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Z:\BAPO - projekty\JILEMNICE 2019 BIOTOP\výběrové řízení\"/>
    </mc:Choice>
  </mc:AlternateContent>
  <xr:revisionPtr revIDLastSave="0" documentId="13_ncr:1_{8FACB04E-4A46-4B31-9590-B5E3E49A6706}" xr6:coauthVersionLast="47" xr6:coauthVersionMax="47" xr10:uidLastSave="{00000000-0000-0000-0000-000000000000}"/>
  <workbookProtection workbookAlgorithmName="SHA-512" workbookHashValue="BxVwv6HylCq4/tt9PL1mKHpjRclEN/KZ+hk5haRmXqRgxSehXhFXUhqzYkVDMUKGBg81Ho5Nz6rBa/ImIeIqcQ==" workbookSaltValue="5YLr7yFcktk9IT0qumZzdQ==" workbookSpinCount="100000" lockStructure="1"/>
  <bookViews>
    <workbookView xWindow="-120" yWindow="-120" windowWidth="38640" windowHeight="21240" tabRatio="894" xr2:uid="{00000000-000D-0000-FFFF-FFFF00000000}"/>
  </bookViews>
  <sheets>
    <sheet name="Rekapitulace stavby" sheetId="1" r:id="rId1"/>
    <sheet name="SO 01 - Přírodní koupací ..." sheetId="2" r:id="rId2"/>
    <sheet name="SO 02 - Dopravní napojení..." sheetId="3" r:id="rId3"/>
    <sheet name="SO 02.1 - Dopravní napoje..." sheetId="4" r:id="rId4"/>
    <sheet name="SO 03 - Zpevněné plochy a..." sheetId="5" r:id="rId5"/>
    <sheet name="SO 04 - Nezpevněné plochy..." sheetId="6" r:id="rId6"/>
    <sheet name="SO 04.1 - závlahový systém" sheetId="7" r:id="rId7"/>
    <sheet name="SO 05.1 - Areálové vedení..." sheetId="8" r:id="rId8"/>
    <sheet name="SO 05.2 - Areálové vedení..." sheetId="9" r:id="rId9"/>
    <sheet name="SO 05.3 - Areálové vedení..." sheetId="10" r:id="rId10"/>
    <sheet name="SO 06 - Mobiliář. Vybaven..." sheetId="11" r:id="rId11"/>
    <sheet name="SO 07 - Oplocení areálu" sheetId="12" r:id="rId12"/>
    <sheet name="SO 08 - Objekt zázemí - p..." sheetId="13" r:id="rId13"/>
    <sheet name="SO 08.1 - Objekt zázemí -..." sheetId="14" r:id="rId14"/>
    <sheet name="SO 08.2 - Objekt zázemí -..." sheetId="15" r:id="rId15"/>
    <sheet name="SO 08.3 - Objekt zázemí -..." sheetId="16" r:id="rId16"/>
    <sheet name="SO 08.4 - Objekkt zázemí ..." sheetId="17" r:id="rId17"/>
    <sheet name="SO 08.5 - Objekkt zázemí ..." sheetId="18" r:id="rId18"/>
    <sheet name="SO 08.6 - Objekkt zázemí ..." sheetId="19" r:id="rId19"/>
    <sheet name="SO 08.7 - Objekt zázemí -..." sheetId="20" r:id="rId20"/>
    <sheet name="SO 09 - Objekt zázemí - o..." sheetId="21" r:id="rId21"/>
    <sheet name="SO 09.1 - Objekt zázemí -..." sheetId="22" r:id="rId22"/>
    <sheet name="SO 09.2 - Objekt zázemí -..." sheetId="23" r:id="rId23"/>
    <sheet name="SO 09.3 - Objekt zázemí -..." sheetId="24" r:id="rId24"/>
    <sheet name="SO 09.4 - Objekt zázemí -..." sheetId="25" r:id="rId25"/>
    <sheet name="SO 09.6 - Objekt zázemí -..." sheetId="26" r:id="rId26"/>
    <sheet name="SO 10 - Tobogán" sheetId="27" r:id="rId27"/>
    <sheet name="SO 11 - Přípojka splaškov..." sheetId="28" r:id="rId28"/>
    <sheet name="SO 12 - Bourací práce, od..." sheetId="29" r:id="rId29"/>
    <sheet name="SO 13 - Dětské hřiště" sheetId="30" r:id="rId30"/>
    <sheet name="SO 14 - Vodní svět" sheetId="31" r:id="rId31"/>
    <sheet name="SO 15 - Výustní objekt" sheetId="32" r:id="rId32"/>
    <sheet name="VRN - Vedlejší rozpočtové..." sheetId="33" r:id="rId33"/>
  </sheets>
  <definedNames>
    <definedName name="_xlnm._FilterDatabase" localSheetId="1" hidden="1">'SO 01 - Přírodní koupací ...'!$C$136:$K$542</definedName>
    <definedName name="_xlnm._FilterDatabase" localSheetId="2" hidden="1">'SO 02 - Dopravní napojení...'!$C$119:$K$207</definedName>
    <definedName name="_xlnm._FilterDatabase" localSheetId="3" hidden="1">'SO 02.1 - Dopravní napoje...'!$C$122:$K$170</definedName>
    <definedName name="_xlnm._FilterDatabase" localSheetId="4" hidden="1">'SO 03 - Zpevněné plochy a...'!$C$119:$K$150</definedName>
    <definedName name="_xlnm._FilterDatabase" localSheetId="5" hidden="1">'SO 04 - Nezpevněné plochy...'!$C$116:$K$142</definedName>
    <definedName name="_xlnm._FilterDatabase" localSheetId="6" hidden="1">'SO 04.1 - závlahový systém'!$C$125:$K$216</definedName>
    <definedName name="_xlnm._FilterDatabase" localSheetId="7" hidden="1">'SO 05.1 - Areálové vedení...'!$C$123:$K$175</definedName>
    <definedName name="_xlnm._FilterDatabase" localSheetId="8" hidden="1">'SO 05.2 - Areálové vedení...'!$C$121:$L$176</definedName>
    <definedName name="_xlnm._FilterDatabase" localSheetId="9" hidden="1">'SO 05.3 - Areálové vedení...'!$C$116:$K$128</definedName>
    <definedName name="_xlnm._FilterDatabase" localSheetId="10" hidden="1">'SO 06 - Mobiliář. Vybaven...'!$C$124:$K$203</definedName>
    <definedName name="_xlnm._FilterDatabase" localSheetId="11" hidden="1">'SO 07 - Oplocení areálu'!$C$117:$K$142</definedName>
    <definedName name="_xlnm._FilterDatabase" localSheetId="12" hidden="1">'SO 08 - Objekt zázemí - p...'!$C$128:$K$293</definedName>
    <definedName name="_xlnm._FilterDatabase" localSheetId="13" hidden="1">'SO 08.1 - Objekt zázemí -...'!$C$117:$K$131</definedName>
    <definedName name="_xlnm._FilterDatabase" localSheetId="14" hidden="1">'SO 08.2 - Objekt zázemí -...'!$C$123:$K$227</definedName>
    <definedName name="_xlnm._FilterDatabase" localSheetId="15" hidden="1">'SO 08.3 - Objekt zázemí -...'!$C$119:$K$136</definedName>
    <definedName name="_xlnm._FilterDatabase" localSheetId="16" hidden="1">'SO 08.4 - Objekkt zázemí ...'!$C$116:$L$165</definedName>
    <definedName name="_xlnm._FilterDatabase" localSheetId="17" hidden="1">'SO 08.5 - Objekkt zázemí ...'!$C$116:$K$136</definedName>
    <definedName name="_xlnm._FilterDatabase" localSheetId="18" hidden="1">'SO 08.6 - Objekkt zázemí ...'!$C$116:$K$126</definedName>
    <definedName name="_xlnm._FilterDatabase" localSheetId="19" hidden="1">'SO 08.7 - Objekt zázemí -...'!$C$118:$K$133</definedName>
    <definedName name="_xlnm._FilterDatabase" localSheetId="20" hidden="1">'SO 09 - Objekt zázemí - o...'!$C$127:$K$283</definedName>
    <definedName name="_xlnm._FilterDatabase" localSheetId="21" hidden="1">'SO 09.1 - Objekt zázemí -...'!$C$117:$K$131</definedName>
    <definedName name="_xlnm._FilterDatabase" localSheetId="22" hidden="1">'SO 09.2 - Objekt zázemí -...'!$C$123:$K$227</definedName>
    <definedName name="_xlnm._FilterDatabase" localSheetId="23" hidden="1">'SO 09.3 - Objekt zázemí -...'!$C$119:$K$136</definedName>
    <definedName name="_xlnm._FilterDatabase" localSheetId="24" hidden="1">'SO 09.4 - Objekt zázemí -...'!$C$116:$L$160</definedName>
    <definedName name="_xlnm._FilterDatabase" localSheetId="25" hidden="1">'SO 09.6 - Objekt zázemí -...'!$C$116:$K$124</definedName>
    <definedName name="_xlnm._FilterDatabase" localSheetId="26" hidden="1">'SO 10 - Tobogán'!$C$119:$K$155</definedName>
    <definedName name="_xlnm._FilterDatabase" localSheetId="27" hidden="1">'SO 11 - Přípojka splaškov...'!$C$122:$K$153</definedName>
    <definedName name="_xlnm._FilterDatabase" localSheetId="28" hidden="1">'SO 12 - Bourací práce, od...'!$C$117:$K$133</definedName>
    <definedName name="_xlnm._FilterDatabase" localSheetId="29" hidden="1">'SO 13 - Dětské hřiště'!$C$118:$K$134</definedName>
    <definedName name="_xlnm._FilterDatabase" localSheetId="30" hidden="1">'SO 14 - Vodní svět'!$C$121:$K$219</definedName>
    <definedName name="_xlnm._FilterDatabase" localSheetId="31" hidden="1">'SO 15 - Výustní objekt'!$C$118:$K$139</definedName>
    <definedName name="_xlnm._FilterDatabase" localSheetId="32" hidden="1">'VRN - Vedlejší rozpočtové...'!$C$117:$K$130</definedName>
    <definedName name="_xlnm.Print_Titles" localSheetId="0">'Rekapitulace stavby'!$92:$92</definedName>
    <definedName name="_xlnm.Print_Titles" localSheetId="1">'SO 01 - Přírodní koupací ...'!$136:$136</definedName>
    <definedName name="_xlnm.Print_Titles" localSheetId="2">'SO 02 - Dopravní napojení...'!$119:$119</definedName>
    <definedName name="_xlnm.Print_Titles" localSheetId="3">'SO 02.1 - Dopravní napoje...'!$122:$122</definedName>
    <definedName name="_xlnm.Print_Titles" localSheetId="4">'SO 03 - Zpevněné plochy a...'!$119:$119</definedName>
    <definedName name="_xlnm.Print_Titles" localSheetId="5">'SO 04 - Nezpevněné plochy...'!$116:$116</definedName>
    <definedName name="_xlnm.Print_Titles" localSheetId="6">'SO 04.1 - závlahový systém'!$125:$125</definedName>
    <definedName name="_xlnm.Print_Titles" localSheetId="7">'SO 05.1 - Areálové vedení...'!$123:$123</definedName>
    <definedName name="_xlnm.Print_Titles" localSheetId="8">'SO 05.2 - Areálové vedení...'!$121:$121</definedName>
    <definedName name="_xlnm.Print_Titles" localSheetId="9">'SO 05.3 - Areálové vedení...'!$116:$116</definedName>
    <definedName name="_xlnm.Print_Titles" localSheetId="10">'SO 06 - Mobiliář. Vybaven...'!$124:$124</definedName>
    <definedName name="_xlnm.Print_Titles" localSheetId="11">'SO 07 - Oplocení areálu'!$117:$117</definedName>
    <definedName name="_xlnm.Print_Titles" localSheetId="12">'SO 08 - Objekt zázemí - p...'!$128:$128</definedName>
    <definedName name="_xlnm.Print_Titles" localSheetId="13">'SO 08.1 - Objekt zázemí -...'!$117:$117</definedName>
    <definedName name="_xlnm.Print_Titles" localSheetId="14">'SO 08.2 - Objekt zázemí -...'!$123:$123</definedName>
    <definedName name="_xlnm.Print_Titles" localSheetId="15">'SO 08.3 - Objekt zázemí -...'!$119:$119</definedName>
    <definedName name="_xlnm.Print_Titles" localSheetId="16">'SO 08.4 - Objekkt zázemí ...'!$116:$116</definedName>
    <definedName name="_xlnm.Print_Titles" localSheetId="17">'SO 08.5 - Objekkt zázemí ...'!$116:$116</definedName>
    <definedName name="_xlnm.Print_Titles" localSheetId="18">'SO 08.6 - Objekkt zázemí ...'!$116:$116</definedName>
    <definedName name="_xlnm.Print_Titles" localSheetId="19">'SO 08.7 - Objekt zázemí -...'!$118:$118</definedName>
    <definedName name="_xlnm.Print_Titles" localSheetId="20">'SO 09 - Objekt zázemí - o...'!$127:$127</definedName>
    <definedName name="_xlnm.Print_Titles" localSheetId="21">'SO 09.1 - Objekt zázemí -...'!$117:$117</definedName>
    <definedName name="_xlnm.Print_Titles" localSheetId="22">'SO 09.2 - Objekt zázemí -...'!$123:$123</definedName>
    <definedName name="_xlnm.Print_Titles" localSheetId="23">'SO 09.3 - Objekt zázemí -...'!$119:$119</definedName>
    <definedName name="_xlnm.Print_Titles" localSheetId="24">'SO 09.4 - Objekt zázemí -...'!$116:$116</definedName>
    <definedName name="_xlnm.Print_Titles" localSheetId="25">'SO 09.6 - Objekt zázemí -...'!$116:$116</definedName>
    <definedName name="_xlnm.Print_Titles" localSheetId="26">'SO 10 - Tobogán'!$119:$119</definedName>
    <definedName name="_xlnm.Print_Titles" localSheetId="27">'SO 11 - Přípojka splaškov...'!$122:$122</definedName>
    <definedName name="_xlnm.Print_Titles" localSheetId="28">'SO 12 - Bourací práce, od...'!$117:$117</definedName>
    <definedName name="_xlnm.Print_Titles" localSheetId="29">'SO 13 - Dětské hřiště'!$118:$118</definedName>
    <definedName name="_xlnm.Print_Titles" localSheetId="30">'SO 14 - Vodní svět'!$121:$121</definedName>
    <definedName name="_xlnm.Print_Titles" localSheetId="31">'SO 15 - Výustní objekt'!$118:$118</definedName>
    <definedName name="_xlnm.Print_Titles" localSheetId="32">'VRN - Vedlejší rozpočtové...'!$117:$117</definedName>
    <definedName name="_xlnm.Print_Area" localSheetId="0">'Rekapitulace stavby'!$D$4:$AO$76,'Rekapitulace stavby'!$C$82:$AQ$127</definedName>
    <definedName name="_xlnm.Print_Area" localSheetId="1">'SO 01 - Přírodní koupací ...'!$C$4:$J$76,'SO 01 - Přírodní koupací ...'!$C$82:$J$118,'SO 01 - Přírodní koupací ...'!$C$124:$J$542</definedName>
    <definedName name="_xlnm.Print_Area" localSheetId="2">'SO 02 - Dopravní napojení...'!$C$4:$J$76,'SO 02 - Dopravní napojení...'!$C$82:$J$101,'SO 02 - Dopravní napojení...'!$C$107:$J$207</definedName>
    <definedName name="_xlnm.Print_Area" localSheetId="3">'SO 02.1 - Dopravní napoje...'!$C$4:$J$76,'SO 02.1 - Dopravní napoje...'!$C$82:$J$104,'SO 02.1 - Dopravní napoje...'!$C$110:$J$170</definedName>
    <definedName name="_xlnm.Print_Area" localSheetId="4">'SO 03 - Zpevněné plochy a...'!$C$4:$J$76,'SO 03 - Zpevněné plochy a...'!$C$82:$J$101,'SO 03 - Zpevněné plochy a...'!$C$107:$J$150</definedName>
    <definedName name="_xlnm.Print_Area" localSheetId="5">'SO 04 - Nezpevněné plochy...'!$C$4:$J$76,'SO 04 - Nezpevněné plochy...'!$C$82:$J$98,'SO 04 - Nezpevněné plochy...'!$C$104:$J$142</definedName>
    <definedName name="_xlnm.Print_Area" localSheetId="6">'SO 04.1 - závlahový systém'!$C$4:$J$76,'SO 04.1 - závlahový systém'!$C$82:$J$107,'SO 04.1 - závlahový systém'!$C$113:$J$216</definedName>
    <definedName name="_xlnm.Print_Area" localSheetId="7">'SO 05.1 - Areálové vedení...'!$C$4:$J$76,'SO 05.1 - Areálové vedení...'!$C$82:$J$105,'SO 05.1 - Areálové vedení...'!$C$111:$J$175</definedName>
    <definedName name="_xlnm.Print_Area" localSheetId="8">'SO 05.2 - Areálové vedení...'!$C$4:$K$76,'SO 05.2 - Areálové vedení...'!$C$82:$K$103,'SO 05.2 - Areálové vedení...'!$C$109:$K$176</definedName>
    <definedName name="_xlnm.Print_Area" localSheetId="9">'SO 05.3 - Areálové vedení...'!$C$4:$J$76,'SO 05.3 - Areálové vedení...'!$C$82:$J$98,'SO 05.3 - Areálové vedení...'!$C$104:$J$128</definedName>
    <definedName name="_xlnm.Print_Area" localSheetId="10">'SO 06 - Mobiliář. Vybaven...'!$C$4:$J$76,'SO 06 - Mobiliář. Vybaven...'!$C$82:$J$106,'SO 06 - Mobiliář. Vybaven...'!$C$112:$J$203</definedName>
    <definedName name="_xlnm.Print_Area" localSheetId="11">'SO 07 - Oplocení areálu'!$C$4:$J$76,'SO 07 - Oplocení areálu'!$C$82:$J$99,'SO 07 - Oplocení areálu'!$C$105:$J$142</definedName>
    <definedName name="_xlnm.Print_Area" localSheetId="12">'SO 08 - Objekt zázemí - p...'!$C$4:$J$76,'SO 08 - Objekt zázemí - p...'!$C$82:$J$110,'SO 08 - Objekt zázemí - p...'!$C$116:$J$293</definedName>
    <definedName name="_xlnm.Print_Area" localSheetId="13">'SO 08.1 - Objekt zázemí -...'!$C$4:$J$76,'SO 08.1 - Objekt zázemí -...'!$C$82:$J$99,'SO 08.1 - Objekt zázemí -...'!$C$105:$J$131</definedName>
    <definedName name="_xlnm.Print_Area" localSheetId="14">'SO 08.2 - Objekt zázemí -...'!$C$4:$J$76,'SO 08.2 - Objekt zázemí -...'!$C$82:$J$105,'SO 08.2 - Objekt zázemí -...'!$C$111:$J$227</definedName>
    <definedName name="_xlnm.Print_Area" localSheetId="15">'SO 08.3 - Objekt zázemí -...'!$C$4:$J$76,'SO 08.3 - Objekt zázemí -...'!$C$82:$J$101,'SO 08.3 - Objekt zázemí -...'!$C$107:$J$136</definedName>
    <definedName name="_xlnm.Print_Area" localSheetId="16">'SO 08.4 - Objekkt zázemí ...'!$C$4:$K$76,'SO 08.4 - Objekkt zázemí ...'!$C$82:$K$98,'SO 08.4 - Objekkt zázemí ...'!$C$104:$K$165</definedName>
    <definedName name="_xlnm.Print_Area" localSheetId="17">'SO 08.5 - Objekkt zázemí ...'!$C$4:$J$76,'SO 08.5 - Objekkt zázemí ...'!$C$82:$J$98,'SO 08.5 - Objekkt zázemí ...'!$C$104:$J$136</definedName>
    <definedName name="_xlnm.Print_Area" localSheetId="18">'SO 08.6 - Objekkt zázemí ...'!$C$4:$J$76,'SO 08.6 - Objekkt zázemí ...'!$C$82:$J$98,'SO 08.6 - Objekkt zázemí ...'!$C$104:$J$126</definedName>
    <definedName name="_xlnm.Print_Area" localSheetId="19">'SO 08.7 - Objekt zázemí -...'!$C$4:$J$76,'SO 08.7 - Objekt zázemí -...'!$C$82:$J$100,'SO 08.7 - Objekt zázemí -...'!$C$106:$J$133</definedName>
    <definedName name="_xlnm.Print_Area" localSheetId="20">'SO 09 - Objekt zázemí - o...'!$C$4:$J$76,'SO 09 - Objekt zázemí - o...'!$C$82:$J$109,'SO 09 - Objekt zázemí - o...'!$C$115:$J$283</definedName>
    <definedName name="_xlnm.Print_Area" localSheetId="21">'SO 09.1 - Objekt zázemí -...'!$C$4:$J$76,'SO 09.1 - Objekt zázemí -...'!$C$82:$J$99,'SO 09.1 - Objekt zázemí -...'!$C$105:$J$131</definedName>
    <definedName name="_xlnm.Print_Area" localSheetId="22">'SO 09.2 - Objekt zázemí -...'!$C$4:$J$76,'SO 09.2 - Objekt zázemí -...'!$C$82:$J$105,'SO 09.2 - Objekt zázemí -...'!$C$111:$J$227</definedName>
    <definedName name="_xlnm.Print_Area" localSheetId="23">'SO 09.3 - Objekt zázemí -...'!$C$4:$J$76,'SO 09.3 - Objekt zázemí -...'!$C$82:$J$101,'SO 09.3 - Objekt zázemí -...'!$C$107:$J$136</definedName>
    <definedName name="_xlnm.Print_Area" localSheetId="24">'SO 09.4 - Objekt zázemí -...'!$C$4:$K$76,'SO 09.4 - Objekt zázemí -...'!$C$82:$K$98,'SO 09.4 - Objekt zázemí -...'!$C$104:$K$160</definedName>
    <definedName name="_xlnm.Print_Area" localSheetId="25">'SO 09.6 - Objekt zázemí -...'!$C$4:$J$76,'SO 09.6 - Objekt zázemí -...'!$C$82:$J$98,'SO 09.6 - Objekt zázemí -...'!$C$104:$J$124</definedName>
    <definedName name="_xlnm.Print_Area" localSheetId="26">'SO 10 - Tobogán'!$C$4:$J$76,'SO 10 - Tobogán'!$C$82:$J$101,'SO 10 - Tobogán'!$C$107:$J$155</definedName>
    <definedName name="_xlnm.Print_Area" localSheetId="27">'SO 11 - Přípojka splaškov...'!$C$4:$J$76,'SO 11 - Přípojka splaškov...'!$C$82:$J$104,'SO 11 - Přípojka splaškov...'!$C$110:$J$153</definedName>
    <definedName name="_xlnm.Print_Area" localSheetId="28">'SO 12 - Bourací práce, od...'!$C$4:$J$76,'SO 12 - Bourací práce, od...'!$C$82:$J$99,'SO 12 - Bourací práce, od...'!$C$105:$J$133</definedName>
    <definedName name="_xlnm.Print_Area" localSheetId="29">'SO 13 - Dětské hřiště'!$C$4:$J$76,'SO 13 - Dětské hřiště'!$C$82:$J$100,'SO 13 - Dětské hřiště'!$C$106:$J$134</definedName>
    <definedName name="_xlnm.Print_Area" localSheetId="30">'SO 14 - Vodní svět'!$C$4:$J$76,'SO 14 - Vodní svět'!$C$82:$J$103,'SO 14 - Vodní svět'!$C$109:$J$219</definedName>
    <definedName name="_xlnm.Print_Area" localSheetId="31">'SO 15 - Výustní objekt'!$C$4:$J$76,'SO 15 - Výustní objekt'!$C$82:$J$100,'SO 15 - Výustní objekt'!$C$106:$J$139</definedName>
    <definedName name="_xlnm.Print_Area" localSheetId="32">'VRN - Vedlejší rozpočtové...'!$C$4:$J$76,'VRN - Vedlejší rozpočtové...'!$C$82:$J$99,'VRN - Vedlejší rozpočtové...'!$C$105:$J$130</definedName>
  </definedNames>
  <calcPr calcId="181029"/>
</workbook>
</file>

<file path=xl/calcChain.xml><?xml version="1.0" encoding="utf-8"?>
<calcChain xmlns="http://schemas.openxmlformats.org/spreadsheetml/2006/main">
  <c r="J132" i="6" l="1"/>
  <c r="P132" i="6"/>
  <c r="BK132" i="6"/>
  <c r="J37" i="33"/>
  <c r="J36" i="33"/>
  <c r="AY126" i="1" s="1"/>
  <c r="J35" i="33"/>
  <c r="AX126" i="1"/>
  <c r="BI130" i="33"/>
  <c r="BH130" i="33"/>
  <c r="BG130" i="33"/>
  <c r="BF130" i="33"/>
  <c r="T130" i="33"/>
  <c r="R130" i="33"/>
  <c r="P130" i="33"/>
  <c r="BI129" i="33"/>
  <c r="BH129" i="33"/>
  <c r="BG129" i="33"/>
  <c r="BF129" i="33"/>
  <c r="T129" i="33"/>
  <c r="R129" i="33"/>
  <c r="P129" i="33"/>
  <c r="BI128" i="33"/>
  <c r="BH128" i="33"/>
  <c r="BG128" i="33"/>
  <c r="BF128" i="33"/>
  <c r="T128" i="33"/>
  <c r="R128" i="33"/>
  <c r="P128" i="33"/>
  <c r="BI127" i="33"/>
  <c r="BH127" i="33"/>
  <c r="BG127" i="33"/>
  <c r="BF127" i="33"/>
  <c r="T127" i="33"/>
  <c r="R127" i="33"/>
  <c r="P127" i="33"/>
  <c r="BI126" i="33"/>
  <c r="BH126" i="33"/>
  <c r="BG126" i="33"/>
  <c r="BF126" i="33"/>
  <c r="T126" i="33"/>
  <c r="R126" i="33"/>
  <c r="P126" i="33"/>
  <c r="BI125" i="33"/>
  <c r="BH125" i="33"/>
  <c r="BG125" i="33"/>
  <c r="BF125" i="33"/>
  <c r="T125" i="33"/>
  <c r="R125" i="33"/>
  <c r="P125" i="33"/>
  <c r="BI124" i="33"/>
  <c r="BH124" i="33"/>
  <c r="BG124" i="33"/>
  <c r="BF124" i="33"/>
  <c r="T124" i="33"/>
  <c r="R124" i="33"/>
  <c r="P124" i="33"/>
  <c r="BI123" i="33"/>
  <c r="BH123" i="33"/>
  <c r="BG123" i="33"/>
  <c r="BF123" i="33"/>
  <c r="T123" i="33"/>
  <c r="R123" i="33"/>
  <c r="P123" i="33"/>
  <c r="BI122" i="33"/>
  <c r="BH122" i="33"/>
  <c r="BG122" i="33"/>
  <c r="BF122" i="33"/>
  <c r="T122" i="33"/>
  <c r="R122" i="33"/>
  <c r="P122" i="33"/>
  <c r="BI121" i="33"/>
  <c r="BH121" i="33"/>
  <c r="BG121" i="33"/>
  <c r="BF121" i="33"/>
  <c r="T121" i="33"/>
  <c r="R121" i="33"/>
  <c r="P121" i="33"/>
  <c r="J114" i="33"/>
  <c r="F114" i="33"/>
  <c r="F112" i="33"/>
  <c r="E110" i="33"/>
  <c r="J91" i="33"/>
  <c r="F91" i="33"/>
  <c r="F89" i="33"/>
  <c r="E87" i="33"/>
  <c r="J24" i="33"/>
  <c r="E24" i="33"/>
  <c r="J92" i="33" s="1"/>
  <c r="J23" i="33"/>
  <c r="J18" i="33"/>
  <c r="E18" i="33"/>
  <c r="F115" i="33" s="1"/>
  <c r="J17" i="33"/>
  <c r="J12" i="33"/>
  <c r="J112" i="33" s="1"/>
  <c r="E7" i="33"/>
  <c r="E108" i="33" s="1"/>
  <c r="J37" i="32"/>
  <c r="J36" i="32"/>
  <c r="AY125" i="1" s="1"/>
  <c r="J35" i="32"/>
  <c r="AX125" i="1" s="1"/>
  <c r="BI139" i="32"/>
  <c r="BH139" i="32"/>
  <c r="BG139" i="32"/>
  <c r="BF139" i="32"/>
  <c r="T139" i="32"/>
  <c r="R139" i="32"/>
  <c r="P139" i="32"/>
  <c r="BI138" i="32"/>
  <c r="BH138" i="32"/>
  <c r="BG138" i="32"/>
  <c r="BF138" i="32"/>
  <c r="T138" i="32"/>
  <c r="R138" i="32"/>
  <c r="P138" i="32"/>
  <c r="BI137" i="32"/>
  <c r="BH137" i="32"/>
  <c r="BG137" i="32"/>
  <c r="BF137" i="32"/>
  <c r="T137" i="32"/>
  <c r="R137" i="32"/>
  <c r="P137" i="32"/>
  <c r="BI136" i="32"/>
  <c r="BH136" i="32"/>
  <c r="BG136" i="32"/>
  <c r="BF136" i="32"/>
  <c r="T136" i="32"/>
  <c r="R136" i="32"/>
  <c r="P136" i="32"/>
  <c r="BI134" i="32"/>
  <c r="BH134" i="32"/>
  <c r="BG134" i="32"/>
  <c r="BF134" i="32"/>
  <c r="T134" i="32"/>
  <c r="R134" i="32"/>
  <c r="P134" i="32"/>
  <c r="BI130" i="32"/>
  <c r="BH130" i="32"/>
  <c r="BG130" i="32"/>
  <c r="BF130" i="32"/>
  <c r="T130" i="32"/>
  <c r="R130" i="32"/>
  <c r="P130" i="32"/>
  <c r="BI125" i="32"/>
  <c r="BH125" i="32"/>
  <c r="BG125" i="32"/>
  <c r="BF125" i="32"/>
  <c r="T125" i="32"/>
  <c r="R125" i="32"/>
  <c r="P125" i="32"/>
  <c r="BI124" i="32"/>
  <c r="BH124" i="32"/>
  <c r="BG124" i="32"/>
  <c r="BF124" i="32"/>
  <c r="T124" i="32"/>
  <c r="R124" i="32"/>
  <c r="P124" i="32"/>
  <c r="BI122" i="32"/>
  <c r="BH122" i="32"/>
  <c r="BG122" i="32"/>
  <c r="BF122" i="32"/>
  <c r="T122" i="32"/>
  <c r="R122" i="32"/>
  <c r="P122" i="32"/>
  <c r="J115" i="32"/>
  <c r="F115" i="32"/>
  <c r="F113" i="32"/>
  <c r="E111" i="32"/>
  <c r="J91" i="32"/>
  <c r="F91" i="32"/>
  <c r="F89" i="32"/>
  <c r="E87" i="32"/>
  <c r="J24" i="32"/>
  <c r="E24" i="32"/>
  <c r="J116" i="32" s="1"/>
  <c r="J23" i="32"/>
  <c r="J18" i="32"/>
  <c r="E18" i="32"/>
  <c r="F92" i="32" s="1"/>
  <c r="J17" i="32"/>
  <c r="J12" i="32"/>
  <c r="J89" i="32" s="1"/>
  <c r="E7" i="32"/>
  <c r="E85" i="32" s="1"/>
  <c r="J37" i="31"/>
  <c r="J36" i="31"/>
  <c r="AY124" i="1" s="1"/>
  <c r="J35" i="31"/>
  <c r="AX124" i="1" s="1"/>
  <c r="BI219" i="31"/>
  <c r="BH219" i="31"/>
  <c r="BG219" i="31"/>
  <c r="BF219" i="31"/>
  <c r="T219" i="31"/>
  <c r="R219" i="31"/>
  <c r="P219" i="31"/>
  <c r="BI218" i="31"/>
  <c r="BH218" i="31"/>
  <c r="BG218" i="31"/>
  <c r="BF218" i="31"/>
  <c r="T218" i="31"/>
  <c r="R218" i="31"/>
  <c r="P218" i="31"/>
  <c r="BI217" i="31"/>
  <c r="BH217" i="31"/>
  <c r="BG217" i="31"/>
  <c r="BF217" i="31"/>
  <c r="T217" i="31"/>
  <c r="R217" i="31"/>
  <c r="P217" i="31"/>
  <c r="BI216" i="31"/>
  <c r="BH216" i="31"/>
  <c r="BG216" i="31"/>
  <c r="BF216" i="31"/>
  <c r="T216" i="31"/>
  <c r="R216" i="31"/>
  <c r="P216" i="31"/>
  <c r="BI215" i="31"/>
  <c r="BH215" i="31"/>
  <c r="BG215" i="31"/>
  <c r="BF215" i="31"/>
  <c r="T215" i="31"/>
  <c r="R215" i="31"/>
  <c r="P215" i="31"/>
  <c r="BI214" i="31"/>
  <c r="BH214" i="31"/>
  <c r="BG214" i="31"/>
  <c r="BF214" i="31"/>
  <c r="T214" i="31"/>
  <c r="R214" i="31"/>
  <c r="P214" i="31"/>
  <c r="BI213" i="31"/>
  <c r="BH213" i="31"/>
  <c r="BG213" i="31"/>
  <c r="BF213" i="31"/>
  <c r="T213" i="31"/>
  <c r="R213" i="31"/>
  <c r="P213" i="31"/>
  <c r="BI212" i="31"/>
  <c r="BH212" i="31"/>
  <c r="BG212" i="31"/>
  <c r="BF212" i="31"/>
  <c r="T212" i="31"/>
  <c r="R212" i="31"/>
  <c r="P212" i="31"/>
  <c r="BI211" i="31"/>
  <c r="BH211" i="31"/>
  <c r="BG211" i="31"/>
  <c r="BF211" i="31"/>
  <c r="T211" i="31"/>
  <c r="R211" i="31"/>
  <c r="P211" i="31"/>
  <c r="BI210" i="31"/>
  <c r="BH210" i="31"/>
  <c r="BG210" i="31"/>
  <c r="BF210" i="31"/>
  <c r="T210" i="31"/>
  <c r="R210" i="31"/>
  <c r="P210" i="31"/>
  <c r="BI209" i="31"/>
  <c r="BH209" i="31"/>
  <c r="BG209" i="31"/>
  <c r="BF209" i="31"/>
  <c r="T209" i="31"/>
  <c r="R209" i="31"/>
  <c r="P209" i="31"/>
  <c r="BI208" i="31"/>
  <c r="BH208" i="31"/>
  <c r="BG208" i="31"/>
  <c r="BF208" i="31"/>
  <c r="T208" i="31"/>
  <c r="R208" i="31"/>
  <c r="P208" i="31"/>
  <c r="BI207" i="31"/>
  <c r="BH207" i="31"/>
  <c r="BG207" i="31"/>
  <c r="BF207" i="31"/>
  <c r="T207" i="31"/>
  <c r="R207" i="31"/>
  <c r="P207" i="31"/>
  <c r="BI206" i="31"/>
  <c r="BH206" i="31"/>
  <c r="BG206" i="31"/>
  <c r="BF206" i="31"/>
  <c r="T206" i="31"/>
  <c r="R206" i="31"/>
  <c r="P206" i="31"/>
  <c r="BI205" i="31"/>
  <c r="BH205" i="31"/>
  <c r="BG205" i="31"/>
  <c r="BF205" i="31"/>
  <c r="T205" i="31"/>
  <c r="R205" i="31"/>
  <c r="P205" i="31"/>
  <c r="BI204" i="31"/>
  <c r="BH204" i="31"/>
  <c r="BG204" i="31"/>
  <c r="BF204" i="31"/>
  <c r="T204" i="31"/>
  <c r="R204" i="31"/>
  <c r="P204" i="31"/>
  <c r="BI203" i="31"/>
  <c r="BH203" i="31"/>
  <c r="BG203" i="31"/>
  <c r="BF203" i="31"/>
  <c r="T203" i="31"/>
  <c r="R203" i="31"/>
  <c r="P203" i="31"/>
  <c r="BI202" i="31"/>
  <c r="BH202" i="31"/>
  <c r="BG202" i="31"/>
  <c r="BF202" i="31"/>
  <c r="T202" i="31"/>
  <c r="R202" i="31"/>
  <c r="P202" i="31"/>
  <c r="BI201" i="31"/>
  <c r="BH201" i="31"/>
  <c r="BG201" i="31"/>
  <c r="BF201" i="31"/>
  <c r="T201" i="31"/>
  <c r="R201" i="31"/>
  <c r="P201" i="31"/>
  <c r="BI200" i="31"/>
  <c r="BH200" i="31"/>
  <c r="BG200" i="31"/>
  <c r="BF200" i="31"/>
  <c r="T200" i="31"/>
  <c r="R200" i="31"/>
  <c r="P200" i="31"/>
  <c r="BI199" i="31"/>
  <c r="BH199" i="31"/>
  <c r="BG199" i="31"/>
  <c r="BF199" i="31"/>
  <c r="T199" i="31"/>
  <c r="R199" i="31"/>
  <c r="P199" i="31"/>
  <c r="BI198" i="31"/>
  <c r="BH198" i="31"/>
  <c r="BG198" i="31"/>
  <c r="BF198" i="31"/>
  <c r="T198" i="31"/>
  <c r="R198" i="31"/>
  <c r="P198" i="31"/>
  <c r="BI197" i="31"/>
  <c r="BH197" i="31"/>
  <c r="BG197" i="31"/>
  <c r="BF197" i="31"/>
  <c r="T197" i="31"/>
  <c r="R197" i="31"/>
  <c r="P197" i="31"/>
  <c r="BI196" i="31"/>
  <c r="BH196" i="31"/>
  <c r="BG196" i="31"/>
  <c r="BF196" i="31"/>
  <c r="T196" i="31"/>
  <c r="R196" i="31"/>
  <c r="P196" i="31"/>
  <c r="BI195" i="31"/>
  <c r="BH195" i="31"/>
  <c r="BG195" i="31"/>
  <c r="BF195" i="31"/>
  <c r="T195" i="31"/>
  <c r="R195" i="31"/>
  <c r="P195" i="31"/>
  <c r="BI194" i="31"/>
  <c r="BH194" i="31"/>
  <c r="BG194" i="31"/>
  <c r="BF194" i="31"/>
  <c r="T194" i="31"/>
  <c r="R194" i="31"/>
  <c r="P194" i="31"/>
  <c r="BI193" i="31"/>
  <c r="BH193" i="31"/>
  <c r="BG193" i="31"/>
  <c r="BF193" i="31"/>
  <c r="T193" i="31"/>
  <c r="R193" i="31"/>
  <c r="P193" i="31"/>
  <c r="BI192" i="31"/>
  <c r="BH192" i="31"/>
  <c r="BG192" i="31"/>
  <c r="BF192" i="31"/>
  <c r="T192" i="31"/>
  <c r="R192" i="31"/>
  <c r="P192" i="31"/>
  <c r="BI191" i="31"/>
  <c r="BH191" i="31"/>
  <c r="BG191" i="31"/>
  <c r="BF191" i="31"/>
  <c r="T191" i="31"/>
  <c r="R191" i="31"/>
  <c r="P191" i="31"/>
  <c r="BI190" i="31"/>
  <c r="BH190" i="31"/>
  <c r="BG190" i="31"/>
  <c r="BF190" i="31"/>
  <c r="T190" i="31"/>
  <c r="R190" i="31"/>
  <c r="P190" i="31"/>
  <c r="BI189" i="31"/>
  <c r="BH189" i="31"/>
  <c r="BG189" i="31"/>
  <c r="BF189" i="31"/>
  <c r="T189" i="31"/>
  <c r="R189" i="31"/>
  <c r="P189" i="31"/>
  <c r="BI188" i="31"/>
  <c r="BH188" i="31"/>
  <c r="BG188" i="31"/>
  <c r="BF188" i="31"/>
  <c r="T188" i="31"/>
  <c r="R188" i="31"/>
  <c r="P188" i="31"/>
  <c r="BI187" i="31"/>
  <c r="BH187" i="31"/>
  <c r="BG187" i="31"/>
  <c r="BF187" i="31"/>
  <c r="T187" i="31"/>
  <c r="R187" i="31"/>
  <c r="P187" i="31"/>
  <c r="BI186" i="31"/>
  <c r="BH186" i="31"/>
  <c r="BG186" i="31"/>
  <c r="BF186" i="31"/>
  <c r="T186" i="31"/>
  <c r="R186" i="31"/>
  <c r="P186" i="31"/>
  <c r="BI185" i="31"/>
  <c r="BH185" i="31"/>
  <c r="BG185" i="31"/>
  <c r="BF185" i="31"/>
  <c r="T185" i="31"/>
  <c r="R185" i="31"/>
  <c r="P185" i="31"/>
  <c r="BI184" i="31"/>
  <c r="BH184" i="31"/>
  <c r="BG184" i="31"/>
  <c r="BF184" i="31"/>
  <c r="T184" i="31"/>
  <c r="R184" i="31"/>
  <c r="P184" i="31"/>
  <c r="BI183" i="31"/>
  <c r="BH183" i="31"/>
  <c r="BG183" i="31"/>
  <c r="BF183" i="31"/>
  <c r="T183" i="31"/>
  <c r="R183" i="31"/>
  <c r="P183" i="31"/>
  <c r="BI182" i="31"/>
  <c r="BH182" i="31"/>
  <c r="BG182" i="31"/>
  <c r="BF182" i="31"/>
  <c r="T182" i="31"/>
  <c r="R182" i="31"/>
  <c r="P182" i="31"/>
  <c r="BI181" i="31"/>
  <c r="BH181" i="31"/>
  <c r="BG181" i="31"/>
  <c r="BF181" i="31"/>
  <c r="T181" i="31"/>
  <c r="R181" i="31"/>
  <c r="P181" i="31"/>
  <c r="BI180" i="31"/>
  <c r="BH180" i="31"/>
  <c r="BG180" i="31"/>
  <c r="BF180" i="31"/>
  <c r="T180" i="31"/>
  <c r="R180" i="31"/>
  <c r="P180" i="31"/>
  <c r="BI179" i="31"/>
  <c r="BH179" i="31"/>
  <c r="BG179" i="31"/>
  <c r="BF179" i="31"/>
  <c r="T179" i="31"/>
  <c r="R179" i="31"/>
  <c r="P179" i="31"/>
  <c r="BI178" i="31"/>
  <c r="BH178" i="31"/>
  <c r="BG178" i="31"/>
  <c r="BF178" i="31"/>
  <c r="T178" i="31"/>
  <c r="R178" i="31"/>
  <c r="P178" i="31"/>
  <c r="BI177" i="31"/>
  <c r="BH177" i="31"/>
  <c r="BG177" i="31"/>
  <c r="BF177" i="31"/>
  <c r="T177" i="31"/>
  <c r="R177" i="31"/>
  <c r="P177" i="31"/>
  <c r="BI176" i="31"/>
  <c r="BH176" i="31"/>
  <c r="BG176" i="31"/>
  <c r="BF176" i="31"/>
  <c r="T176" i="31"/>
  <c r="R176" i="31"/>
  <c r="P176" i="31"/>
  <c r="BI175" i="31"/>
  <c r="BH175" i="31"/>
  <c r="BG175" i="31"/>
  <c r="BF175" i="31"/>
  <c r="T175" i="31"/>
  <c r="R175" i="31"/>
  <c r="P175" i="31"/>
  <c r="BI174" i="31"/>
  <c r="BH174" i="31"/>
  <c r="BG174" i="31"/>
  <c r="BF174" i="31"/>
  <c r="T174" i="31"/>
  <c r="R174" i="31"/>
  <c r="P174" i="31"/>
  <c r="BI173" i="31"/>
  <c r="BH173" i="31"/>
  <c r="BG173" i="31"/>
  <c r="BF173" i="31"/>
  <c r="T173" i="31"/>
  <c r="R173" i="31"/>
  <c r="P173" i="31"/>
  <c r="BI172" i="31"/>
  <c r="BH172" i="31"/>
  <c r="BG172" i="31"/>
  <c r="BF172" i="31"/>
  <c r="T172" i="31"/>
  <c r="R172" i="31"/>
  <c r="P172" i="31"/>
  <c r="BI171" i="31"/>
  <c r="BH171" i="31"/>
  <c r="BG171" i="31"/>
  <c r="BF171" i="31"/>
  <c r="T171" i="31"/>
  <c r="R171" i="31"/>
  <c r="P171" i="31"/>
  <c r="BI170" i="31"/>
  <c r="BH170" i="31"/>
  <c r="BG170" i="31"/>
  <c r="BF170" i="31"/>
  <c r="T170" i="31"/>
  <c r="R170" i="31"/>
  <c r="P170" i="31"/>
  <c r="BI169" i="31"/>
  <c r="BH169" i="31"/>
  <c r="BG169" i="31"/>
  <c r="BF169" i="31"/>
  <c r="T169" i="31"/>
  <c r="R169" i="31"/>
  <c r="P169" i="31"/>
  <c r="BI168" i="31"/>
  <c r="BH168" i="31"/>
  <c r="BG168" i="31"/>
  <c r="BF168" i="31"/>
  <c r="T168" i="31"/>
  <c r="R168" i="31"/>
  <c r="P168" i="31"/>
  <c r="BI167" i="31"/>
  <c r="BH167" i="31"/>
  <c r="BG167" i="31"/>
  <c r="BF167" i="31"/>
  <c r="T167" i="31"/>
  <c r="R167" i="31"/>
  <c r="P167" i="31"/>
  <c r="BI166" i="31"/>
  <c r="BH166" i="31"/>
  <c r="BG166" i="31"/>
  <c r="BF166" i="31"/>
  <c r="T166" i="31"/>
  <c r="R166" i="31"/>
  <c r="P166" i="31"/>
  <c r="BI165" i="31"/>
  <c r="BH165" i="31"/>
  <c r="BG165" i="31"/>
  <c r="BF165" i="31"/>
  <c r="T165" i="31"/>
  <c r="R165" i="31"/>
  <c r="P165" i="31"/>
  <c r="BI164" i="31"/>
  <c r="BH164" i="31"/>
  <c r="BG164" i="31"/>
  <c r="BF164" i="31"/>
  <c r="T164" i="31"/>
  <c r="R164" i="31"/>
  <c r="P164" i="31"/>
  <c r="BI163" i="31"/>
  <c r="BH163" i="31"/>
  <c r="BG163" i="31"/>
  <c r="BF163" i="31"/>
  <c r="T163" i="31"/>
  <c r="R163" i="31"/>
  <c r="P163" i="31"/>
  <c r="BI162" i="31"/>
  <c r="BH162" i="31"/>
  <c r="BG162" i="31"/>
  <c r="BF162" i="31"/>
  <c r="T162" i="31"/>
  <c r="R162" i="31"/>
  <c r="P162" i="31"/>
  <c r="BI161" i="31"/>
  <c r="BH161" i="31"/>
  <c r="BG161" i="31"/>
  <c r="BF161" i="31"/>
  <c r="T161" i="31"/>
  <c r="R161" i="31"/>
  <c r="P161" i="31"/>
  <c r="BI160" i="31"/>
  <c r="BH160" i="31"/>
  <c r="BG160" i="31"/>
  <c r="BF160" i="31"/>
  <c r="T160" i="31"/>
  <c r="R160" i="31"/>
  <c r="P160" i="31"/>
  <c r="BI159" i="31"/>
  <c r="BH159" i="31"/>
  <c r="BG159" i="31"/>
  <c r="BF159" i="31"/>
  <c r="T159" i="31"/>
  <c r="R159" i="31"/>
  <c r="P159" i="31"/>
  <c r="BI158" i="31"/>
  <c r="BH158" i="31"/>
  <c r="BG158" i="31"/>
  <c r="BF158" i="31"/>
  <c r="T158" i="31"/>
  <c r="R158" i="31"/>
  <c r="P158" i="31"/>
  <c r="BI157" i="31"/>
  <c r="BH157" i="31"/>
  <c r="BG157" i="31"/>
  <c r="BF157" i="31"/>
  <c r="T157" i="31"/>
  <c r="R157" i="31"/>
  <c r="P157" i="31"/>
  <c r="BI156" i="31"/>
  <c r="BH156" i="31"/>
  <c r="BG156" i="31"/>
  <c r="BF156" i="31"/>
  <c r="T156" i="31"/>
  <c r="R156" i="31"/>
  <c r="P156" i="31"/>
  <c r="BI155" i="31"/>
  <c r="BH155" i="31"/>
  <c r="BG155" i="31"/>
  <c r="BF155" i="31"/>
  <c r="T155" i="31"/>
  <c r="R155" i="31"/>
  <c r="P155" i="31"/>
  <c r="BI154" i="31"/>
  <c r="BH154" i="31"/>
  <c r="BG154" i="31"/>
  <c r="BF154" i="31"/>
  <c r="T154" i="31"/>
  <c r="R154" i="31"/>
  <c r="P154" i="31"/>
  <c r="BI152" i="31"/>
  <c r="BH152" i="31"/>
  <c r="BG152" i="31"/>
  <c r="BF152" i="31"/>
  <c r="T152" i="31"/>
  <c r="R152" i="31"/>
  <c r="P152" i="31"/>
  <c r="BI151" i="31"/>
  <c r="BH151" i="31"/>
  <c r="BG151" i="31"/>
  <c r="BF151" i="31"/>
  <c r="T151" i="31"/>
  <c r="R151" i="31"/>
  <c r="P151" i="31"/>
  <c r="BI150" i="31"/>
  <c r="BH150" i="31"/>
  <c r="BG150" i="31"/>
  <c r="BF150" i="31"/>
  <c r="T150" i="31"/>
  <c r="R150" i="31"/>
  <c r="P150" i="31"/>
  <c r="BI149" i="31"/>
  <c r="BH149" i="31"/>
  <c r="BG149" i="31"/>
  <c r="BF149" i="31"/>
  <c r="T149" i="31"/>
  <c r="R149" i="31"/>
  <c r="P149" i="31"/>
  <c r="BI147" i="31"/>
  <c r="BH147" i="31"/>
  <c r="BG147" i="31"/>
  <c r="BF147" i="31"/>
  <c r="T147" i="31"/>
  <c r="R147" i="31"/>
  <c r="P147" i="31"/>
  <c r="BI146" i="31"/>
  <c r="BH146" i="31"/>
  <c r="BG146" i="31"/>
  <c r="BF146" i="31"/>
  <c r="T146" i="31"/>
  <c r="R146" i="31"/>
  <c r="P146" i="31"/>
  <c r="BI145" i="31"/>
  <c r="BH145" i="31"/>
  <c r="BG145" i="31"/>
  <c r="BF145" i="31"/>
  <c r="T145" i="31"/>
  <c r="R145" i="31"/>
  <c r="P145" i="31"/>
  <c r="BI144" i="31"/>
  <c r="BH144" i="31"/>
  <c r="BG144" i="31"/>
  <c r="BF144" i="31"/>
  <c r="T144" i="31"/>
  <c r="R144" i="31"/>
  <c r="P144" i="31"/>
  <c r="BI143" i="31"/>
  <c r="BH143" i="31"/>
  <c r="BG143" i="31"/>
  <c r="BF143" i="31"/>
  <c r="T143" i="31"/>
  <c r="R143" i="31"/>
  <c r="P143" i="31"/>
  <c r="BI142" i="31"/>
  <c r="BH142" i="31"/>
  <c r="BG142" i="31"/>
  <c r="BF142" i="31"/>
  <c r="T142" i="31"/>
  <c r="R142" i="31"/>
  <c r="P142" i="31"/>
  <c r="BI140" i="31"/>
  <c r="BH140" i="31"/>
  <c r="BG140" i="31"/>
  <c r="BF140" i="31"/>
  <c r="T140" i="31"/>
  <c r="R140" i="31"/>
  <c r="P140" i="31"/>
  <c r="BI139" i="31"/>
  <c r="BH139" i="31"/>
  <c r="BG139" i="31"/>
  <c r="BF139" i="31"/>
  <c r="T139" i="31"/>
  <c r="R139" i="31"/>
  <c r="P139" i="31"/>
  <c r="BI138" i="31"/>
  <c r="BH138" i="31"/>
  <c r="BG138" i="31"/>
  <c r="BF138" i="31"/>
  <c r="T138" i="31"/>
  <c r="R138" i="31"/>
  <c r="P138" i="31"/>
  <c r="BI137" i="31"/>
  <c r="BH137" i="31"/>
  <c r="BG137" i="31"/>
  <c r="BF137" i="31"/>
  <c r="T137" i="31"/>
  <c r="R137" i="31"/>
  <c r="P137" i="31"/>
  <c r="BI135" i="31"/>
  <c r="BH135" i="31"/>
  <c r="BG135" i="31"/>
  <c r="BF135" i="31"/>
  <c r="T135" i="31"/>
  <c r="T134" i="31" s="1"/>
  <c r="R135" i="31"/>
  <c r="R134" i="31" s="1"/>
  <c r="P135" i="31"/>
  <c r="P134" i="31" s="1"/>
  <c r="BI133" i="31"/>
  <c r="BH133" i="31"/>
  <c r="BG133" i="31"/>
  <c r="BF133" i="31"/>
  <c r="T133" i="31"/>
  <c r="R133" i="31"/>
  <c r="P133" i="31"/>
  <c r="BI132" i="31"/>
  <c r="BH132" i="31"/>
  <c r="BG132" i="31"/>
  <c r="BF132" i="31"/>
  <c r="T132" i="31"/>
  <c r="R132" i="31"/>
  <c r="P132" i="31"/>
  <c r="BI131" i="31"/>
  <c r="BH131" i="31"/>
  <c r="BG131" i="31"/>
  <c r="BF131" i="31"/>
  <c r="T131" i="31"/>
  <c r="R131" i="31"/>
  <c r="P131" i="31"/>
  <c r="BI130" i="31"/>
  <c r="BH130" i="31"/>
  <c r="BG130" i="31"/>
  <c r="BF130" i="31"/>
  <c r="T130" i="31"/>
  <c r="R130" i="31"/>
  <c r="P130" i="31"/>
  <c r="BI129" i="31"/>
  <c r="BH129" i="31"/>
  <c r="BG129" i="31"/>
  <c r="BF129" i="31"/>
  <c r="T129" i="31"/>
  <c r="R129" i="31"/>
  <c r="P129" i="31"/>
  <c r="BI128" i="31"/>
  <c r="BH128" i="31"/>
  <c r="BG128" i="31"/>
  <c r="BF128" i="31"/>
  <c r="T128" i="31"/>
  <c r="R128" i="31"/>
  <c r="P128" i="31"/>
  <c r="BI127" i="31"/>
  <c r="BH127" i="31"/>
  <c r="BG127" i="31"/>
  <c r="BF127" i="31"/>
  <c r="T127" i="31"/>
  <c r="R127" i="31"/>
  <c r="P127" i="31"/>
  <c r="BI126" i="31"/>
  <c r="BH126" i="31"/>
  <c r="BG126" i="31"/>
  <c r="BF126" i="31"/>
  <c r="T126" i="31"/>
  <c r="R126" i="31"/>
  <c r="P126" i="31"/>
  <c r="BI125" i="31"/>
  <c r="BH125" i="31"/>
  <c r="BG125" i="31"/>
  <c r="BF125" i="31"/>
  <c r="T125" i="31"/>
  <c r="R125" i="31"/>
  <c r="P125" i="31"/>
  <c r="BI124" i="31"/>
  <c r="BH124" i="31"/>
  <c r="BG124" i="31"/>
  <c r="BF124" i="31"/>
  <c r="T124" i="31"/>
  <c r="R124" i="31"/>
  <c r="P124" i="31"/>
  <c r="F116" i="31"/>
  <c r="E114" i="31"/>
  <c r="F89" i="31"/>
  <c r="E87" i="31"/>
  <c r="J24" i="31"/>
  <c r="E24" i="31"/>
  <c r="J92" i="31" s="1"/>
  <c r="J23" i="31"/>
  <c r="J21" i="31"/>
  <c r="E21" i="31"/>
  <c r="J91" i="31" s="1"/>
  <c r="J20" i="31"/>
  <c r="J18" i="31"/>
  <c r="E18" i="31"/>
  <c r="F119" i="31" s="1"/>
  <c r="J17" i="31"/>
  <c r="J15" i="31"/>
  <c r="E15" i="31"/>
  <c r="F118" i="31" s="1"/>
  <c r="J14" i="31"/>
  <c r="J12" i="31"/>
  <c r="J89" i="31" s="1"/>
  <c r="E7" i="31"/>
  <c r="E85" i="31"/>
  <c r="J37" i="30"/>
  <c r="J36" i="30"/>
  <c r="AY123" i="1" s="1"/>
  <c r="J35" i="30"/>
  <c r="AX123" i="1"/>
  <c r="BI134" i="30"/>
  <c r="BH134" i="30"/>
  <c r="BG134" i="30"/>
  <c r="BF134" i="30"/>
  <c r="T134" i="30"/>
  <c r="T133" i="30" s="1"/>
  <c r="R134" i="30"/>
  <c r="R133" i="30" s="1"/>
  <c r="P134" i="30"/>
  <c r="P133" i="30" s="1"/>
  <c r="BI132" i="30"/>
  <c r="BH132" i="30"/>
  <c r="BG132" i="30"/>
  <c r="BF132" i="30"/>
  <c r="T132" i="30"/>
  <c r="R132" i="30"/>
  <c r="P132" i="30"/>
  <c r="BI130" i="30"/>
  <c r="BH130" i="30"/>
  <c r="BG130" i="30"/>
  <c r="BF130" i="30"/>
  <c r="T130" i="30"/>
  <c r="R130" i="30"/>
  <c r="P130" i="30"/>
  <c r="BI129" i="30"/>
  <c r="BH129" i="30"/>
  <c r="BG129" i="30"/>
  <c r="BF129" i="30"/>
  <c r="T129" i="30"/>
  <c r="R129" i="30"/>
  <c r="P129" i="30"/>
  <c r="BI127" i="30"/>
  <c r="BH127" i="30"/>
  <c r="BG127" i="30"/>
  <c r="BF127" i="30"/>
  <c r="T127" i="30"/>
  <c r="R127" i="30"/>
  <c r="P127" i="30"/>
  <c r="BI126" i="30"/>
  <c r="BH126" i="30"/>
  <c r="BG126" i="30"/>
  <c r="BF126" i="30"/>
  <c r="T126" i="30"/>
  <c r="R126" i="30"/>
  <c r="P126" i="30"/>
  <c r="BI123" i="30"/>
  <c r="BH123" i="30"/>
  <c r="BG123" i="30"/>
  <c r="BF123" i="30"/>
  <c r="T123" i="30"/>
  <c r="R123" i="30"/>
  <c r="P123" i="30"/>
  <c r="BI121" i="30"/>
  <c r="BH121" i="30"/>
  <c r="BG121" i="30"/>
  <c r="BF121" i="30"/>
  <c r="T121" i="30"/>
  <c r="R121" i="30"/>
  <c r="P121" i="30"/>
  <c r="J115" i="30"/>
  <c r="F115" i="30"/>
  <c r="F113" i="30"/>
  <c r="E111" i="30"/>
  <c r="J91" i="30"/>
  <c r="F91" i="30"/>
  <c r="F89" i="30"/>
  <c r="E87" i="30"/>
  <c r="J24" i="30"/>
  <c r="E24" i="30"/>
  <c r="J92" i="30" s="1"/>
  <c r="J23" i="30"/>
  <c r="J18" i="30"/>
  <c r="E18" i="30"/>
  <c r="F116" i="30" s="1"/>
  <c r="J17" i="30"/>
  <c r="J12" i="30"/>
  <c r="J113" i="30" s="1"/>
  <c r="E7" i="30"/>
  <c r="E85" i="30"/>
  <c r="J37" i="29"/>
  <c r="J36" i="29"/>
  <c r="AY122" i="1" s="1"/>
  <c r="J35" i="29"/>
  <c r="AX122" i="1"/>
  <c r="BI133" i="29"/>
  <c r="BH133" i="29"/>
  <c r="BG133" i="29"/>
  <c r="BF133" i="29"/>
  <c r="T133" i="29"/>
  <c r="R133" i="29"/>
  <c r="P133" i="29"/>
  <c r="BI130" i="29"/>
  <c r="BH130" i="29"/>
  <c r="BG130" i="29"/>
  <c r="BF130" i="29"/>
  <c r="T130" i="29"/>
  <c r="R130" i="29"/>
  <c r="P130" i="29"/>
  <c r="BI129" i="29"/>
  <c r="BH129" i="29"/>
  <c r="BG129" i="29"/>
  <c r="BF129" i="29"/>
  <c r="T129" i="29"/>
  <c r="R129" i="29"/>
  <c r="P129" i="29"/>
  <c r="BI123" i="29"/>
  <c r="BH123" i="29"/>
  <c r="BG123" i="29"/>
  <c r="BF123" i="29"/>
  <c r="T123" i="29"/>
  <c r="R123" i="29"/>
  <c r="P123" i="29"/>
  <c r="BI122" i="29"/>
  <c r="BH122" i="29"/>
  <c r="BG122" i="29"/>
  <c r="BF122" i="29"/>
  <c r="T122" i="29"/>
  <c r="R122" i="29"/>
  <c r="P122" i="29"/>
  <c r="BI120" i="29"/>
  <c r="BH120" i="29"/>
  <c r="BG120" i="29"/>
  <c r="BF120" i="29"/>
  <c r="T120" i="29"/>
  <c r="R120" i="29"/>
  <c r="P120" i="29"/>
  <c r="J114" i="29"/>
  <c r="F114" i="29"/>
  <c r="F112" i="29"/>
  <c r="E110" i="29"/>
  <c r="J91" i="29"/>
  <c r="F91" i="29"/>
  <c r="F89" i="29"/>
  <c r="E87" i="29"/>
  <c r="J24" i="29"/>
  <c r="E24" i="29"/>
  <c r="J92" i="29" s="1"/>
  <c r="J23" i="29"/>
  <c r="J18" i="29"/>
  <c r="E18" i="29"/>
  <c r="F115" i="29" s="1"/>
  <c r="J17" i="29"/>
  <c r="J12" i="29"/>
  <c r="J112" i="29"/>
  <c r="E7" i="29"/>
  <c r="E85" i="29" s="1"/>
  <c r="J37" i="28"/>
  <c r="J36" i="28"/>
  <c r="AY121" i="1" s="1"/>
  <c r="J35" i="28"/>
  <c r="AX121" i="1"/>
  <c r="BI153" i="28"/>
  <c r="BH153" i="28"/>
  <c r="BG153" i="28"/>
  <c r="BF153" i="28"/>
  <c r="T153" i="28"/>
  <c r="R153" i="28"/>
  <c r="P153" i="28"/>
  <c r="BI152" i="28"/>
  <c r="BH152" i="28"/>
  <c r="BG152" i="28"/>
  <c r="BF152" i="28"/>
  <c r="T152" i="28"/>
  <c r="R152" i="28"/>
  <c r="P152" i="28"/>
  <c r="BI151" i="28"/>
  <c r="BH151" i="28"/>
  <c r="BG151" i="28"/>
  <c r="BF151" i="28"/>
  <c r="T151" i="28"/>
  <c r="R151" i="28"/>
  <c r="P151" i="28"/>
  <c r="BI150" i="28"/>
  <c r="BH150" i="28"/>
  <c r="BG150" i="28"/>
  <c r="BF150" i="28"/>
  <c r="T150" i="28"/>
  <c r="R150" i="28"/>
  <c r="P150" i="28"/>
  <c r="BI147" i="28"/>
  <c r="BH147" i="28"/>
  <c r="BG147" i="28"/>
  <c r="BF147" i="28"/>
  <c r="T147" i="28"/>
  <c r="R147" i="28"/>
  <c r="P147" i="28"/>
  <c r="BI146" i="28"/>
  <c r="BH146" i="28"/>
  <c r="BG146" i="28"/>
  <c r="BF146" i="28"/>
  <c r="T146" i="28"/>
  <c r="R146" i="28"/>
  <c r="P146" i="28"/>
  <c r="BI145" i="28"/>
  <c r="BH145" i="28"/>
  <c r="BG145" i="28"/>
  <c r="BF145" i="28"/>
  <c r="T145" i="28"/>
  <c r="R145" i="28"/>
  <c r="P145" i="28"/>
  <c r="BI144" i="28"/>
  <c r="BH144" i="28"/>
  <c r="BG144" i="28"/>
  <c r="BF144" i="28"/>
  <c r="T144" i="28"/>
  <c r="R144" i="28"/>
  <c r="P144" i="28"/>
  <c r="BI141" i="28"/>
  <c r="BH141" i="28"/>
  <c r="BG141" i="28"/>
  <c r="BF141" i="28"/>
  <c r="T141" i="28"/>
  <c r="R141" i="28"/>
  <c r="P141" i="28"/>
  <c r="BI140" i="28"/>
  <c r="BH140" i="28"/>
  <c r="BG140" i="28"/>
  <c r="BF140" i="28"/>
  <c r="T140" i="28"/>
  <c r="R140" i="28"/>
  <c r="P140" i="28"/>
  <c r="BI138" i="28"/>
  <c r="BH138" i="28"/>
  <c r="BG138" i="28"/>
  <c r="BF138" i="28"/>
  <c r="T138" i="28"/>
  <c r="R138" i="28"/>
  <c r="P138" i="28"/>
  <c r="BI137" i="28"/>
  <c r="BH137" i="28"/>
  <c r="BG137" i="28"/>
  <c r="BF137" i="28"/>
  <c r="T137" i="28"/>
  <c r="R137" i="28"/>
  <c r="P137" i="28"/>
  <c r="BI136" i="28"/>
  <c r="BH136" i="28"/>
  <c r="BG136" i="28"/>
  <c r="BF136" i="28"/>
  <c r="T136" i="28"/>
  <c r="R136" i="28"/>
  <c r="P136" i="28"/>
  <c r="BI135" i="28"/>
  <c r="BH135" i="28"/>
  <c r="BG135" i="28"/>
  <c r="BF135" i="28"/>
  <c r="T135" i="28"/>
  <c r="R135" i="28"/>
  <c r="P135" i="28"/>
  <c r="BI134" i="28"/>
  <c r="BH134" i="28"/>
  <c r="BG134" i="28"/>
  <c r="BF134" i="28"/>
  <c r="T134" i="28"/>
  <c r="R134" i="28"/>
  <c r="P134" i="28"/>
  <c r="BI133" i="28"/>
  <c r="BH133" i="28"/>
  <c r="BG133" i="28"/>
  <c r="BF133" i="28"/>
  <c r="T133" i="28"/>
  <c r="R133" i="28"/>
  <c r="P133" i="28"/>
  <c r="BI132" i="28"/>
  <c r="BH132" i="28"/>
  <c r="BG132" i="28"/>
  <c r="BF132" i="28"/>
  <c r="T132" i="28"/>
  <c r="R132" i="28"/>
  <c r="P132" i="28"/>
  <c r="BI131" i="28"/>
  <c r="BH131" i="28"/>
  <c r="BG131" i="28"/>
  <c r="BF131" i="28"/>
  <c r="T131" i="28"/>
  <c r="R131" i="28"/>
  <c r="P131" i="28"/>
  <c r="BI130" i="28"/>
  <c r="BH130" i="28"/>
  <c r="BG130" i="28"/>
  <c r="BF130" i="28"/>
  <c r="T130" i="28"/>
  <c r="R130" i="28"/>
  <c r="P130" i="28"/>
  <c r="BI129" i="28"/>
  <c r="BH129" i="28"/>
  <c r="BG129" i="28"/>
  <c r="BF129" i="28"/>
  <c r="T129" i="28"/>
  <c r="R129" i="28"/>
  <c r="P129" i="28"/>
  <c r="BI128" i="28"/>
  <c r="BH128" i="28"/>
  <c r="BG128" i="28"/>
  <c r="BF128" i="28"/>
  <c r="T128" i="28"/>
  <c r="R128" i="28"/>
  <c r="P128" i="28"/>
  <c r="BI127" i="28"/>
  <c r="BH127" i="28"/>
  <c r="BG127" i="28"/>
  <c r="BF127" i="28"/>
  <c r="T127" i="28"/>
  <c r="R127" i="28"/>
  <c r="P127" i="28"/>
  <c r="BI126" i="28"/>
  <c r="BH126" i="28"/>
  <c r="BG126" i="28"/>
  <c r="BF126" i="28"/>
  <c r="T126" i="28"/>
  <c r="R126" i="28"/>
  <c r="P126" i="28"/>
  <c r="F117" i="28"/>
  <c r="E115" i="28"/>
  <c r="F89" i="28"/>
  <c r="E87" i="28"/>
  <c r="J24" i="28"/>
  <c r="E24" i="28"/>
  <c r="J120" i="28"/>
  <c r="J23" i="28"/>
  <c r="J21" i="28"/>
  <c r="E21" i="28"/>
  <c r="J91" i="28" s="1"/>
  <c r="J20" i="28"/>
  <c r="J18" i="28"/>
  <c r="E18" i="28"/>
  <c r="F120" i="28" s="1"/>
  <c r="J17" i="28"/>
  <c r="J15" i="28"/>
  <c r="E15" i="28"/>
  <c r="F119" i="28" s="1"/>
  <c r="J14" i="28"/>
  <c r="J12" i="28"/>
  <c r="J89" i="28"/>
  <c r="E7" i="28"/>
  <c r="E85" i="28"/>
  <c r="J37" i="27"/>
  <c r="J36" i="27"/>
  <c r="AY120" i="1" s="1"/>
  <c r="J35" i="27"/>
  <c r="AX120" i="1" s="1"/>
  <c r="BI155" i="27"/>
  <c r="BH155" i="27"/>
  <c r="BG155" i="27"/>
  <c r="BF155" i="27"/>
  <c r="T155" i="27"/>
  <c r="T154" i="27" s="1"/>
  <c r="R155" i="27"/>
  <c r="R154" i="27" s="1"/>
  <c r="P155" i="27"/>
  <c r="P154" i="27" s="1"/>
  <c r="BI153" i="27"/>
  <c r="BH153" i="27"/>
  <c r="BG153" i="27"/>
  <c r="BF153" i="27"/>
  <c r="T153" i="27"/>
  <c r="T152" i="27" s="1"/>
  <c r="R153" i="27"/>
  <c r="R152" i="27"/>
  <c r="R151" i="27" s="1"/>
  <c r="P153" i="27"/>
  <c r="P152" i="27" s="1"/>
  <c r="P151" i="27" s="1"/>
  <c r="BI146" i="27"/>
  <c r="BH146" i="27"/>
  <c r="BG146" i="27"/>
  <c r="BF146" i="27"/>
  <c r="T146" i="27"/>
  <c r="R146" i="27"/>
  <c r="P146" i="27"/>
  <c r="BI138" i="27"/>
  <c r="BH138" i="27"/>
  <c r="BG138" i="27"/>
  <c r="BF138" i="27"/>
  <c r="T138" i="27"/>
  <c r="R138" i="27"/>
  <c r="P138" i="27"/>
  <c r="BI130" i="27"/>
  <c r="BH130" i="27"/>
  <c r="BG130" i="27"/>
  <c r="BF130" i="27"/>
  <c r="T130" i="27"/>
  <c r="R130" i="27"/>
  <c r="P130" i="27"/>
  <c r="BI122" i="27"/>
  <c r="BH122" i="27"/>
  <c r="BG122" i="27"/>
  <c r="BF122" i="27"/>
  <c r="T122" i="27"/>
  <c r="R122" i="27"/>
  <c r="P122" i="27"/>
  <c r="J116" i="27"/>
  <c r="F116" i="27"/>
  <c r="F114" i="27"/>
  <c r="E112" i="27"/>
  <c r="J91" i="27"/>
  <c r="F91" i="27"/>
  <c r="F89" i="27"/>
  <c r="E87" i="27"/>
  <c r="J24" i="27"/>
  <c r="E24" i="27"/>
  <c r="J117" i="27"/>
  <c r="J23" i="27"/>
  <c r="J18" i="27"/>
  <c r="E18" i="27"/>
  <c r="F117" i="27" s="1"/>
  <c r="J17" i="27"/>
  <c r="J12" i="27"/>
  <c r="J114" i="27" s="1"/>
  <c r="E7" i="27"/>
  <c r="E110" i="27"/>
  <c r="J37" i="26"/>
  <c r="J36" i="26"/>
  <c r="AY119" i="1" s="1"/>
  <c r="J35" i="26"/>
  <c r="AX119" i="1" s="1"/>
  <c r="BI124" i="26"/>
  <c r="BH124" i="26"/>
  <c r="BG124" i="26"/>
  <c r="BF124" i="26"/>
  <c r="T124" i="26"/>
  <c r="R124" i="26"/>
  <c r="P124" i="26"/>
  <c r="BI123" i="26"/>
  <c r="BH123" i="26"/>
  <c r="BG123" i="26"/>
  <c r="BF123" i="26"/>
  <c r="T123" i="26"/>
  <c r="R123" i="26"/>
  <c r="P123" i="26"/>
  <c r="BI122" i="26"/>
  <c r="BH122" i="26"/>
  <c r="BG122" i="26"/>
  <c r="BF122" i="26"/>
  <c r="T122" i="26"/>
  <c r="R122" i="26"/>
  <c r="P122" i="26"/>
  <c r="BI121" i="26"/>
  <c r="BH121" i="26"/>
  <c r="BG121" i="26"/>
  <c r="BF121" i="26"/>
  <c r="T121" i="26"/>
  <c r="R121" i="26"/>
  <c r="P121" i="26"/>
  <c r="BI120" i="26"/>
  <c r="BH120" i="26"/>
  <c r="BG120" i="26"/>
  <c r="BF120" i="26"/>
  <c r="T120" i="26"/>
  <c r="R120" i="26"/>
  <c r="P120" i="26"/>
  <c r="BI119" i="26"/>
  <c r="BH119" i="26"/>
  <c r="BG119" i="26"/>
  <c r="BF119" i="26"/>
  <c r="T119" i="26"/>
  <c r="R119" i="26"/>
  <c r="P119" i="26"/>
  <c r="F111" i="26"/>
  <c r="E109" i="26"/>
  <c r="F89" i="26"/>
  <c r="E87" i="26"/>
  <c r="J24" i="26"/>
  <c r="E24" i="26"/>
  <c r="J114" i="26"/>
  <c r="J23" i="26"/>
  <c r="J21" i="26"/>
  <c r="E21" i="26"/>
  <c r="J91" i="26" s="1"/>
  <c r="J20" i="26"/>
  <c r="J18" i="26"/>
  <c r="E18" i="26"/>
  <c r="F114" i="26" s="1"/>
  <c r="J17" i="26"/>
  <c r="J15" i="26"/>
  <c r="E15" i="26"/>
  <c r="F113" i="26" s="1"/>
  <c r="J14" i="26"/>
  <c r="J12" i="26"/>
  <c r="J89" i="26" s="1"/>
  <c r="E7" i="26"/>
  <c r="E107" i="26" s="1"/>
  <c r="K37" i="25"/>
  <c r="K36" i="25"/>
  <c r="AY118" i="1" s="1"/>
  <c r="K35" i="25"/>
  <c r="AX118" i="1" s="1"/>
  <c r="BJ160" i="25"/>
  <c r="BI160" i="25"/>
  <c r="BH160" i="25"/>
  <c r="BG160" i="25"/>
  <c r="U160" i="25"/>
  <c r="S160" i="25"/>
  <c r="Q160" i="25"/>
  <c r="BJ159" i="25"/>
  <c r="BI159" i="25"/>
  <c r="BH159" i="25"/>
  <c r="BG159" i="25"/>
  <c r="U159" i="25"/>
  <c r="S159" i="25"/>
  <c r="Q159" i="25"/>
  <c r="BJ158" i="25"/>
  <c r="BI158" i="25"/>
  <c r="BH158" i="25"/>
  <c r="BG158" i="25"/>
  <c r="U158" i="25"/>
  <c r="S158" i="25"/>
  <c r="Q158" i="25"/>
  <c r="BJ157" i="25"/>
  <c r="BI157" i="25"/>
  <c r="BH157" i="25"/>
  <c r="BG157" i="25"/>
  <c r="U157" i="25"/>
  <c r="S157" i="25"/>
  <c r="Q157" i="25"/>
  <c r="BJ156" i="25"/>
  <c r="BI156" i="25"/>
  <c r="BH156" i="25"/>
  <c r="BG156" i="25"/>
  <c r="U156" i="25"/>
  <c r="S156" i="25"/>
  <c r="Q156" i="25"/>
  <c r="BJ155" i="25"/>
  <c r="BI155" i="25"/>
  <c r="BH155" i="25"/>
  <c r="BG155" i="25"/>
  <c r="U155" i="25"/>
  <c r="S155" i="25"/>
  <c r="Q155" i="25"/>
  <c r="BJ154" i="25"/>
  <c r="BI154" i="25"/>
  <c r="BH154" i="25"/>
  <c r="BG154" i="25"/>
  <c r="U154" i="25"/>
  <c r="S154" i="25"/>
  <c r="Q154" i="25"/>
  <c r="BJ153" i="25"/>
  <c r="BI153" i="25"/>
  <c r="BH153" i="25"/>
  <c r="BG153" i="25"/>
  <c r="U153" i="25"/>
  <c r="S153" i="25"/>
  <c r="Q153" i="25"/>
  <c r="BJ152" i="25"/>
  <c r="BI152" i="25"/>
  <c r="BH152" i="25"/>
  <c r="BG152" i="25"/>
  <c r="U152" i="25"/>
  <c r="S152" i="25"/>
  <c r="Q152" i="25"/>
  <c r="BJ151" i="25"/>
  <c r="BI151" i="25"/>
  <c r="BH151" i="25"/>
  <c r="BG151" i="25"/>
  <c r="U151" i="25"/>
  <c r="S151" i="25"/>
  <c r="Q151" i="25"/>
  <c r="BJ150" i="25"/>
  <c r="BI150" i="25"/>
  <c r="BH150" i="25"/>
  <c r="BG150" i="25"/>
  <c r="U150" i="25"/>
  <c r="S150" i="25"/>
  <c r="Q150" i="25"/>
  <c r="BJ149" i="25"/>
  <c r="BI149" i="25"/>
  <c r="BH149" i="25"/>
  <c r="BG149" i="25"/>
  <c r="U149" i="25"/>
  <c r="S149" i="25"/>
  <c r="Q149" i="25"/>
  <c r="BJ148" i="25"/>
  <c r="BI148" i="25"/>
  <c r="BH148" i="25"/>
  <c r="BG148" i="25"/>
  <c r="U148" i="25"/>
  <c r="S148" i="25"/>
  <c r="Q148" i="25"/>
  <c r="BJ147" i="25"/>
  <c r="BI147" i="25"/>
  <c r="BH147" i="25"/>
  <c r="BG147" i="25"/>
  <c r="U147" i="25"/>
  <c r="S147" i="25"/>
  <c r="Q147" i="25"/>
  <c r="BJ146" i="25"/>
  <c r="BI146" i="25"/>
  <c r="BH146" i="25"/>
  <c r="BG146" i="25"/>
  <c r="U146" i="25"/>
  <c r="S146" i="25"/>
  <c r="Q146" i="25"/>
  <c r="BJ145" i="25"/>
  <c r="BI145" i="25"/>
  <c r="BH145" i="25"/>
  <c r="BG145" i="25"/>
  <c r="U145" i="25"/>
  <c r="S145" i="25"/>
  <c r="Q145" i="25"/>
  <c r="BJ144" i="25"/>
  <c r="BI144" i="25"/>
  <c r="BH144" i="25"/>
  <c r="BG144" i="25"/>
  <c r="U144" i="25"/>
  <c r="S144" i="25"/>
  <c r="Q144" i="25"/>
  <c r="BJ143" i="25"/>
  <c r="BI143" i="25"/>
  <c r="BH143" i="25"/>
  <c r="BG143" i="25"/>
  <c r="U143" i="25"/>
  <c r="S143" i="25"/>
  <c r="Q143" i="25"/>
  <c r="BJ142" i="25"/>
  <c r="BI142" i="25"/>
  <c r="BH142" i="25"/>
  <c r="BG142" i="25"/>
  <c r="U142" i="25"/>
  <c r="S142" i="25"/>
  <c r="Q142" i="25"/>
  <c r="BJ141" i="25"/>
  <c r="BI141" i="25"/>
  <c r="BH141" i="25"/>
  <c r="BG141" i="25"/>
  <c r="U141" i="25"/>
  <c r="S141" i="25"/>
  <c r="Q141" i="25"/>
  <c r="BJ140" i="25"/>
  <c r="BI140" i="25"/>
  <c r="BH140" i="25"/>
  <c r="BG140" i="25"/>
  <c r="U140" i="25"/>
  <c r="S140" i="25"/>
  <c r="Q140" i="25"/>
  <c r="BJ139" i="25"/>
  <c r="BI139" i="25"/>
  <c r="BH139" i="25"/>
  <c r="BG139" i="25"/>
  <c r="U139" i="25"/>
  <c r="S139" i="25"/>
  <c r="Q139" i="25"/>
  <c r="BJ138" i="25"/>
  <c r="BI138" i="25"/>
  <c r="BH138" i="25"/>
  <c r="BG138" i="25"/>
  <c r="U138" i="25"/>
  <c r="S138" i="25"/>
  <c r="Q138" i="25"/>
  <c r="BJ137" i="25"/>
  <c r="BI137" i="25"/>
  <c r="BH137" i="25"/>
  <c r="BG137" i="25"/>
  <c r="U137" i="25"/>
  <c r="S137" i="25"/>
  <c r="Q137" i="25"/>
  <c r="BJ136" i="25"/>
  <c r="BI136" i="25"/>
  <c r="BH136" i="25"/>
  <c r="BG136" i="25"/>
  <c r="U136" i="25"/>
  <c r="S136" i="25"/>
  <c r="Q136" i="25"/>
  <c r="BJ135" i="25"/>
  <c r="BI135" i="25"/>
  <c r="BH135" i="25"/>
  <c r="BG135" i="25"/>
  <c r="U135" i="25"/>
  <c r="S135" i="25"/>
  <c r="Q135" i="25"/>
  <c r="BJ134" i="25"/>
  <c r="BI134" i="25"/>
  <c r="BH134" i="25"/>
  <c r="BG134" i="25"/>
  <c r="U134" i="25"/>
  <c r="S134" i="25"/>
  <c r="Q134" i="25"/>
  <c r="BJ133" i="25"/>
  <c r="BI133" i="25"/>
  <c r="BH133" i="25"/>
  <c r="BG133" i="25"/>
  <c r="U133" i="25"/>
  <c r="S133" i="25"/>
  <c r="Q133" i="25"/>
  <c r="BJ132" i="25"/>
  <c r="BI132" i="25"/>
  <c r="BH132" i="25"/>
  <c r="BG132" i="25"/>
  <c r="U132" i="25"/>
  <c r="S132" i="25"/>
  <c r="Q132" i="25"/>
  <c r="BJ131" i="25"/>
  <c r="BI131" i="25"/>
  <c r="BH131" i="25"/>
  <c r="BG131" i="25"/>
  <c r="U131" i="25"/>
  <c r="S131" i="25"/>
  <c r="Q131" i="25"/>
  <c r="BJ130" i="25"/>
  <c r="BI130" i="25"/>
  <c r="BH130" i="25"/>
  <c r="BG130" i="25"/>
  <c r="U130" i="25"/>
  <c r="S130" i="25"/>
  <c r="Q130" i="25"/>
  <c r="BJ129" i="25"/>
  <c r="BI129" i="25"/>
  <c r="BH129" i="25"/>
  <c r="BG129" i="25"/>
  <c r="U129" i="25"/>
  <c r="S129" i="25"/>
  <c r="Q129" i="25"/>
  <c r="BJ128" i="25"/>
  <c r="BI128" i="25"/>
  <c r="BH128" i="25"/>
  <c r="BG128" i="25"/>
  <c r="U128" i="25"/>
  <c r="S128" i="25"/>
  <c r="Q128" i="25"/>
  <c r="BJ127" i="25"/>
  <c r="BI127" i="25"/>
  <c r="BH127" i="25"/>
  <c r="BG127" i="25"/>
  <c r="U127" i="25"/>
  <c r="S127" i="25"/>
  <c r="Q127" i="25"/>
  <c r="BJ126" i="25"/>
  <c r="BI126" i="25"/>
  <c r="BH126" i="25"/>
  <c r="BG126" i="25"/>
  <c r="U126" i="25"/>
  <c r="S126" i="25"/>
  <c r="Q126" i="25"/>
  <c r="BJ125" i="25"/>
  <c r="BI125" i="25"/>
  <c r="BH125" i="25"/>
  <c r="BG125" i="25"/>
  <c r="U125" i="25"/>
  <c r="S125" i="25"/>
  <c r="Q125" i="25"/>
  <c r="BJ124" i="25"/>
  <c r="BI124" i="25"/>
  <c r="BH124" i="25"/>
  <c r="BG124" i="25"/>
  <c r="U124" i="25"/>
  <c r="S124" i="25"/>
  <c r="Q124" i="25"/>
  <c r="BJ123" i="25"/>
  <c r="BI123" i="25"/>
  <c r="BH123" i="25"/>
  <c r="BG123" i="25"/>
  <c r="U123" i="25"/>
  <c r="S123" i="25"/>
  <c r="Q123" i="25"/>
  <c r="BJ122" i="25"/>
  <c r="BI122" i="25"/>
  <c r="BH122" i="25"/>
  <c r="BG122" i="25"/>
  <c r="U122" i="25"/>
  <c r="S122" i="25"/>
  <c r="Q122" i="25"/>
  <c r="BJ121" i="25"/>
  <c r="BI121" i="25"/>
  <c r="BH121" i="25"/>
  <c r="BG121" i="25"/>
  <c r="U121" i="25"/>
  <c r="S121" i="25"/>
  <c r="Q121" i="25"/>
  <c r="BJ120" i="25"/>
  <c r="BI120" i="25"/>
  <c r="BH120" i="25"/>
  <c r="BG120" i="25"/>
  <c r="U120" i="25"/>
  <c r="S120" i="25"/>
  <c r="Q120" i="25"/>
  <c r="BJ119" i="25"/>
  <c r="BI119" i="25"/>
  <c r="BH119" i="25"/>
  <c r="BG119" i="25"/>
  <c r="U119" i="25"/>
  <c r="S119" i="25"/>
  <c r="Q119" i="25"/>
  <c r="F111" i="25"/>
  <c r="E109" i="25"/>
  <c r="F89" i="25"/>
  <c r="E87" i="25"/>
  <c r="K24" i="25"/>
  <c r="E24" i="25"/>
  <c r="K114" i="25" s="1"/>
  <c r="K23" i="25"/>
  <c r="K21" i="25"/>
  <c r="E21" i="25"/>
  <c r="K113" i="25" s="1"/>
  <c r="K20" i="25"/>
  <c r="K18" i="25"/>
  <c r="E18" i="25"/>
  <c r="F92" i="25" s="1"/>
  <c r="K17" i="25"/>
  <c r="K15" i="25"/>
  <c r="E15" i="25"/>
  <c r="F113" i="25" s="1"/>
  <c r="K14" i="25"/>
  <c r="K12" i="25"/>
  <c r="K89" i="25" s="1"/>
  <c r="E7" i="25"/>
  <c r="E107" i="25" s="1"/>
  <c r="J37" i="24"/>
  <c r="J36" i="24"/>
  <c r="AY117" i="1" s="1"/>
  <c r="J35" i="24"/>
  <c r="AX117" i="1"/>
  <c r="BI136" i="24"/>
  <c r="BH136" i="24"/>
  <c r="BG136" i="24"/>
  <c r="BF136" i="24"/>
  <c r="T136" i="24"/>
  <c r="R136" i="24"/>
  <c r="P136" i="24"/>
  <c r="BI135" i="24"/>
  <c r="BH135" i="24"/>
  <c r="BG135" i="24"/>
  <c r="BF135" i="24"/>
  <c r="T135" i="24"/>
  <c r="R135" i="24"/>
  <c r="P135" i="24"/>
  <c r="BI134" i="24"/>
  <c r="BH134" i="24"/>
  <c r="BG134" i="24"/>
  <c r="BF134" i="24"/>
  <c r="T134" i="24"/>
  <c r="R134" i="24"/>
  <c r="P134" i="24"/>
  <c r="BI131" i="24"/>
  <c r="BH131" i="24"/>
  <c r="BG131" i="24"/>
  <c r="BF131" i="24"/>
  <c r="T131" i="24"/>
  <c r="R131" i="24"/>
  <c r="P131" i="24"/>
  <c r="BI130" i="24"/>
  <c r="BH130" i="24"/>
  <c r="BG130" i="24"/>
  <c r="BF130" i="24"/>
  <c r="T130" i="24"/>
  <c r="R130" i="24"/>
  <c r="P130" i="24"/>
  <c r="BI129" i="24"/>
  <c r="BH129" i="24"/>
  <c r="BG129" i="24"/>
  <c r="BF129" i="24"/>
  <c r="T129" i="24"/>
  <c r="R129" i="24"/>
  <c r="P129" i="24"/>
  <c r="BI128" i="24"/>
  <c r="BH128" i="24"/>
  <c r="BG128" i="24"/>
  <c r="BF128" i="24"/>
  <c r="T128" i="24"/>
  <c r="R128" i="24"/>
  <c r="P128" i="24"/>
  <c r="BI127" i="24"/>
  <c r="BH127" i="24"/>
  <c r="BG127" i="24"/>
  <c r="BF127" i="24"/>
  <c r="T127" i="24"/>
  <c r="R127" i="24"/>
  <c r="P127" i="24"/>
  <c r="BI126" i="24"/>
  <c r="BH126" i="24"/>
  <c r="BG126" i="24"/>
  <c r="BF126" i="24"/>
  <c r="T126" i="24"/>
  <c r="R126" i="24"/>
  <c r="P126" i="24"/>
  <c r="BI125" i="24"/>
  <c r="BH125" i="24"/>
  <c r="BG125" i="24"/>
  <c r="BF125" i="24"/>
  <c r="T125" i="24"/>
  <c r="R125" i="24"/>
  <c r="P125" i="24"/>
  <c r="BI124" i="24"/>
  <c r="BH124" i="24"/>
  <c r="BG124" i="24"/>
  <c r="BF124" i="24"/>
  <c r="T124" i="24"/>
  <c r="R124" i="24"/>
  <c r="P124" i="24"/>
  <c r="BI123" i="24"/>
  <c r="BH123" i="24"/>
  <c r="BG123" i="24"/>
  <c r="BF123" i="24"/>
  <c r="T123" i="24"/>
  <c r="R123" i="24"/>
  <c r="P123" i="24"/>
  <c r="F114" i="24"/>
  <c r="E112" i="24"/>
  <c r="F89" i="24"/>
  <c r="E87" i="24"/>
  <c r="J24" i="24"/>
  <c r="E24" i="24"/>
  <c r="J92" i="24" s="1"/>
  <c r="J23" i="24"/>
  <c r="J21" i="24"/>
  <c r="E21" i="24"/>
  <c r="J116" i="24" s="1"/>
  <c r="J20" i="24"/>
  <c r="J18" i="24"/>
  <c r="E18" i="24"/>
  <c r="F117" i="24" s="1"/>
  <c r="J17" i="24"/>
  <c r="J15" i="24"/>
  <c r="E15" i="24"/>
  <c r="F116" i="24" s="1"/>
  <c r="J14" i="24"/>
  <c r="J12" i="24"/>
  <c r="J114" i="24" s="1"/>
  <c r="E7" i="24"/>
  <c r="E85" i="24"/>
  <c r="J37" i="23"/>
  <c r="J36" i="23"/>
  <c r="AY116" i="1" s="1"/>
  <c r="J35" i="23"/>
  <c r="AX116" i="1"/>
  <c r="BI227" i="23"/>
  <c r="BH227" i="23"/>
  <c r="BG227" i="23"/>
  <c r="BF227" i="23"/>
  <c r="T227" i="23"/>
  <c r="R227" i="23"/>
  <c r="P227" i="23"/>
  <c r="BI226" i="23"/>
  <c r="BH226" i="23"/>
  <c r="BG226" i="23"/>
  <c r="BF226" i="23"/>
  <c r="T226" i="23"/>
  <c r="R226" i="23"/>
  <c r="P226" i="23"/>
  <c r="BI225" i="23"/>
  <c r="BH225" i="23"/>
  <c r="BG225" i="23"/>
  <c r="BF225" i="23"/>
  <c r="T225" i="23"/>
  <c r="R225" i="23"/>
  <c r="P225" i="23"/>
  <c r="BI224" i="23"/>
  <c r="BH224" i="23"/>
  <c r="BG224" i="23"/>
  <c r="BF224" i="23"/>
  <c r="T224" i="23"/>
  <c r="R224" i="23"/>
  <c r="P224" i="23"/>
  <c r="BI223" i="23"/>
  <c r="BH223" i="23"/>
  <c r="BG223" i="23"/>
  <c r="BF223" i="23"/>
  <c r="T223" i="23"/>
  <c r="R223" i="23"/>
  <c r="P223" i="23"/>
  <c r="BI222" i="23"/>
  <c r="BH222" i="23"/>
  <c r="BG222" i="23"/>
  <c r="BF222" i="23"/>
  <c r="T222" i="23"/>
  <c r="R222" i="23"/>
  <c r="P222" i="23"/>
  <c r="BI221" i="23"/>
  <c r="BH221" i="23"/>
  <c r="BG221" i="23"/>
  <c r="BF221" i="23"/>
  <c r="T221" i="23"/>
  <c r="R221" i="23"/>
  <c r="P221" i="23"/>
  <c r="BI218" i="23"/>
  <c r="BH218" i="23"/>
  <c r="BG218" i="23"/>
  <c r="BF218" i="23"/>
  <c r="T218" i="23"/>
  <c r="R218" i="23"/>
  <c r="P218" i="23"/>
  <c r="BI217" i="23"/>
  <c r="BH217" i="23"/>
  <c r="BG217" i="23"/>
  <c r="BF217" i="23"/>
  <c r="T217" i="23"/>
  <c r="R217" i="23"/>
  <c r="P217" i="23"/>
  <c r="BI216" i="23"/>
  <c r="BH216" i="23"/>
  <c r="BG216" i="23"/>
  <c r="BF216" i="23"/>
  <c r="T216" i="23"/>
  <c r="R216" i="23"/>
  <c r="P216" i="23"/>
  <c r="BI215" i="23"/>
  <c r="BH215" i="23"/>
  <c r="BG215" i="23"/>
  <c r="BF215" i="23"/>
  <c r="T215" i="23"/>
  <c r="R215" i="23"/>
  <c r="P215" i="23"/>
  <c r="BI214" i="23"/>
  <c r="BH214" i="23"/>
  <c r="BG214" i="23"/>
  <c r="BF214" i="23"/>
  <c r="T214" i="23"/>
  <c r="R214" i="23"/>
  <c r="P214" i="23"/>
  <c r="BI213" i="23"/>
  <c r="BH213" i="23"/>
  <c r="BG213" i="23"/>
  <c r="BF213" i="23"/>
  <c r="T213" i="23"/>
  <c r="R213" i="23"/>
  <c r="P213" i="23"/>
  <c r="BI212" i="23"/>
  <c r="BH212" i="23"/>
  <c r="BG212" i="23"/>
  <c r="BF212" i="23"/>
  <c r="T212" i="23"/>
  <c r="R212" i="23"/>
  <c r="P212" i="23"/>
  <c r="BI211" i="23"/>
  <c r="BH211" i="23"/>
  <c r="BG211" i="23"/>
  <c r="BF211" i="23"/>
  <c r="T211" i="23"/>
  <c r="R211" i="23"/>
  <c r="P211" i="23"/>
  <c r="BI210" i="23"/>
  <c r="BH210" i="23"/>
  <c r="BG210" i="23"/>
  <c r="BF210" i="23"/>
  <c r="T210" i="23"/>
  <c r="R210" i="23"/>
  <c r="P210" i="23"/>
  <c r="BI209" i="23"/>
  <c r="BH209" i="23"/>
  <c r="BG209" i="23"/>
  <c r="BF209" i="23"/>
  <c r="T209" i="23"/>
  <c r="R209" i="23"/>
  <c r="P209" i="23"/>
  <c r="BI208" i="23"/>
  <c r="BH208" i="23"/>
  <c r="BG208" i="23"/>
  <c r="BF208" i="23"/>
  <c r="T208" i="23"/>
  <c r="R208" i="23"/>
  <c r="P208" i="23"/>
  <c r="BI207" i="23"/>
  <c r="BH207" i="23"/>
  <c r="BG207" i="23"/>
  <c r="BF207" i="23"/>
  <c r="T207" i="23"/>
  <c r="R207" i="23"/>
  <c r="P207" i="23"/>
  <c r="BI206" i="23"/>
  <c r="BH206" i="23"/>
  <c r="BG206" i="23"/>
  <c r="BF206" i="23"/>
  <c r="T206" i="23"/>
  <c r="R206" i="23"/>
  <c r="P206" i="23"/>
  <c r="BI205" i="23"/>
  <c r="BH205" i="23"/>
  <c r="BG205" i="23"/>
  <c r="BF205" i="23"/>
  <c r="T205" i="23"/>
  <c r="R205" i="23"/>
  <c r="P205" i="23"/>
  <c r="BI204" i="23"/>
  <c r="BH204" i="23"/>
  <c r="BG204" i="23"/>
  <c r="BF204" i="23"/>
  <c r="T204" i="23"/>
  <c r="R204" i="23"/>
  <c r="P204" i="23"/>
  <c r="BI203" i="23"/>
  <c r="BH203" i="23"/>
  <c r="BG203" i="23"/>
  <c r="BF203" i="23"/>
  <c r="T203" i="23"/>
  <c r="R203" i="23"/>
  <c r="P203" i="23"/>
  <c r="BI202" i="23"/>
  <c r="BH202" i="23"/>
  <c r="BG202" i="23"/>
  <c r="BF202" i="23"/>
  <c r="T202" i="23"/>
  <c r="R202" i="23"/>
  <c r="P202" i="23"/>
  <c r="BI201" i="23"/>
  <c r="BH201" i="23"/>
  <c r="BG201" i="23"/>
  <c r="BF201" i="23"/>
  <c r="T201" i="23"/>
  <c r="R201" i="23"/>
  <c r="P201" i="23"/>
  <c r="BI200" i="23"/>
  <c r="BH200" i="23"/>
  <c r="BG200" i="23"/>
  <c r="BF200" i="23"/>
  <c r="T200" i="23"/>
  <c r="R200" i="23"/>
  <c r="P200" i="23"/>
  <c r="BI199" i="23"/>
  <c r="BH199" i="23"/>
  <c r="BG199" i="23"/>
  <c r="BF199" i="23"/>
  <c r="T199" i="23"/>
  <c r="R199" i="23"/>
  <c r="P199" i="23"/>
  <c r="BI198" i="23"/>
  <c r="BH198" i="23"/>
  <c r="BG198" i="23"/>
  <c r="BF198" i="23"/>
  <c r="T198" i="23"/>
  <c r="R198" i="23"/>
  <c r="P198" i="23"/>
  <c r="BI197" i="23"/>
  <c r="BH197" i="23"/>
  <c r="BG197" i="23"/>
  <c r="BF197" i="23"/>
  <c r="T197" i="23"/>
  <c r="R197" i="23"/>
  <c r="P197" i="23"/>
  <c r="BI196" i="23"/>
  <c r="BH196" i="23"/>
  <c r="BG196" i="23"/>
  <c r="BF196" i="23"/>
  <c r="T196" i="23"/>
  <c r="R196" i="23"/>
  <c r="P196" i="23"/>
  <c r="BI195" i="23"/>
  <c r="BH195" i="23"/>
  <c r="BG195" i="23"/>
  <c r="BF195" i="23"/>
  <c r="T195" i="23"/>
  <c r="R195" i="23"/>
  <c r="P195" i="23"/>
  <c r="BI194" i="23"/>
  <c r="BH194" i="23"/>
  <c r="BG194" i="23"/>
  <c r="BF194" i="23"/>
  <c r="T194" i="23"/>
  <c r="R194" i="23"/>
  <c r="P194" i="23"/>
  <c r="BI193" i="23"/>
  <c r="BH193" i="23"/>
  <c r="BG193" i="23"/>
  <c r="BF193" i="23"/>
  <c r="T193" i="23"/>
  <c r="R193" i="23"/>
  <c r="P193" i="23"/>
  <c r="BI192" i="23"/>
  <c r="BH192" i="23"/>
  <c r="BG192" i="23"/>
  <c r="BF192" i="23"/>
  <c r="T192" i="23"/>
  <c r="R192" i="23"/>
  <c r="P192" i="23"/>
  <c r="BI191" i="23"/>
  <c r="BH191" i="23"/>
  <c r="BG191" i="23"/>
  <c r="BF191" i="23"/>
  <c r="T191" i="23"/>
  <c r="R191" i="23"/>
  <c r="P191" i="23"/>
  <c r="BI189" i="23"/>
  <c r="BH189" i="23"/>
  <c r="BG189" i="23"/>
  <c r="BF189" i="23"/>
  <c r="T189" i="23"/>
  <c r="R189" i="23"/>
  <c r="P189" i="23"/>
  <c r="BI188" i="23"/>
  <c r="BH188" i="23"/>
  <c r="BG188" i="23"/>
  <c r="BF188" i="23"/>
  <c r="T188" i="23"/>
  <c r="R188" i="23"/>
  <c r="P188" i="23"/>
  <c r="BI187" i="23"/>
  <c r="BH187" i="23"/>
  <c r="BG187" i="23"/>
  <c r="BF187" i="23"/>
  <c r="T187" i="23"/>
  <c r="R187" i="23"/>
  <c r="P187" i="23"/>
  <c r="BI186" i="23"/>
  <c r="BH186" i="23"/>
  <c r="BG186" i="23"/>
  <c r="BF186" i="23"/>
  <c r="T186" i="23"/>
  <c r="R186" i="23"/>
  <c r="P186" i="23"/>
  <c r="BI185" i="23"/>
  <c r="BH185" i="23"/>
  <c r="BG185" i="23"/>
  <c r="BF185" i="23"/>
  <c r="T185" i="23"/>
  <c r="R185" i="23"/>
  <c r="P185" i="23"/>
  <c r="BI184" i="23"/>
  <c r="BH184" i="23"/>
  <c r="BG184" i="23"/>
  <c r="BF184" i="23"/>
  <c r="T184" i="23"/>
  <c r="R184" i="23"/>
  <c r="P184" i="23"/>
  <c r="BI183" i="23"/>
  <c r="BH183" i="23"/>
  <c r="BG183" i="23"/>
  <c r="BF183" i="23"/>
  <c r="T183" i="23"/>
  <c r="R183" i="23"/>
  <c r="P183" i="23"/>
  <c r="BI182" i="23"/>
  <c r="BH182" i="23"/>
  <c r="BG182" i="23"/>
  <c r="BF182" i="23"/>
  <c r="T182" i="23"/>
  <c r="R182" i="23"/>
  <c r="P182" i="23"/>
  <c r="BI181" i="23"/>
  <c r="BH181" i="23"/>
  <c r="BG181" i="23"/>
  <c r="BF181" i="23"/>
  <c r="T181" i="23"/>
  <c r="R181" i="23"/>
  <c r="P181" i="23"/>
  <c r="BI180" i="23"/>
  <c r="BH180" i="23"/>
  <c r="BG180" i="23"/>
  <c r="BF180" i="23"/>
  <c r="T180" i="23"/>
  <c r="R180" i="23"/>
  <c r="P180" i="23"/>
  <c r="BI179" i="23"/>
  <c r="BH179" i="23"/>
  <c r="BG179" i="23"/>
  <c r="BF179" i="23"/>
  <c r="T179" i="23"/>
  <c r="R179" i="23"/>
  <c r="P179" i="23"/>
  <c r="BI178" i="23"/>
  <c r="BH178" i="23"/>
  <c r="BG178" i="23"/>
  <c r="BF178" i="23"/>
  <c r="T178" i="23"/>
  <c r="R178" i="23"/>
  <c r="P178" i="23"/>
  <c r="BI177" i="23"/>
  <c r="BH177" i="23"/>
  <c r="BG177" i="23"/>
  <c r="BF177" i="23"/>
  <c r="T177" i="23"/>
  <c r="R177" i="23"/>
  <c r="P177" i="23"/>
  <c r="BI176" i="23"/>
  <c r="BH176" i="23"/>
  <c r="BG176" i="23"/>
  <c r="BF176" i="23"/>
  <c r="T176" i="23"/>
  <c r="R176" i="23"/>
  <c r="P176" i="23"/>
  <c r="BI175" i="23"/>
  <c r="BH175" i="23"/>
  <c r="BG175" i="23"/>
  <c r="BF175" i="23"/>
  <c r="T175" i="23"/>
  <c r="R175" i="23"/>
  <c r="P175" i="23"/>
  <c r="BI174" i="23"/>
  <c r="BH174" i="23"/>
  <c r="BG174" i="23"/>
  <c r="BF174" i="23"/>
  <c r="T174" i="23"/>
  <c r="R174" i="23"/>
  <c r="P174" i="23"/>
  <c r="BI173" i="23"/>
  <c r="BH173" i="23"/>
  <c r="BG173" i="23"/>
  <c r="BF173" i="23"/>
  <c r="T173" i="23"/>
  <c r="R173" i="23"/>
  <c r="P173" i="23"/>
  <c r="BI172" i="23"/>
  <c r="BH172" i="23"/>
  <c r="BG172" i="23"/>
  <c r="BF172" i="23"/>
  <c r="T172" i="23"/>
  <c r="R172" i="23"/>
  <c r="P172" i="23"/>
  <c r="BI171" i="23"/>
  <c r="BH171" i="23"/>
  <c r="BG171" i="23"/>
  <c r="BF171" i="23"/>
  <c r="T171" i="23"/>
  <c r="R171" i="23"/>
  <c r="P171" i="23"/>
  <c r="BI170" i="23"/>
  <c r="BH170" i="23"/>
  <c r="BG170" i="23"/>
  <c r="BF170" i="23"/>
  <c r="T170" i="23"/>
  <c r="R170" i="23"/>
  <c r="P170" i="23"/>
  <c r="BI169" i="23"/>
  <c r="BH169" i="23"/>
  <c r="BG169" i="23"/>
  <c r="BF169" i="23"/>
  <c r="T169" i="23"/>
  <c r="R169" i="23"/>
  <c r="P169" i="23"/>
  <c r="BI168" i="23"/>
  <c r="BH168" i="23"/>
  <c r="BG168" i="23"/>
  <c r="BF168" i="23"/>
  <c r="T168" i="23"/>
  <c r="R168" i="23"/>
  <c r="P168" i="23"/>
  <c r="BI167" i="23"/>
  <c r="BH167" i="23"/>
  <c r="BG167" i="23"/>
  <c r="BF167" i="23"/>
  <c r="T167" i="23"/>
  <c r="R167" i="23"/>
  <c r="P167" i="23"/>
  <c r="BI166" i="23"/>
  <c r="BH166" i="23"/>
  <c r="BG166" i="23"/>
  <c r="BF166" i="23"/>
  <c r="T166" i="23"/>
  <c r="R166" i="23"/>
  <c r="P166" i="23"/>
  <c r="BI165" i="23"/>
  <c r="BH165" i="23"/>
  <c r="BG165" i="23"/>
  <c r="BF165" i="23"/>
  <c r="T165" i="23"/>
  <c r="R165" i="23"/>
  <c r="P165" i="23"/>
  <c r="BI164" i="23"/>
  <c r="BH164" i="23"/>
  <c r="BG164" i="23"/>
  <c r="BF164" i="23"/>
  <c r="T164" i="23"/>
  <c r="R164" i="23"/>
  <c r="P164" i="23"/>
  <c r="BI163" i="23"/>
  <c r="BH163" i="23"/>
  <c r="BG163" i="23"/>
  <c r="BF163" i="23"/>
  <c r="T163" i="23"/>
  <c r="R163" i="23"/>
  <c r="P163" i="23"/>
  <c r="BI162" i="23"/>
  <c r="BH162" i="23"/>
  <c r="BG162" i="23"/>
  <c r="BF162" i="23"/>
  <c r="T162" i="23"/>
  <c r="R162" i="23"/>
  <c r="P162" i="23"/>
  <c r="BI161" i="23"/>
  <c r="BH161" i="23"/>
  <c r="BG161" i="23"/>
  <c r="BF161" i="23"/>
  <c r="T161" i="23"/>
  <c r="R161" i="23"/>
  <c r="P161" i="23"/>
  <c r="BI160" i="23"/>
  <c r="BH160" i="23"/>
  <c r="BG160" i="23"/>
  <c r="BF160" i="23"/>
  <c r="T160" i="23"/>
  <c r="R160" i="23"/>
  <c r="P160" i="23"/>
  <c r="BI158" i="23"/>
  <c r="BH158" i="23"/>
  <c r="BG158" i="23"/>
  <c r="BF158" i="23"/>
  <c r="T158" i="23"/>
  <c r="R158" i="23"/>
  <c r="P158" i="23"/>
  <c r="BI157" i="23"/>
  <c r="BH157" i="23"/>
  <c r="BG157" i="23"/>
  <c r="BF157" i="23"/>
  <c r="T157" i="23"/>
  <c r="R157" i="23"/>
  <c r="P157" i="23"/>
  <c r="BI156" i="23"/>
  <c r="BH156" i="23"/>
  <c r="BG156" i="23"/>
  <c r="BF156" i="23"/>
  <c r="T156" i="23"/>
  <c r="R156" i="23"/>
  <c r="P156" i="23"/>
  <c r="BI155" i="23"/>
  <c r="BH155" i="23"/>
  <c r="BG155" i="23"/>
  <c r="BF155" i="23"/>
  <c r="T155" i="23"/>
  <c r="R155" i="23"/>
  <c r="P155" i="23"/>
  <c r="BI154" i="23"/>
  <c r="BH154" i="23"/>
  <c r="BG154" i="23"/>
  <c r="BF154" i="23"/>
  <c r="T154" i="23"/>
  <c r="R154" i="23"/>
  <c r="P154" i="23"/>
  <c r="BI153" i="23"/>
  <c r="BH153" i="23"/>
  <c r="BG153" i="23"/>
  <c r="BF153" i="23"/>
  <c r="T153" i="23"/>
  <c r="R153" i="23"/>
  <c r="P153" i="23"/>
  <c r="BI152" i="23"/>
  <c r="BH152" i="23"/>
  <c r="BG152" i="23"/>
  <c r="BF152" i="23"/>
  <c r="T152" i="23"/>
  <c r="R152" i="23"/>
  <c r="P152" i="23"/>
  <c r="BI151" i="23"/>
  <c r="BH151" i="23"/>
  <c r="BG151" i="23"/>
  <c r="BF151" i="23"/>
  <c r="T151" i="23"/>
  <c r="R151" i="23"/>
  <c r="P151" i="23"/>
  <c r="BI150" i="23"/>
  <c r="BH150" i="23"/>
  <c r="BG150" i="23"/>
  <c r="BF150" i="23"/>
  <c r="T150" i="23"/>
  <c r="R150" i="23"/>
  <c r="P150" i="23"/>
  <c r="BI149" i="23"/>
  <c r="BH149" i="23"/>
  <c r="BG149" i="23"/>
  <c r="BF149" i="23"/>
  <c r="T149" i="23"/>
  <c r="R149" i="23"/>
  <c r="P149" i="23"/>
  <c r="BI148" i="23"/>
  <c r="BH148" i="23"/>
  <c r="BG148" i="23"/>
  <c r="BF148" i="23"/>
  <c r="T148" i="23"/>
  <c r="R148" i="23"/>
  <c r="P148" i="23"/>
  <c r="BI147" i="23"/>
  <c r="BH147" i="23"/>
  <c r="BG147" i="23"/>
  <c r="BF147" i="23"/>
  <c r="T147" i="23"/>
  <c r="R147" i="23"/>
  <c r="P147" i="23"/>
  <c r="BI146" i="23"/>
  <c r="BH146" i="23"/>
  <c r="BG146" i="23"/>
  <c r="BF146" i="23"/>
  <c r="T146" i="23"/>
  <c r="R146" i="23"/>
  <c r="P146" i="23"/>
  <c r="BI145" i="23"/>
  <c r="BH145" i="23"/>
  <c r="BG145" i="23"/>
  <c r="BF145" i="23"/>
  <c r="T145" i="23"/>
  <c r="R145" i="23"/>
  <c r="P145" i="23"/>
  <c r="BI144" i="23"/>
  <c r="BH144" i="23"/>
  <c r="BG144" i="23"/>
  <c r="BF144" i="23"/>
  <c r="T144" i="23"/>
  <c r="R144" i="23"/>
  <c r="P144" i="23"/>
  <c r="BI143" i="23"/>
  <c r="BH143" i="23"/>
  <c r="BG143" i="23"/>
  <c r="BF143" i="23"/>
  <c r="T143" i="23"/>
  <c r="R143" i="23"/>
  <c r="P143" i="23"/>
  <c r="BI142" i="23"/>
  <c r="BH142" i="23"/>
  <c r="BG142" i="23"/>
  <c r="BF142" i="23"/>
  <c r="T142" i="23"/>
  <c r="R142" i="23"/>
  <c r="P142" i="23"/>
  <c r="BI141" i="23"/>
  <c r="BH141" i="23"/>
  <c r="BG141" i="23"/>
  <c r="BF141" i="23"/>
  <c r="T141" i="23"/>
  <c r="R141" i="23"/>
  <c r="P141" i="23"/>
  <c r="BI140" i="23"/>
  <c r="BH140" i="23"/>
  <c r="BG140" i="23"/>
  <c r="BF140" i="23"/>
  <c r="T140" i="23"/>
  <c r="R140" i="23"/>
  <c r="P140" i="23"/>
  <c r="BI137" i="23"/>
  <c r="BH137" i="23"/>
  <c r="BG137" i="23"/>
  <c r="BF137" i="23"/>
  <c r="T137" i="23"/>
  <c r="R137" i="23"/>
  <c r="P137" i="23"/>
  <c r="BI136" i="23"/>
  <c r="BH136" i="23"/>
  <c r="BG136" i="23"/>
  <c r="BF136" i="23"/>
  <c r="T136" i="23"/>
  <c r="R136" i="23"/>
  <c r="P136" i="23"/>
  <c r="BI135" i="23"/>
  <c r="BH135" i="23"/>
  <c r="BG135" i="23"/>
  <c r="BF135" i="23"/>
  <c r="T135" i="23"/>
  <c r="R135" i="23"/>
  <c r="P135" i="23"/>
  <c r="BI134" i="23"/>
  <c r="BH134" i="23"/>
  <c r="BG134" i="23"/>
  <c r="BF134" i="23"/>
  <c r="T134" i="23"/>
  <c r="R134" i="23"/>
  <c r="P134" i="23"/>
  <c r="BI133" i="23"/>
  <c r="BH133" i="23"/>
  <c r="BG133" i="23"/>
  <c r="BF133" i="23"/>
  <c r="T133" i="23"/>
  <c r="R133" i="23"/>
  <c r="P133" i="23"/>
  <c r="BI132" i="23"/>
  <c r="BH132" i="23"/>
  <c r="BG132" i="23"/>
  <c r="BF132" i="23"/>
  <c r="T132" i="23"/>
  <c r="R132" i="23"/>
  <c r="P132" i="23"/>
  <c r="BI131" i="23"/>
  <c r="BH131" i="23"/>
  <c r="BG131" i="23"/>
  <c r="BF131" i="23"/>
  <c r="T131" i="23"/>
  <c r="R131" i="23"/>
  <c r="P131" i="23"/>
  <c r="BI130" i="23"/>
  <c r="BH130" i="23"/>
  <c r="BG130" i="23"/>
  <c r="BF130" i="23"/>
  <c r="T130" i="23"/>
  <c r="R130" i="23"/>
  <c r="P130" i="23"/>
  <c r="BI129" i="23"/>
  <c r="BH129" i="23"/>
  <c r="BG129" i="23"/>
  <c r="BF129" i="23"/>
  <c r="T129" i="23"/>
  <c r="R129" i="23"/>
  <c r="P129" i="23"/>
  <c r="BI128" i="23"/>
  <c r="BH128" i="23"/>
  <c r="BG128" i="23"/>
  <c r="BF128" i="23"/>
  <c r="T128" i="23"/>
  <c r="R128" i="23"/>
  <c r="P128" i="23"/>
  <c r="BI127" i="23"/>
  <c r="BH127" i="23"/>
  <c r="BG127" i="23"/>
  <c r="BF127" i="23"/>
  <c r="T127" i="23"/>
  <c r="R127" i="23"/>
  <c r="P127" i="23"/>
  <c r="F118" i="23"/>
  <c r="E116" i="23"/>
  <c r="F89" i="23"/>
  <c r="E87" i="23"/>
  <c r="J24" i="23"/>
  <c r="E24" i="23"/>
  <c r="J121" i="23"/>
  <c r="J23" i="23"/>
  <c r="J21" i="23"/>
  <c r="E21" i="23"/>
  <c r="J120" i="23"/>
  <c r="J20" i="23"/>
  <c r="J18" i="23"/>
  <c r="E18" i="23"/>
  <c r="F121" i="23" s="1"/>
  <c r="J17" i="23"/>
  <c r="J15" i="23"/>
  <c r="E15" i="23"/>
  <c r="F120" i="23"/>
  <c r="J14" i="23"/>
  <c r="J12" i="23"/>
  <c r="J89" i="23" s="1"/>
  <c r="E7" i="23"/>
  <c r="E114" i="23" s="1"/>
  <c r="J119" i="22"/>
  <c r="J37" i="22"/>
  <c r="J36" i="22"/>
  <c r="AY115" i="1" s="1"/>
  <c r="J35" i="22"/>
  <c r="AX115" i="1" s="1"/>
  <c r="BI131" i="22"/>
  <c r="BH131" i="22"/>
  <c r="BG131" i="22"/>
  <c r="BF131" i="22"/>
  <c r="T131" i="22"/>
  <c r="R131" i="22"/>
  <c r="P131" i="22"/>
  <c r="BI130" i="22"/>
  <c r="BH130" i="22"/>
  <c r="BG130" i="22"/>
  <c r="BF130" i="22"/>
  <c r="T130" i="22"/>
  <c r="R130" i="22"/>
  <c r="P130" i="22"/>
  <c r="BI129" i="22"/>
  <c r="BH129" i="22"/>
  <c r="BG129" i="22"/>
  <c r="BF129" i="22"/>
  <c r="T129" i="22"/>
  <c r="R129" i="22"/>
  <c r="P129" i="22"/>
  <c r="BI128" i="22"/>
  <c r="BH128" i="22"/>
  <c r="BG128" i="22"/>
  <c r="BF128" i="22"/>
  <c r="T128" i="22"/>
  <c r="R128" i="22"/>
  <c r="P128" i="22"/>
  <c r="BI127" i="22"/>
  <c r="BH127" i="22"/>
  <c r="BG127" i="22"/>
  <c r="BF127" i="22"/>
  <c r="T127" i="22"/>
  <c r="R127" i="22"/>
  <c r="P127" i="22"/>
  <c r="BI126" i="22"/>
  <c r="BH126" i="22"/>
  <c r="BG126" i="22"/>
  <c r="BF126" i="22"/>
  <c r="T126" i="22"/>
  <c r="R126" i="22"/>
  <c r="P126" i="22"/>
  <c r="BI125" i="22"/>
  <c r="BH125" i="22"/>
  <c r="BG125" i="22"/>
  <c r="BF125" i="22"/>
  <c r="T125" i="22"/>
  <c r="R125" i="22"/>
  <c r="P125" i="22"/>
  <c r="BI124" i="22"/>
  <c r="BH124" i="22"/>
  <c r="BG124" i="22"/>
  <c r="BF124" i="22"/>
  <c r="T124" i="22"/>
  <c r="R124" i="22"/>
  <c r="P124" i="22"/>
  <c r="BI123" i="22"/>
  <c r="BH123" i="22"/>
  <c r="BG123" i="22"/>
  <c r="BF123" i="22"/>
  <c r="T123" i="22"/>
  <c r="R123" i="22"/>
  <c r="P123" i="22"/>
  <c r="BI122" i="22"/>
  <c r="BH122" i="22"/>
  <c r="BG122" i="22"/>
  <c r="BF122" i="22"/>
  <c r="T122" i="22"/>
  <c r="R122" i="22"/>
  <c r="P122" i="22"/>
  <c r="BI121" i="22"/>
  <c r="BH121" i="22"/>
  <c r="BG121" i="22"/>
  <c r="BF121" i="22"/>
  <c r="T121" i="22"/>
  <c r="R121" i="22"/>
  <c r="P121" i="22"/>
  <c r="J97" i="22"/>
  <c r="F112" i="22"/>
  <c r="E110" i="22"/>
  <c r="F89" i="22"/>
  <c r="E87" i="22"/>
  <c r="J24" i="22"/>
  <c r="E24" i="22"/>
  <c r="J115" i="22" s="1"/>
  <c r="J23" i="22"/>
  <c r="J21" i="22"/>
  <c r="E21" i="22"/>
  <c r="J91" i="22" s="1"/>
  <c r="J20" i="22"/>
  <c r="J18" i="22"/>
  <c r="E18" i="22"/>
  <c r="F115" i="22" s="1"/>
  <c r="J17" i="22"/>
  <c r="J15" i="22"/>
  <c r="E15" i="22"/>
  <c r="F114" i="22" s="1"/>
  <c r="J14" i="22"/>
  <c r="J12" i="22"/>
  <c r="J112" i="22" s="1"/>
  <c r="E7" i="22"/>
  <c r="E108" i="22" s="1"/>
  <c r="J37" i="21"/>
  <c r="J36" i="21"/>
  <c r="AY114" i="1" s="1"/>
  <c r="J35" i="21"/>
  <c r="AX114" i="1" s="1"/>
  <c r="BI283" i="21"/>
  <c r="BH283" i="21"/>
  <c r="BG283" i="21"/>
  <c r="BF283" i="21"/>
  <c r="T283" i="21"/>
  <c r="R283" i="21"/>
  <c r="P283" i="21"/>
  <c r="BI282" i="21"/>
  <c r="BH282" i="21"/>
  <c r="BG282" i="21"/>
  <c r="BF282" i="21"/>
  <c r="T282" i="21"/>
  <c r="R282" i="21"/>
  <c r="P282" i="21"/>
  <c r="BI281" i="21"/>
  <c r="BH281" i="21"/>
  <c r="BG281" i="21"/>
  <c r="BF281" i="21"/>
  <c r="T281" i="21"/>
  <c r="R281" i="21"/>
  <c r="P281" i="21"/>
  <c r="BI271" i="21"/>
  <c r="BH271" i="21"/>
  <c r="BG271" i="21"/>
  <c r="BF271" i="21"/>
  <c r="T271" i="21"/>
  <c r="R271" i="21"/>
  <c r="P271" i="21"/>
  <c r="BI269" i="21"/>
  <c r="BH269" i="21"/>
  <c r="BG269" i="21"/>
  <c r="BF269" i="21"/>
  <c r="T269" i="21"/>
  <c r="R269" i="21"/>
  <c r="P269" i="21"/>
  <c r="BI268" i="21"/>
  <c r="BH268" i="21"/>
  <c r="BG268" i="21"/>
  <c r="BF268" i="21"/>
  <c r="T268" i="21"/>
  <c r="R268" i="21"/>
  <c r="P268" i="21"/>
  <c r="BI264" i="21"/>
  <c r="BH264" i="21"/>
  <c r="BG264" i="21"/>
  <c r="BF264" i="21"/>
  <c r="T264" i="21"/>
  <c r="R264" i="21"/>
  <c r="P264" i="21"/>
  <c r="BI262" i="21"/>
  <c r="BH262" i="21"/>
  <c r="BG262" i="21"/>
  <c r="BF262" i="21"/>
  <c r="T262" i="21"/>
  <c r="R262" i="21"/>
  <c r="P262" i="21"/>
  <c r="BI255" i="21"/>
  <c r="BH255" i="21"/>
  <c r="BG255" i="21"/>
  <c r="BF255" i="21"/>
  <c r="T255" i="21"/>
  <c r="R255" i="21"/>
  <c r="P255" i="21"/>
  <c r="BI253" i="21"/>
  <c r="BH253" i="21"/>
  <c r="BG253" i="21"/>
  <c r="BF253" i="21"/>
  <c r="T253" i="21"/>
  <c r="R253" i="21"/>
  <c r="P253" i="21"/>
  <c r="BI251" i="21"/>
  <c r="BH251" i="21"/>
  <c r="BG251" i="21"/>
  <c r="BF251" i="21"/>
  <c r="T251" i="21"/>
  <c r="R251" i="21"/>
  <c r="P251" i="21"/>
  <c r="BI250" i="21"/>
  <c r="BH250" i="21"/>
  <c r="BG250" i="21"/>
  <c r="BF250" i="21"/>
  <c r="T250" i="21"/>
  <c r="R250" i="21"/>
  <c r="P250" i="21"/>
  <c r="BI248" i="21"/>
  <c r="BH248" i="21"/>
  <c r="BG248" i="21"/>
  <c r="BF248" i="21"/>
  <c r="T248" i="21"/>
  <c r="R248" i="21"/>
  <c r="P248" i="21"/>
  <c r="BI246" i="21"/>
  <c r="BH246" i="21"/>
  <c r="BG246" i="21"/>
  <c r="BF246" i="21"/>
  <c r="T246" i="21"/>
  <c r="R246" i="21"/>
  <c r="P246" i="21"/>
  <c r="BI244" i="21"/>
  <c r="BH244" i="21"/>
  <c r="BG244" i="21"/>
  <c r="BF244" i="21"/>
  <c r="T244" i="21"/>
  <c r="R244" i="21"/>
  <c r="P244" i="21"/>
  <c r="BI242" i="21"/>
  <c r="BH242" i="21"/>
  <c r="BG242" i="21"/>
  <c r="BF242" i="21"/>
  <c r="T242" i="21"/>
  <c r="R242" i="21"/>
  <c r="P242" i="21"/>
  <c r="BI241" i="21"/>
  <c r="BH241" i="21"/>
  <c r="BG241" i="21"/>
  <c r="BF241" i="21"/>
  <c r="T241" i="21"/>
  <c r="R241" i="21"/>
  <c r="P241" i="21"/>
  <c r="BI236" i="21"/>
  <c r="BH236" i="21"/>
  <c r="BG236" i="21"/>
  <c r="BF236" i="21"/>
  <c r="T236" i="21"/>
  <c r="R236" i="21"/>
  <c r="P236" i="21"/>
  <c r="BI231" i="21"/>
  <c r="BH231" i="21"/>
  <c r="BG231" i="21"/>
  <c r="BF231" i="21"/>
  <c r="T231" i="21"/>
  <c r="R231" i="21"/>
  <c r="P231" i="21"/>
  <c r="BI230" i="21"/>
  <c r="BH230" i="21"/>
  <c r="BG230" i="21"/>
  <c r="BF230" i="21"/>
  <c r="T230" i="21"/>
  <c r="R230" i="21"/>
  <c r="P230" i="21"/>
  <c r="BI228" i="21"/>
  <c r="BH228" i="21"/>
  <c r="BG228" i="21"/>
  <c r="BF228" i="21"/>
  <c r="T228" i="21"/>
  <c r="R228" i="21"/>
  <c r="P228" i="21"/>
  <c r="BI223" i="21"/>
  <c r="BH223" i="21"/>
  <c r="BG223" i="21"/>
  <c r="BF223" i="21"/>
  <c r="T223" i="21"/>
  <c r="R223" i="21"/>
  <c r="P223" i="21"/>
  <c r="BI221" i="21"/>
  <c r="BH221" i="21"/>
  <c r="BG221" i="21"/>
  <c r="BF221" i="21"/>
  <c r="T221" i="21"/>
  <c r="R221" i="21"/>
  <c r="P221" i="21"/>
  <c r="BI219" i="21"/>
  <c r="BH219" i="21"/>
  <c r="BG219" i="21"/>
  <c r="BF219" i="21"/>
  <c r="T219" i="21"/>
  <c r="R219" i="21"/>
  <c r="P219" i="21"/>
  <c r="BI217" i="21"/>
  <c r="BH217" i="21"/>
  <c r="BG217" i="21"/>
  <c r="BF217" i="21"/>
  <c r="T217" i="21"/>
  <c r="R217" i="21"/>
  <c r="P217" i="21"/>
  <c r="BI213" i="21"/>
  <c r="BH213" i="21"/>
  <c r="BG213" i="21"/>
  <c r="BF213" i="21"/>
  <c r="T213" i="21"/>
  <c r="R213" i="21"/>
  <c r="P213" i="21"/>
  <c r="BI209" i="21"/>
  <c r="BH209" i="21"/>
  <c r="BG209" i="21"/>
  <c r="BF209" i="21"/>
  <c r="T209" i="21"/>
  <c r="R209" i="21"/>
  <c r="P209" i="21"/>
  <c r="BI207" i="21"/>
  <c r="BH207" i="21"/>
  <c r="BG207" i="21"/>
  <c r="BF207" i="21"/>
  <c r="T207" i="21"/>
  <c r="R207" i="21"/>
  <c r="P207" i="21"/>
  <c r="BI205" i="21"/>
  <c r="BH205" i="21"/>
  <c r="BG205" i="21"/>
  <c r="BF205" i="21"/>
  <c r="T205" i="21"/>
  <c r="R205" i="21"/>
  <c r="P205" i="21"/>
  <c r="BI203" i="21"/>
  <c r="BH203" i="21"/>
  <c r="BG203" i="21"/>
  <c r="BF203" i="21"/>
  <c r="T203" i="21"/>
  <c r="R203" i="21"/>
  <c r="P203" i="21"/>
  <c r="BI201" i="21"/>
  <c r="BH201" i="21"/>
  <c r="BG201" i="21"/>
  <c r="BF201" i="21"/>
  <c r="T201" i="21"/>
  <c r="R201" i="21"/>
  <c r="P201" i="21"/>
  <c r="BI199" i="21"/>
  <c r="BH199" i="21"/>
  <c r="BG199" i="21"/>
  <c r="BF199" i="21"/>
  <c r="T199" i="21"/>
  <c r="R199" i="21"/>
  <c r="P199" i="21"/>
  <c r="BI196" i="21"/>
  <c r="BH196" i="21"/>
  <c r="BG196" i="21"/>
  <c r="BF196" i="21"/>
  <c r="T196" i="21"/>
  <c r="R196" i="21"/>
  <c r="P196" i="21"/>
  <c r="BI191" i="21"/>
  <c r="BH191" i="21"/>
  <c r="BG191" i="21"/>
  <c r="BF191" i="21"/>
  <c r="T191" i="21"/>
  <c r="R191" i="21"/>
  <c r="P191" i="21"/>
  <c r="BI190" i="21"/>
  <c r="BH190" i="21"/>
  <c r="BG190" i="21"/>
  <c r="BF190" i="21"/>
  <c r="T190" i="21"/>
  <c r="R190" i="21"/>
  <c r="P190" i="21"/>
  <c r="BI187" i="21"/>
  <c r="BH187" i="21"/>
  <c r="BG187" i="21"/>
  <c r="BF187" i="21"/>
  <c r="T187" i="21"/>
  <c r="R187" i="21"/>
  <c r="P187" i="21"/>
  <c r="BI186" i="21"/>
  <c r="BH186" i="21"/>
  <c r="BG186" i="21"/>
  <c r="BF186" i="21"/>
  <c r="T186" i="21"/>
  <c r="R186" i="21"/>
  <c r="P186" i="21"/>
  <c r="BI184" i="21"/>
  <c r="BH184" i="21"/>
  <c r="BG184" i="21"/>
  <c r="BF184" i="21"/>
  <c r="T184" i="21"/>
  <c r="R184" i="21"/>
  <c r="P184" i="21"/>
  <c r="BI183" i="21"/>
  <c r="BH183" i="21"/>
  <c r="BG183" i="21"/>
  <c r="BF183" i="21"/>
  <c r="T183" i="21"/>
  <c r="R183" i="21"/>
  <c r="P183" i="21"/>
  <c r="BI181" i="21"/>
  <c r="BH181" i="21"/>
  <c r="BG181" i="21"/>
  <c r="BF181" i="21"/>
  <c r="T181" i="21"/>
  <c r="R181" i="21"/>
  <c r="P181" i="21"/>
  <c r="BI179" i="21"/>
  <c r="BH179" i="21"/>
  <c r="BG179" i="21"/>
  <c r="BF179" i="21"/>
  <c r="T179" i="21"/>
  <c r="R179" i="21"/>
  <c r="P179" i="21"/>
  <c r="BI177" i="21"/>
  <c r="BH177" i="21"/>
  <c r="BG177" i="21"/>
  <c r="BF177" i="21"/>
  <c r="T177" i="21"/>
  <c r="R177" i="21"/>
  <c r="P177" i="21"/>
  <c r="BI176" i="21"/>
  <c r="BH176" i="21"/>
  <c r="BG176" i="21"/>
  <c r="BF176" i="21"/>
  <c r="T176" i="21"/>
  <c r="R176" i="21"/>
  <c r="P176" i="21"/>
  <c r="BI174" i="21"/>
  <c r="BH174" i="21"/>
  <c r="BG174" i="21"/>
  <c r="BF174" i="21"/>
  <c r="T174" i="21"/>
  <c r="R174" i="21"/>
  <c r="P174" i="21"/>
  <c r="BI169" i="21"/>
  <c r="BH169" i="21"/>
  <c r="BG169" i="21"/>
  <c r="BF169" i="21"/>
  <c r="T169" i="21"/>
  <c r="R169" i="21"/>
  <c r="P169" i="21"/>
  <c r="BI167" i="21"/>
  <c r="BH167" i="21"/>
  <c r="BG167" i="21"/>
  <c r="BF167" i="21"/>
  <c r="T167" i="21"/>
  <c r="R167" i="21"/>
  <c r="P167" i="21"/>
  <c r="BI165" i="21"/>
  <c r="BH165" i="21"/>
  <c r="BG165" i="21"/>
  <c r="BF165" i="21"/>
  <c r="T165" i="21"/>
  <c r="R165" i="21"/>
  <c r="P165" i="21"/>
  <c r="BI164" i="21"/>
  <c r="BH164" i="21"/>
  <c r="BG164" i="21"/>
  <c r="BF164" i="21"/>
  <c r="T164" i="21"/>
  <c r="R164" i="21"/>
  <c r="P164" i="21"/>
  <c r="BI162" i="21"/>
  <c r="BH162" i="21"/>
  <c r="BG162" i="21"/>
  <c r="BF162" i="21"/>
  <c r="T162" i="21"/>
  <c r="R162" i="21"/>
  <c r="P162" i="21"/>
  <c r="BI161" i="21"/>
  <c r="BH161" i="21"/>
  <c r="BG161" i="21"/>
  <c r="BF161" i="21"/>
  <c r="T161" i="21"/>
  <c r="R161" i="21"/>
  <c r="P161" i="21"/>
  <c r="BI159" i="21"/>
  <c r="BH159" i="21"/>
  <c r="BG159" i="21"/>
  <c r="BF159" i="21"/>
  <c r="T159" i="21"/>
  <c r="R159" i="21"/>
  <c r="P159" i="21"/>
  <c r="BI158" i="21"/>
  <c r="BH158" i="21"/>
  <c r="BG158" i="21"/>
  <c r="BF158" i="21"/>
  <c r="T158" i="21"/>
  <c r="R158" i="21"/>
  <c r="P158" i="21"/>
  <c r="BI156" i="21"/>
  <c r="BH156" i="21"/>
  <c r="BG156" i="21"/>
  <c r="BF156" i="21"/>
  <c r="T156" i="21"/>
  <c r="R156" i="21"/>
  <c r="P156" i="21"/>
  <c r="BI154" i="21"/>
  <c r="BH154" i="21"/>
  <c r="BG154" i="21"/>
  <c r="BF154" i="21"/>
  <c r="T154" i="21"/>
  <c r="R154" i="21"/>
  <c r="P154" i="21"/>
  <c r="BI151" i="21"/>
  <c r="BH151" i="21"/>
  <c r="BG151" i="21"/>
  <c r="BF151" i="21"/>
  <c r="T151" i="21"/>
  <c r="R151" i="21"/>
  <c r="P151" i="21"/>
  <c r="BI149" i="21"/>
  <c r="BH149" i="21"/>
  <c r="BG149" i="21"/>
  <c r="BF149" i="21"/>
  <c r="T149" i="21"/>
  <c r="R149" i="21"/>
  <c r="P149" i="21"/>
  <c r="BI147" i="21"/>
  <c r="BH147" i="21"/>
  <c r="BG147" i="21"/>
  <c r="BF147" i="21"/>
  <c r="T147" i="21"/>
  <c r="R147" i="21"/>
  <c r="P147" i="21"/>
  <c r="BI145" i="21"/>
  <c r="BH145" i="21"/>
  <c r="BG145" i="21"/>
  <c r="BF145" i="21"/>
  <c r="T145" i="21"/>
  <c r="R145" i="21"/>
  <c r="P145" i="21"/>
  <c r="BI143" i="21"/>
  <c r="BH143" i="21"/>
  <c r="BG143" i="21"/>
  <c r="BF143" i="21"/>
  <c r="T143" i="21"/>
  <c r="R143" i="21"/>
  <c r="P143" i="21"/>
  <c r="BI141" i="21"/>
  <c r="BH141" i="21"/>
  <c r="BG141" i="21"/>
  <c r="BF141" i="21"/>
  <c r="T141" i="21"/>
  <c r="R141" i="21"/>
  <c r="P141" i="21"/>
  <c r="BI139" i="21"/>
  <c r="BH139" i="21"/>
  <c r="BG139" i="21"/>
  <c r="BF139" i="21"/>
  <c r="T139" i="21"/>
  <c r="R139" i="21"/>
  <c r="P139" i="21"/>
  <c r="BI136" i="21"/>
  <c r="BH136" i="21"/>
  <c r="BG136" i="21"/>
  <c r="BF136" i="21"/>
  <c r="T136" i="21"/>
  <c r="R136" i="21"/>
  <c r="P136" i="21"/>
  <c r="BI135" i="21"/>
  <c r="BH135" i="21"/>
  <c r="BG135" i="21"/>
  <c r="BF135" i="21"/>
  <c r="T135" i="21"/>
  <c r="R135" i="21"/>
  <c r="P135" i="21"/>
  <c r="BI133" i="21"/>
  <c r="BH133" i="21"/>
  <c r="BG133" i="21"/>
  <c r="BF133" i="21"/>
  <c r="T133" i="21"/>
  <c r="R133" i="21"/>
  <c r="P133" i="21"/>
  <c r="BI131" i="21"/>
  <c r="BH131" i="21"/>
  <c r="BG131" i="21"/>
  <c r="BF131" i="21"/>
  <c r="T131" i="21"/>
  <c r="R131" i="21"/>
  <c r="P131" i="21"/>
  <c r="J124" i="21"/>
  <c r="F124" i="21"/>
  <c r="F122" i="21"/>
  <c r="E120" i="21"/>
  <c r="J91" i="21"/>
  <c r="F91" i="21"/>
  <c r="F89" i="21"/>
  <c r="E87" i="21"/>
  <c r="J24" i="21"/>
  <c r="E24" i="21"/>
  <c r="J92" i="21" s="1"/>
  <c r="J23" i="21"/>
  <c r="J18" i="21"/>
  <c r="E18" i="21"/>
  <c r="F125" i="21" s="1"/>
  <c r="J17" i="21"/>
  <c r="J12" i="21"/>
  <c r="J122" i="21"/>
  <c r="E7" i="21"/>
  <c r="E118" i="21" s="1"/>
  <c r="J37" i="20"/>
  <c r="J36" i="20"/>
  <c r="AY113" i="1" s="1"/>
  <c r="J35" i="20"/>
  <c r="AX113" i="1" s="1"/>
  <c r="BI133" i="20"/>
  <c r="BH133" i="20"/>
  <c r="BG133" i="20"/>
  <c r="BF133" i="20"/>
  <c r="T133" i="20"/>
  <c r="T132" i="20" s="1"/>
  <c r="R133" i="20"/>
  <c r="R132" i="20"/>
  <c r="P133" i="20"/>
  <c r="P132" i="20" s="1"/>
  <c r="BI131" i="20"/>
  <c r="BH131" i="20"/>
  <c r="BG131" i="20"/>
  <c r="BF131" i="20"/>
  <c r="T131" i="20"/>
  <c r="R131" i="20"/>
  <c r="P131" i="20"/>
  <c r="BI130" i="20"/>
  <c r="BH130" i="20"/>
  <c r="BG130" i="20"/>
  <c r="BF130" i="20"/>
  <c r="T130" i="20"/>
  <c r="R130" i="20"/>
  <c r="P130" i="20"/>
  <c r="BI129" i="20"/>
  <c r="BH129" i="20"/>
  <c r="BG129" i="20"/>
  <c r="BF129" i="20"/>
  <c r="T129" i="20"/>
  <c r="R129" i="20"/>
  <c r="P129" i="20"/>
  <c r="BI127" i="20"/>
  <c r="BH127" i="20"/>
  <c r="BG127" i="20"/>
  <c r="BF127" i="20"/>
  <c r="T127" i="20"/>
  <c r="R127" i="20"/>
  <c r="P127" i="20"/>
  <c r="BI126" i="20"/>
  <c r="BH126" i="20"/>
  <c r="BG126" i="20"/>
  <c r="BF126" i="20"/>
  <c r="T126" i="20"/>
  <c r="R126" i="20"/>
  <c r="P126" i="20"/>
  <c r="BI125" i="20"/>
  <c r="BH125" i="20"/>
  <c r="BG125" i="20"/>
  <c r="BF125" i="20"/>
  <c r="T125" i="20"/>
  <c r="R125" i="20"/>
  <c r="P125" i="20"/>
  <c r="BI124" i="20"/>
  <c r="BH124" i="20"/>
  <c r="BG124" i="20"/>
  <c r="BF124" i="20"/>
  <c r="T124" i="20"/>
  <c r="R124" i="20"/>
  <c r="P124" i="20"/>
  <c r="BI123" i="20"/>
  <c r="BH123" i="20"/>
  <c r="BG123" i="20"/>
  <c r="BF123" i="20"/>
  <c r="T123" i="20"/>
  <c r="R123" i="20"/>
  <c r="P123" i="20"/>
  <c r="BI122" i="20"/>
  <c r="BH122" i="20"/>
  <c r="BG122" i="20"/>
  <c r="BF122" i="20"/>
  <c r="T122" i="20"/>
  <c r="R122" i="20"/>
  <c r="P122" i="20"/>
  <c r="BI121" i="20"/>
  <c r="BH121" i="20"/>
  <c r="BG121" i="20"/>
  <c r="BF121" i="20"/>
  <c r="T121" i="20"/>
  <c r="R121" i="20"/>
  <c r="P121" i="20"/>
  <c r="F113" i="20"/>
  <c r="E111" i="20"/>
  <c r="F89" i="20"/>
  <c r="E87" i="20"/>
  <c r="J24" i="20"/>
  <c r="E24" i="20"/>
  <c r="J92" i="20" s="1"/>
  <c r="J23" i="20"/>
  <c r="J21" i="20"/>
  <c r="E21" i="20"/>
  <c r="J115" i="20" s="1"/>
  <c r="J20" i="20"/>
  <c r="J18" i="20"/>
  <c r="E18" i="20"/>
  <c r="F116" i="20" s="1"/>
  <c r="J17" i="20"/>
  <c r="J15" i="20"/>
  <c r="E15" i="20"/>
  <c r="F115" i="20" s="1"/>
  <c r="J14" i="20"/>
  <c r="J12" i="20"/>
  <c r="J113" i="20" s="1"/>
  <c r="E7" i="20"/>
  <c r="E85" i="20"/>
  <c r="J37" i="19"/>
  <c r="J36" i="19"/>
  <c r="AY112" i="1" s="1"/>
  <c r="J35" i="19"/>
  <c r="AX112" i="1"/>
  <c r="BI126" i="19"/>
  <c r="BH126" i="19"/>
  <c r="BG126" i="19"/>
  <c r="BF126" i="19"/>
  <c r="T126" i="19"/>
  <c r="R126" i="19"/>
  <c r="P126" i="19"/>
  <c r="BI125" i="19"/>
  <c r="BH125" i="19"/>
  <c r="BG125" i="19"/>
  <c r="BF125" i="19"/>
  <c r="T125" i="19"/>
  <c r="R125" i="19"/>
  <c r="P125" i="19"/>
  <c r="BI124" i="19"/>
  <c r="BH124" i="19"/>
  <c r="BG124" i="19"/>
  <c r="BF124" i="19"/>
  <c r="T124" i="19"/>
  <c r="R124" i="19"/>
  <c r="P124" i="19"/>
  <c r="BI123" i="19"/>
  <c r="BH123" i="19"/>
  <c r="BG123" i="19"/>
  <c r="BF123" i="19"/>
  <c r="T123" i="19"/>
  <c r="R123" i="19"/>
  <c r="P123" i="19"/>
  <c r="BI122" i="19"/>
  <c r="BH122" i="19"/>
  <c r="BG122" i="19"/>
  <c r="BF122" i="19"/>
  <c r="T122" i="19"/>
  <c r="R122" i="19"/>
  <c r="P122" i="19"/>
  <c r="BI121" i="19"/>
  <c r="BH121" i="19"/>
  <c r="BG121" i="19"/>
  <c r="BF121" i="19"/>
  <c r="T121" i="19"/>
  <c r="R121" i="19"/>
  <c r="P121" i="19"/>
  <c r="BI120" i="19"/>
  <c r="BH120" i="19"/>
  <c r="BG120" i="19"/>
  <c r="BF120" i="19"/>
  <c r="T120" i="19"/>
  <c r="R120" i="19"/>
  <c r="P120" i="19"/>
  <c r="BI119" i="19"/>
  <c r="BH119" i="19"/>
  <c r="BG119" i="19"/>
  <c r="BF119" i="19"/>
  <c r="T119" i="19"/>
  <c r="R119" i="19"/>
  <c r="P119" i="19"/>
  <c r="F111" i="19"/>
  <c r="E109" i="19"/>
  <c r="F89" i="19"/>
  <c r="E87" i="19"/>
  <c r="J24" i="19"/>
  <c r="E24" i="19"/>
  <c r="J114" i="19" s="1"/>
  <c r="J23" i="19"/>
  <c r="J21" i="19"/>
  <c r="E21" i="19"/>
  <c r="J91" i="19" s="1"/>
  <c r="J20" i="19"/>
  <c r="J18" i="19"/>
  <c r="E18" i="19"/>
  <c r="F114" i="19" s="1"/>
  <c r="J17" i="19"/>
  <c r="J15" i="19"/>
  <c r="E15" i="19"/>
  <c r="F113" i="19" s="1"/>
  <c r="J14" i="19"/>
  <c r="J12" i="19"/>
  <c r="J111" i="19" s="1"/>
  <c r="E7" i="19"/>
  <c r="E85" i="19" s="1"/>
  <c r="J37" i="18"/>
  <c r="J36" i="18"/>
  <c r="AY111" i="1" s="1"/>
  <c r="J35" i="18"/>
  <c r="AX111" i="1" s="1"/>
  <c r="BI136" i="18"/>
  <c r="BH136" i="18"/>
  <c r="BG136" i="18"/>
  <c r="BF136" i="18"/>
  <c r="T136" i="18"/>
  <c r="R136" i="18"/>
  <c r="P136" i="18"/>
  <c r="BI135" i="18"/>
  <c r="BH135" i="18"/>
  <c r="BG135" i="18"/>
  <c r="BF135" i="18"/>
  <c r="T135" i="18"/>
  <c r="R135" i="18"/>
  <c r="P135" i="18"/>
  <c r="BI134" i="18"/>
  <c r="BH134" i="18"/>
  <c r="BG134" i="18"/>
  <c r="BF134" i="18"/>
  <c r="T134" i="18"/>
  <c r="R134" i="18"/>
  <c r="P134" i="18"/>
  <c r="BI133" i="18"/>
  <c r="BH133" i="18"/>
  <c r="BG133" i="18"/>
  <c r="BF133" i="18"/>
  <c r="T133" i="18"/>
  <c r="R133" i="18"/>
  <c r="P133" i="18"/>
  <c r="BI132" i="18"/>
  <c r="BH132" i="18"/>
  <c r="BG132" i="18"/>
  <c r="BF132" i="18"/>
  <c r="T132" i="18"/>
  <c r="R132" i="18"/>
  <c r="P132" i="18"/>
  <c r="BI131" i="18"/>
  <c r="BH131" i="18"/>
  <c r="BG131" i="18"/>
  <c r="BF131" i="18"/>
  <c r="T131" i="18"/>
  <c r="R131" i="18"/>
  <c r="P131" i="18"/>
  <c r="BI130" i="18"/>
  <c r="BH130" i="18"/>
  <c r="BG130" i="18"/>
  <c r="BF130" i="18"/>
  <c r="T130" i="18"/>
  <c r="R130" i="18"/>
  <c r="P130" i="18"/>
  <c r="BI129" i="18"/>
  <c r="BH129" i="18"/>
  <c r="BG129" i="18"/>
  <c r="BF129" i="18"/>
  <c r="T129" i="18"/>
  <c r="R129" i="18"/>
  <c r="P129" i="18"/>
  <c r="BI128" i="18"/>
  <c r="BH128" i="18"/>
  <c r="BG128" i="18"/>
  <c r="BF128" i="18"/>
  <c r="T128" i="18"/>
  <c r="R128" i="18"/>
  <c r="P128" i="18"/>
  <c r="BI127" i="18"/>
  <c r="BH127" i="18"/>
  <c r="BG127" i="18"/>
  <c r="BF127" i="18"/>
  <c r="T127" i="18"/>
  <c r="R127" i="18"/>
  <c r="P127" i="18"/>
  <c r="BI126" i="18"/>
  <c r="BH126" i="18"/>
  <c r="BG126" i="18"/>
  <c r="BF126" i="18"/>
  <c r="T126" i="18"/>
  <c r="R126" i="18"/>
  <c r="P126" i="18"/>
  <c r="BI125" i="18"/>
  <c r="BH125" i="18"/>
  <c r="BG125" i="18"/>
  <c r="BF125" i="18"/>
  <c r="T125" i="18"/>
  <c r="R125" i="18"/>
  <c r="P125" i="18"/>
  <c r="BI124" i="18"/>
  <c r="BH124" i="18"/>
  <c r="BG124" i="18"/>
  <c r="BF124" i="18"/>
  <c r="T124" i="18"/>
  <c r="R124" i="18"/>
  <c r="P124" i="18"/>
  <c r="BI123" i="18"/>
  <c r="BH123" i="18"/>
  <c r="BG123" i="18"/>
  <c r="BF123" i="18"/>
  <c r="T123" i="18"/>
  <c r="R123" i="18"/>
  <c r="P123" i="18"/>
  <c r="BI122" i="18"/>
  <c r="BH122" i="18"/>
  <c r="BG122" i="18"/>
  <c r="BF122" i="18"/>
  <c r="T122" i="18"/>
  <c r="R122" i="18"/>
  <c r="P122" i="18"/>
  <c r="BI121" i="18"/>
  <c r="BH121" i="18"/>
  <c r="BG121" i="18"/>
  <c r="BF121" i="18"/>
  <c r="T121" i="18"/>
  <c r="R121" i="18"/>
  <c r="P121" i="18"/>
  <c r="BI120" i="18"/>
  <c r="BH120" i="18"/>
  <c r="BG120" i="18"/>
  <c r="BF120" i="18"/>
  <c r="T120" i="18"/>
  <c r="R120" i="18"/>
  <c r="P120" i="18"/>
  <c r="BI119" i="18"/>
  <c r="BH119" i="18"/>
  <c r="BG119" i="18"/>
  <c r="BF119" i="18"/>
  <c r="T119" i="18"/>
  <c r="R119" i="18"/>
  <c r="P119" i="18"/>
  <c r="F111" i="18"/>
  <c r="E109" i="18"/>
  <c r="F89" i="18"/>
  <c r="E87" i="18"/>
  <c r="J24" i="18"/>
  <c r="E24" i="18"/>
  <c r="J92" i="18" s="1"/>
  <c r="J23" i="18"/>
  <c r="J21" i="18"/>
  <c r="E21" i="18"/>
  <c r="J113" i="18"/>
  <c r="J20" i="18"/>
  <c r="J18" i="18"/>
  <c r="E18" i="18"/>
  <c r="F114" i="18" s="1"/>
  <c r="J17" i="18"/>
  <c r="J15" i="18"/>
  <c r="E15" i="18"/>
  <c r="F91" i="18" s="1"/>
  <c r="J14" i="18"/>
  <c r="J12" i="18"/>
  <c r="J111" i="18" s="1"/>
  <c r="E7" i="18"/>
  <c r="E107" i="18"/>
  <c r="K37" i="17"/>
  <c r="K36" i="17"/>
  <c r="AY110" i="1" s="1"/>
  <c r="K35" i="17"/>
  <c r="AX110" i="1"/>
  <c r="BJ165" i="17"/>
  <c r="BI165" i="17"/>
  <c r="BH165" i="17"/>
  <c r="BG165" i="17"/>
  <c r="U165" i="17"/>
  <c r="S165" i="17"/>
  <c r="Q165" i="17"/>
  <c r="BJ164" i="17"/>
  <c r="BI164" i="17"/>
  <c r="BH164" i="17"/>
  <c r="BG164" i="17"/>
  <c r="U164" i="17"/>
  <c r="S164" i="17"/>
  <c r="Q164" i="17"/>
  <c r="BJ163" i="17"/>
  <c r="BI163" i="17"/>
  <c r="BH163" i="17"/>
  <c r="BG163" i="17"/>
  <c r="U163" i="17"/>
  <c r="S163" i="17"/>
  <c r="Q163" i="17"/>
  <c r="BJ162" i="17"/>
  <c r="BI162" i="17"/>
  <c r="BH162" i="17"/>
  <c r="BG162" i="17"/>
  <c r="U162" i="17"/>
  <c r="S162" i="17"/>
  <c r="Q162" i="17"/>
  <c r="BJ161" i="17"/>
  <c r="BI161" i="17"/>
  <c r="BH161" i="17"/>
  <c r="BG161" i="17"/>
  <c r="U161" i="17"/>
  <c r="S161" i="17"/>
  <c r="Q161" i="17"/>
  <c r="BJ160" i="17"/>
  <c r="BI160" i="17"/>
  <c r="BH160" i="17"/>
  <c r="BG160" i="17"/>
  <c r="U160" i="17"/>
  <c r="S160" i="17"/>
  <c r="Q160" i="17"/>
  <c r="BJ159" i="17"/>
  <c r="BI159" i="17"/>
  <c r="BH159" i="17"/>
  <c r="BG159" i="17"/>
  <c r="U159" i="17"/>
  <c r="S159" i="17"/>
  <c r="Q159" i="17"/>
  <c r="BJ158" i="17"/>
  <c r="BI158" i="17"/>
  <c r="BH158" i="17"/>
  <c r="BG158" i="17"/>
  <c r="U158" i="17"/>
  <c r="S158" i="17"/>
  <c r="Q158" i="17"/>
  <c r="BJ157" i="17"/>
  <c r="BI157" i="17"/>
  <c r="BH157" i="17"/>
  <c r="BG157" i="17"/>
  <c r="U157" i="17"/>
  <c r="S157" i="17"/>
  <c r="Q157" i="17"/>
  <c r="BJ156" i="17"/>
  <c r="BI156" i="17"/>
  <c r="BH156" i="17"/>
  <c r="BG156" i="17"/>
  <c r="U156" i="17"/>
  <c r="S156" i="17"/>
  <c r="Q156" i="17"/>
  <c r="BJ155" i="17"/>
  <c r="BI155" i="17"/>
  <c r="BH155" i="17"/>
  <c r="BG155" i="17"/>
  <c r="U155" i="17"/>
  <c r="S155" i="17"/>
  <c r="Q155" i="17"/>
  <c r="BJ154" i="17"/>
  <c r="BI154" i="17"/>
  <c r="BH154" i="17"/>
  <c r="BG154" i="17"/>
  <c r="U154" i="17"/>
  <c r="S154" i="17"/>
  <c r="Q154" i="17"/>
  <c r="BJ153" i="17"/>
  <c r="BI153" i="17"/>
  <c r="BH153" i="17"/>
  <c r="BG153" i="17"/>
  <c r="U153" i="17"/>
  <c r="S153" i="17"/>
  <c r="Q153" i="17"/>
  <c r="BJ152" i="17"/>
  <c r="BI152" i="17"/>
  <c r="BH152" i="17"/>
  <c r="BG152" i="17"/>
  <c r="U152" i="17"/>
  <c r="S152" i="17"/>
  <c r="Q152" i="17"/>
  <c r="BJ151" i="17"/>
  <c r="BI151" i="17"/>
  <c r="BH151" i="17"/>
  <c r="BG151" i="17"/>
  <c r="U151" i="17"/>
  <c r="S151" i="17"/>
  <c r="Q151" i="17"/>
  <c r="BJ150" i="17"/>
  <c r="BI150" i="17"/>
  <c r="BH150" i="17"/>
  <c r="BG150" i="17"/>
  <c r="U150" i="17"/>
  <c r="S150" i="17"/>
  <c r="Q150" i="17"/>
  <c r="BJ149" i="17"/>
  <c r="BI149" i="17"/>
  <c r="BH149" i="17"/>
  <c r="BG149" i="17"/>
  <c r="U149" i="17"/>
  <c r="S149" i="17"/>
  <c r="Q149" i="17"/>
  <c r="BJ148" i="17"/>
  <c r="BI148" i="17"/>
  <c r="BH148" i="17"/>
  <c r="BG148" i="17"/>
  <c r="U148" i="17"/>
  <c r="S148" i="17"/>
  <c r="Q148" i="17"/>
  <c r="BJ147" i="17"/>
  <c r="BI147" i="17"/>
  <c r="BH147" i="17"/>
  <c r="BG147" i="17"/>
  <c r="U147" i="17"/>
  <c r="S147" i="17"/>
  <c r="Q147" i="17"/>
  <c r="BJ146" i="17"/>
  <c r="BI146" i="17"/>
  <c r="BH146" i="17"/>
  <c r="BG146" i="17"/>
  <c r="U146" i="17"/>
  <c r="S146" i="17"/>
  <c r="Q146" i="17"/>
  <c r="BJ145" i="17"/>
  <c r="BI145" i="17"/>
  <c r="BH145" i="17"/>
  <c r="BG145" i="17"/>
  <c r="U145" i="17"/>
  <c r="S145" i="17"/>
  <c r="Q145" i="17"/>
  <c r="BJ144" i="17"/>
  <c r="BI144" i="17"/>
  <c r="BH144" i="17"/>
  <c r="BG144" i="17"/>
  <c r="U144" i="17"/>
  <c r="S144" i="17"/>
  <c r="Q144" i="17"/>
  <c r="BJ143" i="17"/>
  <c r="BI143" i="17"/>
  <c r="BH143" i="17"/>
  <c r="BG143" i="17"/>
  <c r="U143" i="17"/>
  <c r="S143" i="17"/>
  <c r="Q143" i="17"/>
  <c r="BJ142" i="17"/>
  <c r="BI142" i="17"/>
  <c r="BH142" i="17"/>
  <c r="BG142" i="17"/>
  <c r="U142" i="17"/>
  <c r="S142" i="17"/>
  <c r="Q142" i="17"/>
  <c r="BJ141" i="17"/>
  <c r="BI141" i="17"/>
  <c r="BH141" i="17"/>
  <c r="BG141" i="17"/>
  <c r="U141" i="17"/>
  <c r="S141" i="17"/>
  <c r="Q141" i="17"/>
  <c r="BJ140" i="17"/>
  <c r="BI140" i="17"/>
  <c r="BH140" i="17"/>
  <c r="BG140" i="17"/>
  <c r="U140" i="17"/>
  <c r="S140" i="17"/>
  <c r="Q140" i="17"/>
  <c r="BJ139" i="17"/>
  <c r="BI139" i="17"/>
  <c r="BH139" i="17"/>
  <c r="BG139" i="17"/>
  <c r="U139" i="17"/>
  <c r="S139" i="17"/>
  <c r="Q139" i="17"/>
  <c r="BJ138" i="17"/>
  <c r="BI138" i="17"/>
  <c r="BH138" i="17"/>
  <c r="BG138" i="17"/>
  <c r="U138" i="17"/>
  <c r="S138" i="17"/>
  <c r="Q138" i="17"/>
  <c r="BJ137" i="17"/>
  <c r="BI137" i="17"/>
  <c r="BH137" i="17"/>
  <c r="BG137" i="17"/>
  <c r="U137" i="17"/>
  <c r="S137" i="17"/>
  <c r="Q137" i="17"/>
  <c r="BJ136" i="17"/>
  <c r="BI136" i="17"/>
  <c r="BH136" i="17"/>
  <c r="BG136" i="17"/>
  <c r="U136" i="17"/>
  <c r="S136" i="17"/>
  <c r="Q136" i="17"/>
  <c r="BJ135" i="17"/>
  <c r="BI135" i="17"/>
  <c r="BH135" i="17"/>
  <c r="BG135" i="17"/>
  <c r="U135" i="17"/>
  <c r="S135" i="17"/>
  <c r="Q135" i="17"/>
  <c r="BJ134" i="17"/>
  <c r="BI134" i="17"/>
  <c r="BH134" i="17"/>
  <c r="BG134" i="17"/>
  <c r="U134" i="17"/>
  <c r="S134" i="17"/>
  <c r="Q134" i="17"/>
  <c r="BJ133" i="17"/>
  <c r="BI133" i="17"/>
  <c r="BH133" i="17"/>
  <c r="BG133" i="17"/>
  <c r="U133" i="17"/>
  <c r="S133" i="17"/>
  <c r="Q133" i="17"/>
  <c r="BJ132" i="17"/>
  <c r="BI132" i="17"/>
  <c r="BH132" i="17"/>
  <c r="BG132" i="17"/>
  <c r="U132" i="17"/>
  <c r="S132" i="17"/>
  <c r="Q132" i="17"/>
  <c r="BJ131" i="17"/>
  <c r="BI131" i="17"/>
  <c r="BH131" i="17"/>
  <c r="BG131" i="17"/>
  <c r="U131" i="17"/>
  <c r="S131" i="17"/>
  <c r="Q131" i="17"/>
  <c r="BJ130" i="17"/>
  <c r="BI130" i="17"/>
  <c r="BH130" i="17"/>
  <c r="BG130" i="17"/>
  <c r="U130" i="17"/>
  <c r="S130" i="17"/>
  <c r="Q130" i="17"/>
  <c r="BJ129" i="17"/>
  <c r="BI129" i="17"/>
  <c r="BH129" i="17"/>
  <c r="BG129" i="17"/>
  <c r="U129" i="17"/>
  <c r="S129" i="17"/>
  <c r="Q129" i="17"/>
  <c r="BJ128" i="17"/>
  <c r="BI128" i="17"/>
  <c r="BH128" i="17"/>
  <c r="BG128" i="17"/>
  <c r="U128" i="17"/>
  <c r="S128" i="17"/>
  <c r="Q128" i="17"/>
  <c r="BJ127" i="17"/>
  <c r="BI127" i="17"/>
  <c r="BH127" i="17"/>
  <c r="BG127" i="17"/>
  <c r="U127" i="17"/>
  <c r="S127" i="17"/>
  <c r="Q127" i="17"/>
  <c r="BJ126" i="17"/>
  <c r="BI126" i="17"/>
  <c r="BH126" i="17"/>
  <c r="BG126" i="17"/>
  <c r="U126" i="17"/>
  <c r="S126" i="17"/>
  <c r="Q126" i="17"/>
  <c r="BJ125" i="17"/>
  <c r="BI125" i="17"/>
  <c r="BH125" i="17"/>
  <c r="BG125" i="17"/>
  <c r="U125" i="17"/>
  <c r="S125" i="17"/>
  <c r="Q125" i="17"/>
  <c r="BJ124" i="17"/>
  <c r="BI124" i="17"/>
  <c r="BH124" i="17"/>
  <c r="BG124" i="17"/>
  <c r="U124" i="17"/>
  <c r="S124" i="17"/>
  <c r="Q124" i="17"/>
  <c r="BJ123" i="17"/>
  <c r="BI123" i="17"/>
  <c r="BH123" i="17"/>
  <c r="BG123" i="17"/>
  <c r="U123" i="17"/>
  <c r="S123" i="17"/>
  <c r="Q123" i="17"/>
  <c r="BJ122" i="17"/>
  <c r="BI122" i="17"/>
  <c r="BH122" i="17"/>
  <c r="BG122" i="17"/>
  <c r="U122" i="17"/>
  <c r="S122" i="17"/>
  <c r="Q122" i="17"/>
  <c r="BJ121" i="17"/>
  <c r="BI121" i="17"/>
  <c r="BH121" i="17"/>
  <c r="BG121" i="17"/>
  <c r="U121" i="17"/>
  <c r="S121" i="17"/>
  <c r="Q121" i="17"/>
  <c r="BJ120" i="17"/>
  <c r="BI120" i="17"/>
  <c r="BH120" i="17"/>
  <c r="BG120" i="17"/>
  <c r="U120" i="17"/>
  <c r="S120" i="17"/>
  <c r="Q120" i="17"/>
  <c r="BJ119" i="17"/>
  <c r="BI119" i="17"/>
  <c r="BH119" i="17"/>
  <c r="BG119" i="17"/>
  <c r="U119" i="17"/>
  <c r="S119" i="17"/>
  <c r="Q119" i="17"/>
  <c r="F111" i="17"/>
  <c r="E109" i="17"/>
  <c r="F89" i="17"/>
  <c r="E87" i="17"/>
  <c r="K24" i="17"/>
  <c r="E24" i="17"/>
  <c r="K114" i="17"/>
  <c r="K23" i="17"/>
  <c r="K21" i="17"/>
  <c r="E21" i="17"/>
  <c r="K91" i="17" s="1"/>
  <c r="K20" i="17"/>
  <c r="K18" i="17"/>
  <c r="E18" i="17"/>
  <c r="F92" i="17" s="1"/>
  <c r="K17" i="17"/>
  <c r="K15" i="17"/>
  <c r="E15" i="17"/>
  <c r="F113" i="17" s="1"/>
  <c r="K14" i="17"/>
  <c r="K12" i="17"/>
  <c r="K111" i="17" s="1"/>
  <c r="E7" i="17"/>
  <c r="E107" i="17" s="1"/>
  <c r="J37" i="16"/>
  <c r="J36" i="16"/>
  <c r="AY109" i="1" s="1"/>
  <c r="J35" i="16"/>
  <c r="AX109" i="1"/>
  <c r="BI136" i="16"/>
  <c r="BH136" i="16"/>
  <c r="BG136" i="16"/>
  <c r="BF136" i="16"/>
  <c r="T136" i="16"/>
  <c r="R136" i="16"/>
  <c r="P136" i="16"/>
  <c r="BI135" i="16"/>
  <c r="BH135" i="16"/>
  <c r="BG135" i="16"/>
  <c r="BF135" i="16"/>
  <c r="T135" i="16"/>
  <c r="R135" i="16"/>
  <c r="P135" i="16"/>
  <c r="BI134" i="16"/>
  <c r="BH134" i="16"/>
  <c r="BG134" i="16"/>
  <c r="BF134" i="16"/>
  <c r="T134" i="16"/>
  <c r="R134" i="16"/>
  <c r="P134" i="16"/>
  <c r="BI131" i="16"/>
  <c r="BH131" i="16"/>
  <c r="BG131" i="16"/>
  <c r="BF131" i="16"/>
  <c r="T131" i="16"/>
  <c r="R131" i="16"/>
  <c r="P131" i="16"/>
  <c r="BI130" i="16"/>
  <c r="BH130" i="16"/>
  <c r="BG130" i="16"/>
  <c r="BF130" i="16"/>
  <c r="T130" i="16"/>
  <c r="R130" i="16"/>
  <c r="P130" i="16"/>
  <c r="BI129" i="16"/>
  <c r="BH129" i="16"/>
  <c r="BG129" i="16"/>
  <c r="BF129" i="16"/>
  <c r="T129" i="16"/>
  <c r="R129" i="16"/>
  <c r="P129" i="16"/>
  <c r="BI128" i="16"/>
  <c r="BH128" i="16"/>
  <c r="BG128" i="16"/>
  <c r="BF128" i="16"/>
  <c r="T128" i="16"/>
  <c r="R128" i="16"/>
  <c r="P128" i="16"/>
  <c r="BI127" i="16"/>
  <c r="BH127" i="16"/>
  <c r="BG127" i="16"/>
  <c r="BF127" i="16"/>
  <c r="T127" i="16"/>
  <c r="R127" i="16"/>
  <c r="P127" i="16"/>
  <c r="BI126" i="16"/>
  <c r="BH126" i="16"/>
  <c r="BG126" i="16"/>
  <c r="BF126" i="16"/>
  <c r="T126" i="16"/>
  <c r="R126" i="16"/>
  <c r="P126" i="16"/>
  <c r="BI125" i="16"/>
  <c r="BH125" i="16"/>
  <c r="BG125" i="16"/>
  <c r="BF125" i="16"/>
  <c r="T125" i="16"/>
  <c r="R125" i="16"/>
  <c r="P125" i="16"/>
  <c r="BI124" i="16"/>
  <c r="BH124" i="16"/>
  <c r="BG124" i="16"/>
  <c r="BF124" i="16"/>
  <c r="T124" i="16"/>
  <c r="R124" i="16"/>
  <c r="P124" i="16"/>
  <c r="BI123" i="16"/>
  <c r="BH123" i="16"/>
  <c r="BG123" i="16"/>
  <c r="BF123" i="16"/>
  <c r="T123" i="16"/>
  <c r="R123" i="16"/>
  <c r="P123" i="16"/>
  <c r="F114" i="16"/>
  <c r="E112" i="16"/>
  <c r="F89" i="16"/>
  <c r="E87" i="16"/>
  <c r="J24" i="16"/>
  <c r="E24" i="16"/>
  <c r="J117" i="16" s="1"/>
  <c r="J23" i="16"/>
  <c r="J21" i="16"/>
  <c r="E21" i="16"/>
  <c r="J116" i="16" s="1"/>
  <c r="J20" i="16"/>
  <c r="J18" i="16"/>
  <c r="E18" i="16"/>
  <c r="F117" i="16" s="1"/>
  <c r="J17" i="16"/>
  <c r="J15" i="16"/>
  <c r="E15" i="16"/>
  <c r="F116" i="16" s="1"/>
  <c r="J14" i="16"/>
  <c r="J12" i="16"/>
  <c r="J89" i="16" s="1"/>
  <c r="E7" i="16"/>
  <c r="E110" i="16" s="1"/>
  <c r="J37" i="15"/>
  <c r="J36" i="15"/>
  <c r="AY108" i="1" s="1"/>
  <c r="J35" i="15"/>
  <c r="AX108" i="1" s="1"/>
  <c r="BI227" i="15"/>
  <c r="BH227" i="15"/>
  <c r="BG227" i="15"/>
  <c r="BF227" i="15"/>
  <c r="T227" i="15"/>
  <c r="R227" i="15"/>
  <c r="P227" i="15"/>
  <c r="BI226" i="15"/>
  <c r="BH226" i="15"/>
  <c r="BG226" i="15"/>
  <c r="BF226" i="15"/>
  <c r="T226" i="15"/>
  <c r="R226" i="15"/>
  <c r="P226" i="15"/>
  <c r="BI225" i="15"/>
  <c r="BH225" i="15"/>
  <c r="BG225" i="15"/>
  <c r="BF225" i="15"/>
  <c r="T225" i="15"/>
  <c r="R225" i="15"/>
  <c r="P225" i="15"/>
  <c r="BI224" i="15"/>
  <c r="BH224" i="15"/>
  <c r="BG224" i="15"/>
  <c r="BF224" i="15"/>
  <c r="T224" i="15"/>
  <c r="R224" i="15"/>
  <c r="P224" i="15"/>
  <c r="BI223" i="15"/>
  <c r="BH223" i="15"/>
  <c r="BG223" i="15"/>
  <c r="BF223" i="15"/>
  <c r="T223" i="15"/>
  <c r="R223" i="15"/>
  <c r="P223" i="15"/>
  <c r="BI222" i="15"/>
  <c r="BH222" i="15"/>
  <c r="BG222" i="15"/>
  <c r="BF222" i="15"/>
  <c r="T222" i="15"/>
  <c r="R222" i="15"/>
  <c r="P222" i="15"/>
  <c r="BI221" i="15"/>
  <c r="BH221" i="15"/>
  <c r="BG221" i="15"/>
  <c r="BF221" i="15"/>
  <c r="T221" i="15"/>
  <c r="R221" i="15"/>
  <c r="P221" i="15"/>
  <c r="BI218" i="15"/>
  <c r="BH218" i="15"/>
  <c r="BG218" i="15"/>
  <c r="BF218" i="15"/>
  <c r="T218" i="15"/>
  <c r="R218" i="15"/>
  <c r="P218" i="15"/>
  <c r="BI217" i="15"/>
  <c r="BH217" i="15"/>
  <c r="BG217" i="15"/>
  <c r="BF217" i="15"/>
  <c r="T217" i="15"/>
  <c r="R217" i="15"/>
  <c r="P217" i="15"/>
  <c r="BI216" i="15"/>
  <c r="BH216" i="15"/>
  <c r="BG216" i="15"/>
  <c r="BF216" i="15"/>
  <c r="T216" i="15"/>
  <c r="R216" i="15"/>
  <c r="P216" i="15"/>
  <c r="BI215" i="15"/>
  <c r="BH215" i="15"/>
  <c r="BG215" i="15"/>
  <c r="BF215" i="15"/>
  <c r="T215" i="15"/>
  <c r="R215" i="15"/>
  <c r="P215" i="15"/>
  <c r="BI214" i="15"/>
  <c r="BH214" i="15"/>
  <c r="BG214" i="15"/>
  <c r="BF214" i="15"/>
  <c r="T214" i="15"/>
  <c r="R214" i="15"/>
  <c r="P214" i="15"/>
  <c r="BI213" i="15"/>
  <c r="BH213" i="15"/>
  <c r="BG213" i="15"/>
  <c r="BF213" i="15"/>
  <c r="T213" i="15"/>
  <c r="R213" i="15"/>
  <c r="P213" i="15"/>
  <c r="BI212" i="15"/>
  <c r="BH212" i="15"/>
  <c r="BG212" i="15"/>
  <c r="BF212" i="15"/>
  <c r="T212" i="15"/>
  <c r="R212" i="15"/>
  <c r="P212" i="15"/>
  <c r="BI211" i="15"/>
  <c r="BH211" i="15"/>
  <c r="BG211" i="15"/>
  <c r="BF211" i="15"/>
  <c r="T211" i="15"/>
  <c r="R211" i="15"/>
  <c r="P211" i="15"/>
  <c r="BI210" i="15"/>
  <c r="BH210" i="15"/>
  <c r="BG210" i="15"/>
  <c r="BF210" i="15"/>
  <c r="T210" i="15"/>
  <c r="R210" i="15"/>
  <c r="P210" i="15"/>
  <c r="BI209" i="15"/>
  <c r="BH209" i="15"/>
  <c r="BG209" i="15"/>
  <c r="BF209" i="15"/>
  <c r="T209" i="15"/>
  <c r="R209" i="15"/>
  <c r="P209" i="15"/>
  <c r="BI208" i="15"/>
  <c r="BH208" i="15"/>
  <c r="BG208" i="15"/>
  <c r="BF208" i="15"/>
  <c r="T208" i="15"/>
  <c r="R208" i="15"/>
  <c r="P208" i="15"/>
  <c r="BI207" i="15"/>
  <c r="BH207" i="15"/>
  <c r="BG207" i="15"/>
  <c r="BF207" i="15"/>
  <c r="T207" i="15"/>
  <c r="R207" i="15"/>
  <c r="P207" i="15"/>
  <c r="BI206" i="15"/>
  <c r="BH206" i="15"/>
  <c r="BG206" i="15"/>
  <c r="BF206" i="15"/>
  <c r="T206" i="15"/>
  <c r="R206" i="15"/>
  <c r="P206" i="15"/>
  <c r="BI205" i="15"/>
  <c r="BH205" i="15"/>
  <c r="BG205" i="15"/>
  <c r="BF205" i="15"/>
  <c r="T205" i="15"/>
  <c r="R205" i="15"/>
  <c r="P205" i="15"/>
  <c r="BI204" i="15"/>
  <c r="BH204" i="15"/>
  <c r="BG204" i="15"/>
  <c r="BF204" i="15"/>
  <c r="T204" i="15"/>
  <c r="R204" i="15"/>
  <c r="P204" i="15"/>
  <c r="BI203" i="15"/>
  <c r="BH203" i="15"/>
  <c r="BG203" i="15"/>
  <c r="BF203" i="15"/>
  <c r="T203" i="15"/>
  <c r="R203" i="15"/>
  <c r="P203" i="15"/>
  <c r="BI202" i="15"/>
  <c r="BH202" i="15"/>
  <c r="BG202" i="15"/>
  <c r="BF202" i="15"/>
  <c r="T202" i="15"/>
  <c r="R202" i="15"/>
  <c r="P202" i="15"/>
  <c r="BI201" i="15"/>
  <c r="BH201" i="15"/>
  <c r="BG201" i="15"/>
  <c r="BF201" i="15"/>
  <c r="T201" i="15"/>
  <c r="R201" i="15"/>
  <c r="P201" i="15"/>
  <c r="BI200" i="15"/>
  <c r="BH200" i="15"/>
  <c r="BG200" i="15"/>
  <c r="BF200" i="15"/>
  <c r="T200" i="15"/>
  <c r="R200" i="15"/>
  <c r="P200" i="15"/>
  <c r="BI199" i="15"/>
  <c r="BH199" i="15"/>
  <c r="BG199" i="15"/>
  <c r="BF199" i="15"/>
  <c r="T199" i="15"/>
  <c r="R199" i="15"/>
  <c r="P199" i="15"/>
  <c r="BI198" i="15"/>
  <c r="BH198" i="15"/>
  <c r="BG198" i="15"/>
  <c r="BF198" i="15"/>
  <c r="T198" i="15"/>
  <c r="R198" i="15"/>
  <c r="P198" i="15"/>
  <c r="BI197" i="15"/>
  <c r="BH197" i="15"/>
  <c r="BG197" i="15"/>
  <c r="BF197" i="15"/>
  <c r="T197" i="15"/>
  <c r="R197" i="15"/>
  <c r="P197" i="15"/>
  <c r="BI196" i="15"/>
  <c r="BH196" i="15"/>
  <c r="BG196" i="15"/>
  <c r="BF196" i="15"/>
  <c r="T196" i="15"/>
  <c r="R196" i="15"/>
  <c r="P196" i="15"/>
  <c r="BI195" i="15"/>
  <c r="BH195" i="15"/>
  <c r="BG195" i="15"/>
  <c r="BF195" i="15"/>
  <c r="T195" i="15"/>
  <c r="R195" i="15"/>
  <c r="P195" i="15"/>
  <c r="BI194" i="15"/>
  <c r="BH194" i="15"/>
  <c r="BG194" i="15"/>
  <c r="BF194" i="15"/>
  <c r="T194" i="15"/>
  <c r="R194" i="15"/>
  <c r="P194" i="15"/>
  <c r="BI193" i="15"/>
  <c r="BH193" i="15"/>
  <c r="BG193" i="15"/>
  <c r="BF193" i="15"/>
  <c r="T193" i="15"/>
  <c r="R193" i="15"/>
  <c r="P193" i="15"/>
  <c r="BI192" i="15"/>
  <c r="BH192" i="15"/>
  <c r="BG192" i="15"/>
  <c r="BF192" i="15"/>
  <c r="T192" i="15"/>
  <c r="R192" i="15"/>
  <c r="P192" i="15"/>
  <c r="BI190" i="15"/>
  <c r="BH190" i="15"/>
  <c r="BG190" i="15"/>
  <c r="BF190" i="15"/>
  <c r="T190" i="15"/>
  <c r="R190" i="15"/>
  <c r="P190" i="15"/>
  <c r="BI189" i="15"/>
  <c r="BH189" i="15"/>
  <c r="BG189" i="15"/>
  <c r="BF189" i="15"/>
  <c r="T189" i="15"/>
  <c r="R189" i="15"/>
  <c r="P189" i="15"/>
  <c r="BI188" i="15"/>
  <c r="BH188" i="15"/>
  <c r="BG188" i="15"/>
  <c r="BF188" i="15"/>
  <c r="T188" i="15"/>
  <c r="R188" i="15"/>
  <c r="P188" i="15"/>
  <c r="BI187" i="15"/>
  <c r="BH187" i="15"/>
  <c r="BG187" i="15"/>
  <c r="BF187" i="15"/>
  <c r="T187" i="15"/>
  <c r="R187" i="15"/>
  <c r="P187" i="15"/>
  <c r="BI186" i="15"/>
  <c r="BH186" i="15"/>
  <c r="BG186" i="15"/>
  <c r="BF186" i="15"/>
  <c r="T186" i="15"/>
  <c r="R186" i="15"/>
  <c r="P186" i="15"/>
  <c r="BI185" i="15"/>
  <c r="BH185" i="15"/>
  <c r="BG185" i="15"/>
  <c r="BF185" i="15"/>
  <c r="T185" i="15"/>
  <c r="R185" i="15"/>
  <c r="P185" i="15"/>
  <c r="BI184" i="15"/>
  <c r="BH184" i="15"/>
  <c r="BG184" i="15"/>
  <c r="BF184" i="15"/>
  <c r="T184" i="15"/>
  <c r="R184" i="15"/>
  <c r="P184" i="15"/>
  <c r="BI183" i="15"/>
  <c r="BH183" i="15"/>
  <c r="BG183" i="15"/>
  <c r="BF183" i="15"/>
  <c r="T183" i="15"/>
  <c r="R183" i="15"/>
  <c r="P183" i="15"/>
  <c r="BI182" i="15"/>
  <c r="BH182" i="15"/>
  <c r="BG182" i="15"/>
  <c r="BF182" i="15"/>
  <c r="T182" i="15"/>
  <c r="R182" i="15"/>
  <c r="P182" i="15"/>
  <c r="BI181" i="15"/>
  <c r="BH181" i="15"/>
  <c r="BG181" i="15"/>
  <c r="BF181" i="15"/>
  <c r="T181" i="15"/>
  <c r="R181" i="15"/>
  <c r="P181" i="15"/>
  <c r="BI180" i="15"/>
  <c r="BH180" i="15"/>
  <c r="BG180" i="15"/>
  <c r="BF180" i="15"/>
  <c r="T180" i="15"/>
  <c r="R180" i="15"/>
  <c r="P180" i="15"/>
  <c r="BI179" i="15"/>
  <c r="BH179" i="15"/>
  <c r="BG179" i="15"/>
  <c r="BF179" i="15"/>
  <c r="T179" i="15"/>
  <c r="R179" i="15"/>
  <c r="P179" i="15"/>
  <c r="BI178" i="15"/>
  <c r="BH178" i="15"/>
  <c r="BG178" i="15"/>
  <c r="BF178" i="15"/>
  <c r="T178" i="15"/>
  <c r="R178" i="15"/>
  <c r="P178" i="15"/>
  <c r="BI177" i="15"/>
  <c r="BH177" i="15"/>
  <c r="BG177" i="15"/>
  <c r="BF177" i="15"/>
  <c r="T177" i="15"/>
  <c r="R177" i="15"/>
  <c r="P177" i="15"/>
  <c r="BI176" i="15"/>
  <c r="BH176" i="15"/>
  <c r="BG176" i="15"/>
  <c r="BF176" i="15"/>
  <c r="T176" i="15"/>
  <c r="R176" i="15"/>
  <c r="P176" i="15"/>
  <c r="BI175" i="15"/>
  <c r="BH175" i="15"/>
  <c r="BG175" i="15"/>
  <c r="BF175" i="15"/>
  <c r="T175" i="15"/>
  <c r="R175" i="15"/>
  <c r="P175" i="15"/>
  <c r="BI174" i="15"/>
  <c r="BH174" i="15"/>
  <c r="BG174" i="15"/>
  <c r="BF174" i="15"/>
  <c r="T174" i="15"/>
  <c r="R174" i="15"/>
  <c r="P174" i="15"/>
  <c r="BI173" i="15"/>
  <c r="BH173" i="15"/>
  <c r="BG173" i="15"/>
  <c r="BF173" i="15"/>
  <c r="T173" i="15"/>
  <c r="R173" i="15"/>
  <c r="P173" i="15"/>
  <c r="BI172" i="15"/>
  <c r="BH172" i="15"/>
  <c r="BG172" i="15"/>
  <c r="BF172" i="15"/>
  <c r="T172" i="15"/>
  <c r="R172" i="15"/>
  <c r="P172" i="15"/>
  <c r="BI171" i="15"/>
  <c r="BH171" i="15"/>
  <c r="BG171" i="15"/>
  <c r="BF171" i="15"/>
  <c r="T171" i="15"/>
  <c r="R171" i="15"/>
  <c r="P171" i="15"/>
  <c r="BI170" i="15"/>
  <c r="BH170" i="15"/>
  <c r="BG170" i="15"/>
  <c r="BF170" i="15"/>
  <c r="T170" i="15"/>
  <c r="R170" i="15"/>
  <c r="P170" i="15"/>
  <c r="BI169" i="15"/>
  <c r="BH169" i="15"/>
  <c r="BG169" i="15"/>
  <c r="BF169" i="15"/>
  <c r="T169" i="15"/>
  <c r="R169" i="15"/>
  <c r="P169" i="15"/>
  <c r="BI168" i="15"/>
  <c r="BH168" i="15"/>
  <c r="BG168" i="15"/>
  <c r="BF168" i="15"/>
  <c r="T168" i="15"/>
  <c r="R168" i="15"/>
  <c r="P168" i="15"/>
  <c r="BI167" i="15"/>
  <c r="BH167" i="15"/>
  <c r="BG167" i="15"/>
  <c r="BF167" i="15"/>
  <c r="T167" i="15"/>
  <c r="R167" i="15"/>
  <c r="P167" i="15"/>
  <c r="BI166" i="15"/>
  <c r="BH166" i="15"/>
  <c r="BG166" i="15"/>
  <c r="BF166" i="15"/>
  <c r="T166" i="15"/>
  <c r="R166" i="15"/>
  <c r="P166" i="15"/>
  <c r="BI165" i="15"/>
  <c r="BH165" i="15"/>
  <c r="BG165" i="15"/>
  <c r="BF165" i="15"/>
  <c r="T165" i="15"/>
  <c r="R165" i="15"/>
  <c r="P165" i="15"/>
  <c r="BI164" i="15"/>
  <c r="BH164" i="15"/>
  <c r="BG164" i="15"/>
  <c r="BF164" i="15"/>
  <c r="T164" i="15"/>
  <c r="R164" i="15"/>
  <c r="P164" i="15"/>
  <c r="BI163" i="15"/>
  <c r="BH163" i="15"/>
  <c r="BG163" i="15"/>
  <c r="BF163" i="15"/>
  <c r="T163" i="15"/>
  <c r="R163" i="15"/>
  <c r="P163" i="15"/>
  <c r="BI162" i="15"/>
  <c r="BH162" i="15"/>
  <c r="BG162" i="15"/>
  <c r="BF162" i="15"/>
  <c r="T162" i="15"/>
  <c r="R162" i="15"/>
  <c r="P162" i="15"/>
  <c r="BI161" i="15"/>
  <c r="BH161" i="15"/>
  <c r="BG161" i="15"/>
  <c r="BF161" i="15"/>
  <c r="T161" i="15"/>
  <c r="R161" i="15"/>
  <c r="P161" i="15"/>
  <c r="BI160" i="15"/>
  <c r="BH160" i="15"/>
  <c r="BG160" i="15"/>
  <c r="BF160" i="15"/>
  <c r="T160" i="15"/>
  <c r="R160" i="15"/>
  <c r="P160" i="15"/>
  <c r="BI158" i="15"/>
  <c r="BH158" i="15"/>
  <c r="BG158" i="15"/>
  <c r="BF158" i="15"/>
  <c r="T158" i="15"/>
  <c r="R158" i="15"/>
  <c r="P158" i="15"/>
  <c r="BI157" i="15"/>
  <c r="BH157" i="15"/>
  <c r="BG157" i="15"/>
  <c r="BF157" i="15"/>
  <c r="T157" i="15"/>
  <c r="R157" i="15"/>
  <c r="P157" i="15"/>
  <c r="BI156" i="15"/>
  <c r="BH156" i="15"/>
  <c r="BG156" i="15"/>
  <c r="BF156" i="15"/>
  <c r="T156" i="15"/>
  <c r="R156" i="15"/>
  <c r="P156" i="15"/>
  <c r="BI155" i="15"/>
  <c r="BH155" i="15"/>
  <c r="BG155" i="15"/>
  <c r="BF155" i="15"/>
  <c r="T155" i="15"/>
  <c r="R155" i="15"/>
  <c r="P155" i="15"/>
  <c r="BI154" i="15"/>
  <c r="BH154" i="15"/>
  <c r="BG154" i="15"/>
  <c r="BF154" i="15"/>
  <c r="T154" i="15"/>
  <c r="R154" i="15"/>
  <c r="P154" i="15"/>
  <c r="BI153" i="15"/>
  <c r="BH153" i="15"/>
  <c r="BG153" i="15"/>
  <c r="BF153" i="15"/>
  <c r="T153" i="15"/>
  <c r="R153" i="15"/>
  <c r="P153" i="15"/>
  <c r="BI152" i="15"/>
  <c r="BH152" i="15"/>
  <c r="BG152" i="15"/>
  <c r="BF152" i="15"/>
  <c r="T152" i="15"/>
  <c r="R152" i="15"/>
  <c r="P152" i="15"/>
  <c r="BI151" i="15"/>
  <c r="BH151" i="15"/>
  <c r="BG151" i="15"/>
  <c r="BF151" i="15"/>
  <c r="T151" i="15"/>
  <c r="R151" i="15"/>
  <c r="P151" i="15"/>
  <c r="BI150" i="15"/>
  <c r="BH150" i="15"/>
  <c r="BG150" i="15"/>
  <c r="BF150" i="15"/>
  <c r="T150" i="15"/>
  <c r="R150" i="15"/>
  <c r="P150" i="15"/>
  <c r="BI149" i="15"/>
  <c r="BH149" i="15"/>
  <c r="BG149" i="15"/>
  <c r="BF149" i="15"/>
  <c r="T149" i="15"/>
  <c r="R149" i="15"/>
  <c r="P149" i="15"/>
  <c r="BI148" i="15"/>
  <c r="BH148" i="15"/>
  <c r="BG148" i="15"/>
  <c r="BF148" i="15"/>
  <c r="T148" i="15"/>
  <c r="R148" i="15"/>
  <c r="P148" i="15"/>
  <c r="BI147" i="15"/>
  <c r="BH147" i="15"/>
  <c r="BG147" i="15"/>
  <c r="BF147" i="15"/>
  <c r="T147" i="15"/>
  <c r="R147" i="15"/>
  <c r="P147" i="15"/>
  <c r="BI146" i="15"/>
  <c r="BH146" i="15"/>
  <c r="BG146" i="15"/>
  <c r="BF146" i="15"/>
  <c r="T146" i="15"/>
  <c r="R146" i="15"/>
  <c r="P146" i="15"/>
  <c r="BI145" i="15"/>
  <c r="BH145" i="15"/>
  <c r="BG145" i="15"/>
  <c r="BF145" i="15"/>
  <c r="T145" i="15"/>
  <c r="R145" i="15"/>
  <c r="P145" i="15"/>
  <c r="BI144" i="15"/>
  <c r="BH144" i="15"/>
  <c r="BG144" i="15"/>
  <c r="BF144" i="15"/>
  <c r="T144" i="15"/>
  <c r="R144" i="15"/>
  <c r="P144" i="15"/>
  <c r="BI143" i="15"/>
  <c r="BH143" i="15"/>
  <c r="BG143" i="15"/>
  <c r="BF143" i="15"/>
  <c r="T143" i="15"/>
  <c r="R143" i="15"/>
  <c r="P143" i="15"/>
  <c r="BI142" i="15"/>
  <c r="BH142" i="15"/>
  <c r="BG142" i="15"/>
  <c r="BF142" i="15"/>
  <c r="T142" i="15"/>
  <c r="R142" i="15"/>
  <c r="P142" i="15"/>
  <c r="BI141" i="15"/>
  <c r="BH141" i="15"/>
  <c r="BG141" i="15"/>
  <c r="BF141" i="15"/>
  <c r="T141" i="15"/>
  <c r="R141" i="15"/>
  <c r="P141" i="15"/>
  <c r="BI140" i="15"/>
  <c r="BH140" i="15"/>
  <c r="BG140" i="15"/>
  <c r="BF140" i="15"/>
  <c r="T140" i="15"/>
  <c r="R140" i="15"/>
  <c r="P140" i="15"/>
  <c r="BI137" i="15"/>
  <c r="BH137" i="15"/>
  <c r="BG137" i="15"/>
  <c r="BF137" i="15"/>
  <c r="T137" i="15"/>
  <c r="R137" i="15"/>
  <c r="P137" i="15"/>
  <c r="BI136" i="15"/>
  <c r="BH136" i="15"/>
  <c r="BG136" i="15"/>
  <c r="BF136" i="15"/>
  <c r="T136" i="15"/>
  <c r="R136" i="15"/>
  <c r="P136" i="15"/>
  <c r="BI135" i="15"/>
  <c r="BH135" i="15"/>
  <c r="BG135" i="15"/>
  <c r="BF135" i="15"/>
  <c r="T135" i="15"/>
  <c r="R135" i="15"/>
  <c r="P135" i="15"/>
  <c r="BI134" i="15"/>
  <c r="BH134" i="15"/>
  <c r="BG134" i="15"/>
  <c r="BF134" i="15"/>
  <c r="T134" i="15"/>
  <c r="R134" i="15"/>
  <c r="P134" i="15"/>
  <c r="BI133" i="15"/>
  <c r="BH133" i="15"/>
  <c r="BG133" i="15"/>
  <c r="BF133" i="15"/>
  <c r="T133" i="15"/>
  <c r="R133" i="15"/>
  <c r="P133" i="15"/>
  <c r="BI132" i="15"/>
  <c r="BH132" i="15"/>
  <c r="BG132" i="15"/>
  <c r="BF132" i="15"/>
  <c r="T132" i="15"/>
  <c r="R132" i="15"/>
  <c r="P132" i="15"/>
  <c r="BI131" i="15"/>
  <c r="BH131" i="15"/>
  <c r="BG131" i="15"/>
  <c r="BF131" i="15"/>
  <c r="T131" i="15"/>
  <c r="R131" i="15"/>
  <c r="P131" i="15"/>
  <c r="BI130" i="15"/>
  <c r="BH130" i="15"/>
  <c r="BG130" i="15"/>
  <c r="BF130" i="15"/>
  <c r="T130" i="15"/>
  <c r="R130" i="15"/>
  <c r="P130" i="15"/>
  <c r="BI129" i="15"/>
  <c r="BH129" i="15"/>
  <c r="BG129" i="15"/>
  <c r="BF129" i="15"/>
  <c r="T129" i="15"/>
  <c r="R129" i="15"/>
  <c r="P129" i="15"/>
  <c r="BI128" i="15"/>
  <c r="BH128" i="15"/>
  <c r="BG128" i="15"/>
  <c r="BF128" i="15"/>
  <c r="T128" i="15"/>
  <c r="R128" i="15"/>
  <c r="P128" i="15"/>
  <c r="BI127" i="15"/>
  <c r="BH127" i="15"/>
  <c r="BG127" i="15"/>
  <c r="BF127" i="15"/>
  <c r="T127" i="15"/>
  <c r="R127" i="15"/>
  <c r="P127" i="15"/>
  <c r="F118" i="15"/>
  <c r="E116" i="15"/>
  <c r="F89" i="15"/>
  <c r="E87" i="15"/>
  <c r="J24" i="15"/>
  <c r="E24" i="15"/>
  <c r="J121" i="15" s="1"/>
  <c r="J23" i="15"/>
  <c r="J21" i="15"/>
  <c r="E21" i="15"/>
  <c r="J91" i="15"/>
  <c r="J20" i="15"/>
  <c r="J18" i="15"/>
  <c r="E18" i="15"/>
  <c r="F121" i="15"/>
  <c r="J17" i="15"/>
  <c r="J15" i="15"/>
  <c r="E15" i="15"/>
  <c r="F120" i="15" s="1"/>
  <c r="J14" i="15"/>
  <c r="J12" i="15"/>
  <c r="J118" i="15"/>
  <c r="E7" i="15"/>
  <c r="E114" i="15" s="1"/>
  <c r="J119" i="14"/>
  <c r="J97" i="14" s="1"/>
  <c r="J37" i="14"/>
  <c r="J36" i="14"/>
  <c r="AY107" i="1" s="1"/>
  <c r="J35" i="14"/>
  <c r="AX107" i="1" s="1"/>
  <c r="BI131" i="14"/>
  <c r="BH131" i="14"/>
  <c r="BG131" i="14"/>
  <c r="BF131" i="14"/>
  <c r="T131" i="14"/>
  <c r="R131" i="14"/>
  <c r="P131" i="14"/>
  <c r="BI130" i="14"/>
  <c r="BH130" i="14"/>
  <c r="BG130" i="14"/>
  <c r="BF130" i="14"/>
  <c r="T130" i="14"/>
  <c r="R130" i="14"/>
  <c r="P130" i="14"/>
  <c r="BI129" i="14"/>
  <c r="BH129" i="14"/>
  <c r="BG129" i="14"/>
  <c r="BF129" i="14"/>
  <c r="T129" i="14"/>
  <c r="R129" i="14"/>
  <c r="P129" i="14"/>
  <c r="BI128" i="14"/>
  <c r="BH128" i="14"/>
  <c r="BG128" i="14"/>
  <c r="BF128" i="14"/>
  <c r="T128" i="14"/>
  <c r="R128" i="14"/>
  <c r="P128" i="14"/>
  <c r="BI127" i="14"/>
  <c r="BH127" i="14"/>
  <c r="BG127" i="14"/>
  <c r="BF127" i="14"/>
  <c r="T127" i="14"/>
  <c r="R127" i="14"/>
  <c r="P127" i="14"/>
  <c r="BI126" i="14"/>
  <c r="BH126" i="14"/>
  <c r="BG126" i="14"/>
  <c r="BF126" i="14"/>
  <c r="T126" i="14"/>
  <c r="R126" i="14"/>
  <c r="P126" i="14"/>
  <c r="BI125" i="14"/>
  <c r="BH125" i="14"/>
  <c r="BG125" i="14"/>
  <c r="BF125" i="14"/>
  <c r="T125" i="14"/>
  <c r="R125" i="14"/>
  <c r="P125" i="14"/>
  <c r="BI124" i="14"/>
  <c r="BH124" i="14"/>
  <c r="BG124" i="14"/>
  <c r="BF124" i="14"/>
  <c r="T124" i="14"/>
  <c r="R124" i="14"/>
  <c r="P124" i="14"/>
  <c r="BI123" i="14"/>
  <c r="BH123" i="14"/>
  <c r="BG123" i="14"/>
  <c r="BF123" i="14"/>
  <c r="T123" i="14"/>
  <c r="R123" i="14"/>
  <c r="P123" i="14"/>
  <c r="BI122" i="14"/>
  <c r="BH122" i="14"/>
  <c r="BG122" i="14"/>
  <c r="BF122" i="14"/>
  <c r="T122" i="14"/>
  <c r="R122" i="14"/>
  <c r="P122" i="14"/>
  <c r="BI121" i="14"/>
  <c r="BH121" i="14"/>
  <c r="BG121" i="14"/>
  <c r="BF121" i="14"/>
  <c r="T121" i="14"/>
  <c r="R121" i="14"/>
  <c r="P121" i="14"/>
  <c r="F112" i="14"/>
  <c r="E110" i="14"/>
  <c r="F89" i="14"/>
  <c r="E87" i="14"/>
  <c r="J24" i="14"/>
  <c r="E24" i="14"/>
  <c r="J92" i="14" s="1"/>
  <c r="J23" i="14"/>
  <c r="J21" i="14"/>
  <c r="E21" i="14"/>
  <c r="J114" i="14" s="1"/>
  <c r="J20" i="14"/>
  <c r="J18" i="14"/>
  <c r="E18" i="14"/>
  <c r="F115" i="14" s="1"/>
  <c r="J17" i="14"/>
  <c r="J15" i="14"/>
  <c r="E15" i="14"/>
  <c r="F114" i="14" s="1"/>
  <c r="J14" i="14"/>
  <c r="J12" i="14"/>
  <c r="J89" i="14" s="1"/>
  <c r="E7" i="14"/>
  <c r="E85" i="14" s="1"/>
  <c r="J37" i="13"/>
  <c r="J36" i="13"/>
  <c r="AY106" i="1"/>
  <c r="J35" i="13"/>
  <c r="AX106" i="1" s="1"/>
  <c r="BI293" i="13"/>
  <c r="BH293" i="13"/>
  <c r="BG293" i="13"/>
  <c r="BF293" i="13"/>
  <c r="T293" i="13"/>
  <c r="R293" i="13"/>
  <c r="P293" i="13"/>
  <c r="BI291" i="13"/>
  <c r="BH291" i="13"/>
  <c r="BG291" i="13"/>
  <c r="BF291" i="13"/>
  <c r="T291" i="13"/>
  <c r="R291" i="13"/>
  <c r="P291" i="13"/>
  <c r="BI290" i="13"/>
  <c r="BH290" i="13"/>
  <c r="BG290" i="13"/>
  <c r="BF290" i="13"/>
  <c r="T290" i="13"/>
  <c r="R290" i="13"/>
  <c r="P290" i="13"/>
  <c r="BI282" i="13"/>
  <c r="BH282" i="13"/>
  <c r="BG282" i="13"/>
  <c r="BF282" i="13"/>
  <c r="T282" i="13"/>
  <c r="R282" i="13"/>
  <c r="P282" i="13"/>
  <c r="BI280" i="13"/>
  <c r="BH280" i="13"/>
  <c r="BG280" i="13"/>
  <c r="BF280" i="13"/>
  <c r="T280" i="13"/>
  <c r="R280" i="13"/>
  <c r="P280" i="13"/>
  <c r="BI279" i="13"/>
  <c r="BH279" i="13"/>
  <c r="BG279" i="13"/>
  <c r="BF279" i="13"/>
  <c r="T279" i="13"/>
  <c r="R279" i="13"/>
  <c r="P279" i="13"/>
  <c r="BI275" i="13"/>
  <c r="BH275" i="13"/>
  <c r="BG275" i="13"/>
  <c r="BF275" i="13"/>
  <c r="T275" i="13"/>
  <c r="R275" i="13"/>
  <c r="P275" i="13"/>
  <c r="BI273" i="13"/>
  <c r="BH273" i="13"/>
  <c r="BG273" i="13"/>
  <c r="BF273" i="13"/>
  <c r="T273" i="13"/>
  <c r="R273" i="13"/>
  <c r="P273" i="13"/>
  <c r="BI265" i="13"/>
  <c r="BH265" i="13"/>
  <c r="BG265" i="13"/>
  <c r="BF265" i="13"/>
  <c r="T265" i="13"/>
  <c r="R265" i="13"/>
  <c r="P265" i="13"/>
  <c r="BI263" i="13"/>
  <c r="BH263" i="13"/>
  <c r="BG263" i="13"/>
  <c r="BF263" i="13"/>
  <c r="T263" i="13"/>
  <c r="R263" i="13"/>
  <c r="P263" i="13"/>
  <c r="BI262" i="13"/>
  <c r="BH262" i="13"/>
  <c r="BG262" i="13"/>
  <c r="BF262" i="13"/>
  <c r="T262" i="13"/>
  <c r="R262" i="13"/>
  <c r="P262" i="13"/>
  <c r="BI261" i="13"/>
  <c r="BH261" i="13"/>
  <c r="BG261" i="13"/>
  <c r="BF261" i="13"/>
  <c r="T261" i="13"/>
  <c r="R261" i="13"/>
  <c r="P261" i="13"/>
  <c r="BI260" i="13"/>
  <c r="BH260" i="13"/>
  <c r="BG260" i="13"/>
  <c r="BF260" i="13"/>
  <c r="T260" i="13"/>
  <c r="R260" i="13"/>
  <c r="P260" i="13"/>
  <c r="BI259" i="13"/>
  <c r="BH259" i="13"/>
  <c r="BG259" i="13"/>
  <c r="BF259" i="13"/>
  <c r="T259" i="13"/>
  <c r="R259" i="13"/>
  <c r="P259" i="13"/>
  <c r="BI258" i="13"/>
  <c r="BH258" i="13"/>
  <c r="BG258" i="13"/>
  <c r="BF258" i="13"/>
  <c r="T258" i="13"/>
  <c r="R258" i="13"/>
  <c r="P258" i="13"/>
  <c r="BI257" i="13"/>
  <c r="BH257" i="13"/>
  <c r="BG257" i="13"/>
  <c r="BF257" i="13"/>
  <c r="T257" i="13"/>
  <c r="R257" i="13"/>
  <c r="P257" i="13"/>
  <c r="BI255" i="13"/>
  <c r="BH255" i="13"/>
  <c r="BG255" i="13"/>
  <c r="BF255" i="13"/>
  <c r="T255" i="13"/>
  <c r="R255" i="13"/>
  <c r="P255" i="13"/>
  <c r="BI253" i="13"/>
  <c r="BH253" i="13"/>
  <c r="BG253" i="13"/>
  <c r="BF253" i="13"/>
  <c r="T253" i="13"/>
  <c r="R253" i="13"/>
  <c r="P253" i="13"/>
  <c r="BI252" i="13"/>
  <c r="BH252" i="13"/>
  <c r="BG252" i="13"/>
  <c r="BF252" i="13"/>
  <c r="T252" i="13"/>
  <c r="R252" i="13"/>
  <c r="P252" i="13"/>
  <c r="BI250" i="13"/>
  <c r="BH250" i="13"/>
  <c r="BG250" i="13"/>
  <c r="BF250" i="13"/>
  <c r="T250" i="13"/>
  <c r="R250" i="13"/>
  <c r="P250" i="13"/>
  <c r="BI248" i="13"/>
  <c r="BH248" i="13"/>
  <c r="BG248" i="13"/>
  <c r="BF248" i="13"/>
  <c r="T248" i="13"/>
  <c r="R248" i="13"/>
  <c r="P248" i="13"/>
  <c r="BI246" i="13"/>
  <c r="BH246" i="13"/>
  <c r="BG246" i="13"/>
  <c r="BF246" i="13"/>
  <c r="T246" i="13"/>
  <c r="R246" i="13"/>
  <c r="P246" i="13"/>
  <c r="BI244" i="13"/>
  <c r="BH244" i="13"/>
  <c r="BG244" i="13"/>
  <c r="BF244" i="13"/>
  <c r="T244" i="13"/>
  <c r="R244" i="13"/>
  <c r="P244" i="13"/>
  <c r="BI243" i="13"/>
  <c r="BH243" i="13"/>
  <c r="BG243" i="13"/>
  <c r="BF243" i="13"/>
  <c r="T243" i="13"/>
  <c r="R243" i="13"/>
  <c r="P243" i="13"/>
  <c r="BI238" i="13"/>
  <c r="BH238" i="13"/>
  <c r="BG238" i="13"/>
  <c r="BF238" i="13"/>
  <c r="T238" i="13"/>
  <c r="R238" i="13"/>
  <c r="P238" i="13"/>
  <c r="BI233" i="13"/>
  <c r="BH233" i="13"/>
  <c r="BG233" i="13"/>
  <c r="BF233" i="13"/>
  <c r="T233" i="13"/>
  <c r="R233" i="13"/>
  <c r="P233" i="13"/>
  <c r="BI232" i="13"/>
  <c r="BH232" i="13"/>
  <c r="BG232" i="13"/>
  <c r="BF232" i="13"/>
  <c r="T232" i="13"/>
  <c r="R232" i="13"/>
  <c r="P232" i="13"/>
  <c r="BI230" i="13"/>
  <c r="BH230" i="13"/>
  <c r="BG230" i="13"/>
  <c r="BF230" i="13"/>
  <c r="T230" i="13"/>
  <c r="R230" i="13"/>
  <c r="P230" i="13"/>
  <c r="BI225" i="13"/>
  <c r="BH225" i="13"/>
  <c r="BG225" i="13"/>
  <c r="BF225" i="13"/>
  <c r="T225" i="13"/>
  <c r="R225" i="13"/>
  <c r="P225" i="13"/>
  <c r="BI223" i="13"/>
  <c r="BH223" i="13"/>
  <c r="BG223" i="13"/>
  <c r="BF223" i="13"/>
  <c r="T223" i="13"/>
  <c r="R223" i="13"/>
  <c r="P223" i="13"/>
  <c r="BI221" i="13"/>
  <c r="BH221" i="13"/>
  <c r="BG221" i="13"/>
  <c r="BF221" i="13"/>
  <c r="T221" i="13"/>
  <c r="R221" i="13"/>
  <c r="P221" i="13"/>
  <c r="BI219" i="13"/>
  <c r="BH219" i="13"/>
  <c r="BG219" i="13"/>
  <c r="BF219" i="13"/>
  <c r="T219" i="13"/>
  <c r="R219" i="13"/>
  <c r="P219" i="13"/>
  <c r="BI217" i="13"/>
  <c r="BH217" i="13"/>
  <c r="BG217" i="13"/>
  <c r="BF217" i="13"/>
  <c r="T217" i="13"/>
  <c r="R217" i="13"/>
  <c r="P217" i="13"/>
  <c r="BI215" i="13"/>
  <c r="BH215" i="13"/>
  <c r="BG215" i="13"/>
  <c r="BF215" i="13"/>
  <c r="T215" i="13"/>
  <c r="R215" i="13"/>
  <c r="P215" i="13"/>
  <c r="BI213" i="13"/>
  <c r="BH213" i="13"/>
  <c r="BG213" i="13"/>
  <c r="BF213" i="13"/>
  <c r="T213" i="13"/>
  <c r="R213" i="13"/>
  <c r="P213" i="13"/>
  <c r="BI211" i="13"/>
  <c r="BH211" i="13"/>
  <c r="BG211" i="13"/>
  <c r="BF211" i="13"/>
  <c r="T211" i="13"/>
  <c r="R211" i="13"/>
  <c r="P211" i="13"/>
  <c r="BI209" i="13"/>
  <c r="BH209" i="13"/>
  <c r="BG209" i="13"/>
  <c r="BF209" i="13"/>
  <c r="T209" i="13"/>
  <c r="R209" i="13"/>
  <c r="P209" i="13"/>
  <c r="BI207" i="13"/>
  <c r="BH207" i="13"/>
  <c r="BG207" i="13"/>
  <c r="BF207" i="13"/>
  <c r="T207" i="13"/>
  <c r="R207" i="13"/>
  <c r="P207" i="13"/>
  <c r="BI205" i="13"/>
  <c r="BH205" i="13"/>
  <c r="BG205" i="13"/>
  <c r="BF205" i="13"/>
  <c r="T205" i="13"/>
  <c r="R205" i="13"/>
  <c r="P205" i="13"/>
  <c r="BI203" i="13"/>
  <c r="BH203" i="13"/>
  <c r="BG203" i="13"/>
  <c r="BF203" i="13"/>
  <c r="T203" i="13"/>
  <c r="R203" i="13"/>
  <c r="P203" i="13"/>
  <c r="BI198" i="13"/>
  <c r="BH198" i="13"/>
  <c r="BG198" i="13"/>
  <c r="BF198" i="13"/>
  <c r="T198" i="13"/>
  <c r="R198" i="13"/>
  <c r="P198" i="13"/>
  <c r="BI197" i="13"/>
  <c r="BH197" i="13"/>
  <c r="BG197" i="13"/>
  <c r="BF197" i="13"/>
  <c r="T197" i="13"/>
  <c r="R197" i="13"/>
  <c r="P197" i="13"/>
  <c r="BI194" i="13"/>
  <c r="BH194" i="13"/>
  <c r="BG194" i="13"/>
  <c r="BF194" i="13"/>
  <c r="T194" i="13"/>
  <c r="R194" i="13"/>
  <c r="P194" i="13"/>
  <c r="BI193" i="13"/>
  <c r="BH193" i="13"/>
  <c r="BG193" i="13"/>
  <c r="BF193" i="13"/>
  <c r="T193" i="13"/>
  <c r="R193" i="13"/>
  <c r="P193" i="13"/>
  <c r="BI191" i="13"/>
  <c r="BH191" i="13"/>
  <c r="BG191" i="13"/>
  <c r="BF191" i="13"/>
  <c r="T191" i="13"/>
  <c r="R191" i="13"/>
  <c r="P191" i="13"/>
  <c r="BI190" i="13"/>
  <c r="BH190" i="13"/>
  <c r="BG190" i="13"/>
  <c r="BF190" i="13"/>
  <c r="T190" i="13"/>
  <c r="R190" i="13"/>
  <c r="P190" i="13"/>
  <c r="BI188" i="13"/>
  <c r="BH188" i="13"/>
  <c r="BG188" i="13"/>
  <c r="BF188" i="13"/>
  <c r="T188" i="13"/>
  <c r="R188" i="13"/>
  <c r="P188" i="13"/>
  <c r="BI186" i="13"/>
  <c r="BH186" i="13"/>
  <c r="BG186" i="13"/>
  <c r="BF186" i="13"/>
  <c r="T186" i="13"/>
  <c r="R186" i="13"/>
  <c r="P186" i="13"/>
  <c r="BI184" i="13"/>
  <c r="BH184" i="13"/>
  <c r="BG184" i="13"/>
  <c r="BF184" i="13"/>
  <c r="T184" i="13"/>
  <c r="R184" i="13"/>
  <c r="P184" i="13"/>
  <c r="BI178" i="13"/>
  <c r="BH178" i="13"/>
  <c r="BG178" i="13"/>
  <c r="BF178" i="13"/>
  <c r="T178" i="13"/>
  <c r="R178" i="13"/>
  <c r="P178" i="13"/>
  <c r="BI176" i="13"/>
  <c r="BH176" i="13"/>
  <c r="BG176" i="13"/>
  <c r="BF176" i="13"/>
  <c r="T176" i="13"/>
  <c r="R176" i="13"/>
  <c r="P176" i="13"/>
  <c r="BI173" i="13"/>
  <c r="BH173" i="13"/>
  <c r="BG173" i="13"/>
  <c r="BF173" i="13"/>
  <c r="T173" i="13"/>
  <c r="R173" i="13"/>
  <c r="P173" i="13"/>
  <c r="BI171" i="13"/>
  <c r="BH171" i="13"/>
  <c r="BG171" i="13"/>
  <c r="BF171" i="13"/>
  <c r="T171" i="13"/>
  <c r="R171" i="13"/>
  <c r="P171" i="13"/>
  <c r="BI169" i="13"/>
  <c r="BH169" i="13"/>
  <c r="BG169" i="13"/>
  <c r="BF169" i="13"/>
  <c r="T169" i="13"/>
  <c r="R169" i="13"/>
  <c r="P169" i="13"/>
  <c r="BI168" i="13"/>
  <c r="BH168" i="13"/>
  <c r="BG168" i="13"/>
  <c r="BF168" i="13"/>
  <c r="T168" i="13"/>
  <c r="R168" i="13"/>
  <c r="P168" i="13"/>
  <c r="BI164" i="13"/>
  <c r="BH164" i="13"/>
  <c r="BG164" i="13"/>
  <c r="BF164" i="13"/>
  <c r="T164" i="13"/>
  <c r="R164" i="13"/>
  <c r="P164" i="13"/>
  <c r="BI162" i="13"/>
  <c r="BH162" i="13"/>
  <c r="BG162" i="13"/>
  <c r="BF162" i="13"/>
  <c r="T162" i="13"/>
  <c r="R162" i="13"/>
  <c r="P162" i="13"/>
  <c r="BI161" i="13"/>
  <c r="BH161" i="13"/>
  <c r="BG161" i="13"/>
  <c r="BF161" i="13"/>
  <c r="T161" i="13"/>
  <c r="R161" i="13"/>
  <c r="P161" i="13"/>
  <c r="BI160" i="13"/>
  <c r="BH160" i="13"/>
  <c r="BG160" i="13"/>
  <c r="BF160" i="13"/>
  <c r="T160" i="13"/>
  <c r="R160" i="13"/>
  <c r="P160" i="13"/>
  <c r="BI159" i="13"/>
  <c r="BH159" i="13"/>
  <c r="BG159" i="13"/>
  <c r="BF159" i="13"/>
  <c r="T159" i="13"/>
  <c r="R159" i="13"/>
  <c r="P159" i="13"/>
  <c r="BI157" i="13"/>
  <c r="BH157" i="13"/>
  <c r="BG157" i="13"/>
  <c r="BF157" i="13"/>
  <c r="T157" i="13"/>
  <c r="R157" i="13"/>
  <c r="P157" i="13"/>
  <c r="BI155" i="13"/>
  <c r="BH155" i="13"/>
  <c r="BG155" i="13"/>
  <c r="BF155" i="13"/>
  <c r="T155" i="13"/>
  <c r="R155" i="13"/>
  <c r="P155" i="13"/>
  <c r="BI152" i="13"/>
  <c r="BH152" i="13"/>
  <c r="BG152" i="13"/>
  <c r="BF152" i="13"/>
  <c r="T152" i="13"/>
  <c r="R152" i="13"/>
  <c r="P152" i="13"/>
  <c r="BI150" i="13"/>
  <c r="BH150" i="13"/>
  <c r="BG150" i="13"/>
  <c r="BF150" i="13"/>
  <c r="T150" i="13"/>
  <c r="R150" i="13"/>
  <c r="P150" i="13"/>
  <c r="BI148" i="13"/>
  <c r="BH148" i="13"/>
  <c r="BG148" i="13"/>
  <c r="BF148" i="13"/>
  <c r="T148" i="13"/>
  <c r="R148" i="13"/>
  <c r="P148" i="13"/>
  <c r="BI146" i="13"/>
  <c r="BH146" i="13"/>
  <c r="BG146" i="13"/>
  <c r="BF146" i="13"/>
  <c r="T146" i="13"/>
  <c r="R146" i="13"/>
  <c r="P146" i="13"/>
  <c r="BI144" i="13"/>
  <c r="BH144" i="13"/>
  <c r="BG144" i="13"/>
  <c r="BF144" i="13"/>
  <c r="T144" i="13"/>
  <c r="R144" i="13"/>
  <c r="P144" i="13"/>
  <c r="BI142" i="13"/>
  <c r="BH142" i="13"/>
  <c r="BG142" i="13"/>
  <c r="BF142" i="13"/>
  <c r="T142" i="13"/>
  <c r="R142" i="13"/>
  <c r="P142" i="13"/>
  <c r="BI140" i="13"/>
  <c r="BH140" i="13"/>
  <c r="BG140" i="13"/>
  <c r="BF140" i="13"/>
  <c r="T140" i="13"/>
  <c r="R140" i="13"/>
  <c r="P140" i="13"/>
  <c r="BI137" i="13"/>
  <c r="BH137" i="13"/>
  <c r="BG137" i="13"/>
  <c r="BF137" i="13"/>
  <c r="T137" i="13"/>
  <c r="R137" i="13"/>
  <c r="P137" i="13"/>
  <c r="BI136" i="13"/>
  <c r="BH136" i="13"/>
  <c r="BG136" i="13"/>
  <c r="BF136" i="13"/>
  <c r="T136" i="13"/>
  <c r="R136" i="13"/>
  <c r="P136" i="13"/>
  <c r="BI134" i="13"/>
  <c r="BH134" i="13"/>
  <c r="BG134" i="13"/>
  <c r="BF134" i="13"/>
  <c r="T134" i="13"/>
  <c r="R134" i="13"/>
  <c r="P134" i="13"/>
  <c r="BI132" i="13"/>
  <c r="BH132" i="13"/>
  <c r="BG132" i="13"/>
  <c r="BF132" i="13"/>
  <c r="T132" i="13"/>
  <c r="R132" i="13"/>
  <c r="P132" i="13"/>
  <c r="J125" i="13"/>
  <c r="F125" i="13"/>
  <c r="F123" i="13"/>
  <c r="E121" i="13"/>
  <c r="J91" i="13"/>
  <c r="F91" i="13"/>
  <c r="F89" i="13"/>
  <c r="E87" i="13"/>
  <c r="J24" i="13"/>
  <c r="E24" i="13"/>
  <c r="J92" i="13" s="1"/>
  <c r="J23" i="13"/>
  <c r="J18" i="13"/>
  <c r="E18" i="13"/>
  <c r="F126" i="13"/>
  <c r="J17" i="13"/>
  <c r="J12" i="13"/>
  <c r="J123" i="13" s="1"/>
  <c r="E7" i="13"/>
  <c r="E85" i="13" s="1"/>
  <c r="J37" i="12"/>
  <c r="J36" i="12"/>
  <c r="AY105" i="1" s="1"/>
  <c r="J35" i="12"/>
  <c r="AX105" i="1" s="1"/>
  <c r="BI142" i="12"/>
  <c r="BH142" i="12"/>
  <c r="BG142" i="12"/>
  <c r="BF142" i="12"/>
  <c r="T142" i="12"/>
  <c r="R142" i="12"/>
  <c r="P142" i="12"/>
  <c r="BI140" i="12"/>
  <c r="BH140" i="12"/>
  <c r="BG140" i="12"/>
  <c r="BF140" i="12"/>
  <c r="T140" i="12"/>
  <c r="R140" i="12"/>
  <c r="P140" i="12"/>
  <c r="BI139" i="12"/>
  <c r="BH139" i="12"/>
  <c r="BG139" i="12"/>
  <c r="BF139" i="12"/>
  <c r="T139" i="12"/>
  <c r="R139" i="12"/>
  <c r="P139" i="12"/>
  <c r="BI133" i="12"/>
  <c r="BH133" i="12"/>
  <c r="BG133" i="12"/>
  <c r="BF133" i="12"/>
  <c r="T133" i="12"/>
  <c r="R133" i="12"/>
  <c r="P133" i="12"/>
  <c r="BI132" i="12"/>
  <c r="BH132" i="12"/>
  <c r="BG132" i="12"/>
  <c r="BF132" i="12"/>
  <c r="T132" i="12"/>
  <c r="R132" i="12"/>
  <c r="P132" i="12"/>
  <c r="BI130" i="12"/>
  <c r="BH130" i="12"/>
  <c r="BG130" i="12"/>
  <c r="BF130" i="12"/>
  <c r="T130" i="12"/>
  <c r="R130" i="12"/>
  <c r="P130" i="12"/>
  <c r="BI129" i="12"/>
  <c r="BH129" i="12"/>
  <c r="BG129" i="12"/>
  <c r="BF129" i="12"/>
  <c r="T129" i="12"/>
  <c r="R129" i="12"/>
  <c r="P129" i="12"/>
  <c r="BI124" i="12"/>
  <c r="BH124" i="12"/>
  <c r="BG124" i="12"/>
  <c r="BF124" i="12"/>
  <c r="T124" i="12"/>
  <c r="R124" i="12"/>
  <c r="P124" i="12"/>
  <c r="BI123" i="12"/>
  <c r="BH123" i="12"/>
  <c r="BG123" i="12"/>
  <c r="BF123" i="12"/>
  <c r="T123" i="12"/>
  <c r="R123" i="12"/>
  <c r="P123" i="12"/>
  <c r="BI121" i="12"/>
  <c r="BH121" i="12"/>
  <c r="BG121" i="12"/>
  <c r="BF121" i="12"/>
  <c r="T121" i="12"/>
  <c r="R121" i="12"/>
  <c r="P121" i="12"/>
  <c r="J114" i="12"/>
  <c r="F114" i="12"/>
  <c r="F112" i="12"/>
  <c r="E110" i="12"/>
  <c r="J91" i="12"/>
  <c r="F91" i="12"/>
  <c r="F89" i="12"/>
  <c r="E87" i="12"/>
  <c r="J24" i="12"/>
  <c r="E24" i="12"/>
  <c r="J115" i="12"/>
  <c r="J23" i="12"/>
  <c r="J18" i="12"/>
  <c r="E18" i="12"/>
  <c r="F92" i="12" s="1"/>
  <c r="J17" i="12"/>
  <c r="J12" i="12"/>
  <c r="J112" i="12" s="1"/>
  <c r="E7" i="12"/>
  <c r="E108" i="12" s="1"/>
  <c r="J37" i="11"/>
  <c r="J36" i="11"/>
  <c r="AY104" i="1"/>
  <c r="J35" i="11"/>
  <c r="AX104" i="1" s="1"/>
  <c r="BI203" i="11"/>
  <c r="BH203" i="11"/>
  <c r="BG203" i="11"/>
  <c r="BF203" i="11"/>
  <c r="T203" i="11"/>
  <c r="R203" i="11"/>
  <c r="P203" i="11"/>
  <c r="BI201" i="11"/>
  <c r="BH201" i="11"/>
  <c r="BG201" i="11"/>
  <c r="BF201" i="11"/>
  <c r="T201" i="11"/>
  <c r="R201" i="11"/>
  <c r="P201" i="11"/>
  <c r="BI198" i="11"/>
  <c r="BH198" i="11"/>
  <c r="BG198" i="11"/>
  <c r="BF198" i="11"/>
  <c r="T198" i="11"/>
  <c r="R198" i="11"/>
  <c r="P198" i="11"/>
  <c r="BI195" i="11"/>
  <c r="BH195" i="11"/>
  <c r="BG195" i="11"/>
  <c r="BF195" i="11"/>
  <c r="T195" i="11"/>
  <c r="R195" i="11"/>
  <c r="P195" i="11"/>
  <c r="BI193" i="11"/>
  <c r="BH193" i="11"/>
  <c r="BG193" i="11"/>
  <c r="BF193" i="11"/>
  <c r="T193" i="11"/>
  <c r="T192" i="11"/>
  <c r="R193" i="11"/>
  <c r="R192" i="11" s="1"/>
  <c r="P193" i="11"/>
  <c r="P192" i="11" s="1"/>
  <c r="BI188" i="11"/>
  <c r="BH188" i="11"/>
  <c r="BG188" i="11"/>
  <c r="BF188" i="11"/>
  <c r="T188" i="11"/>
  <c r="R188" i="11"/>
  <c r="P188" i="11"/>
  <c r="BI186" i="11"/>
  <c r="BH186" i="11"/>
  <c r="BG186" i="11"/>
  <c r="BF186" i="11"/>
  <c r="T186" i="11"/>
  <c r="R186" i="11"/>
  <c r="P186" i="11"/>
  <c r="BI182" i="11"/>
  <c r="BH182" i="11"/>
  <c r="BG182" i="11"/>
  <c r="BF182" i="11"/>
  <c r="T182" i="11"/>
  <c r="R182" i="11"/>
  <c r="P182" i="11"/>
  <c r="BI180" i="11"/>
  <c r="BH180" i="11"/>
  <c r="BG180" i="11"/>
  <c r="BF180" i="11"/>
  <c r="T180" i="11"/>
  <c r="R180" i="11"/>
  <c r="P180" i="11"/>
  <c r="BI178" i="11"/>
  <c r="BH178" i="11"/>
  <c r="BG178" i="11"/>
  <c r="BF178" i="11"/>
  <c r="T178" i="11"/>
  <c r="R178" i="11"/>
  <c r="P178" i="11"/>
  <c r="BI176" i="11"/>
  <c r="BH176" i="11"/>
  <c r="BG176" i="11"/>
  <c r="BF176" i="11"/>
  <c r="T176" i="11"/>
  <c r="R176" i="11"/>
  <c r="P176" i="11"/>
  <c r="BI175" i="11"/>
  <c r="BH175" i="11"/>
  <c r="BG175" i="11"/>
  <c r="BF175" i="11"/>
  <c r="T175" i="11"/>
  <c r="R175" i="11"/>
  <c r="P175" i="11"/>
  <c r="BI174" i="11"/>
  <c r="BH174" i="11"/>
  <c r="BG174" i="11"/>
  <c r="BF174" i="11"/>
  <c r="T174" i="11"/>
  <c r="R174" i="11"/>
  <c r="P174" i="11"/>
  <c r="BI169" i="11"/>
  <c r="BH169" i="11"/>
  <c r="BG169" i="11"/>
  <c r="BF169" i="11"/>
  <c r="T169" i="11"/>
  <c r="R169" i="11"/>
  <c r="P169" i="11"/>
  <c r="BI165" i="11"/>
  <c r="BH165" i="11"/>
  <c r="BG165" i="11"/>
  <c r="BF165" i="11"/>
  <c r="T165" i="11"/>
  <c r="R165" i="11"/>
  <c r="P165" i="11"/>
  <c r="BI159" i="11"/>
  <c r="BH159" i="11"/>
  <c r="BG159" i="11"/>
  <c r="BF159" i="11"/>
  <c r="T159" i="11"/>
  <c r="R159" i="11"/>
  <c r="P159" i="11"/>
  <c r="BI153" i="11"/>
  <c r="BH153" i="11"/>
  <c r="BG153" i="11"/>
  <c r="BF153" i="11"/>
  <c r="T153" i="11"/>
  <c r="R153" i="11"/>
  <c r="P153" i="11"/>
  <c r="BI149" i="11"/>
  <c r="BH149" i="11"/>
  <c r="BG149" i="11"/>
  <c r="BF149" i="11"/>
  <c r="T149" i="11"/>
  <c r="R149" i="11"/>
  <c r="P149" i="11"/>
  <c r="BI145" i="11"/>
  <c r="BH145" i="11"/>
  <c r="BG145" i="11"/>
  <c r="BF145" i="11"/>
  <c r="T145" i="11"/>
  <c r="R145" i="11"/>
  <c r="P145" i="11"/>
  <c r="BI144" i="11"/>
  <c r="BH144" i="11"/>
  <c r="BG144" i="11"/>
  <c r="BF144" i="11"/>
  <c r="T144" i="11"/>
  <c r="R144" i="11"/>
  <c r="P144" i="11"/>
  <c r="BI141" i="11"/>
  <c r="BH141" i="11"/>
  <c r="BG141" i="11"/>
  <c r="BF141" i="11"/>
  <c r="T141" i="11"/>
  <c r="R141" i="11"/>
  <c r="P141" i="11"/>
  <c r="BI138" i="11"/>
  <c r="BH138" i="11"/>
  <c r="BG138" i="11"/>
  <c r="BF138" i="11"/>
  <c r="T138" i="11"/>
  <c r="R138" i="11"/>
  <c r="P138" i="11"/>
  <c r="BI135" i="11"/>
  <c r="BH135" i="11"/>
  <c r="BG135" i="11"/>
  <c r="BF135" i="11"/>
  <c r="T135" i="11"/>
  <c r="R135" i="11"/>
  <c r="P135" i="11"/>
  <c r="BI133" i="11"/>
  <c r="BH133" i="11"/>
  <c r="BG133" i="11"/>
  <c r="BF133" i="11"/>
  <c r="T133" i="11"/>
  <c r="R133" i="11"/>
  <c r="P133" i="11"/>
  <c r="BI130" i="11"/>
  <c r="BH130" i="11"/>
  <c r="BG130" i="11"/>
  <c r="BF130" i="11"/>
  <c r="T130" i="11"/>
  <c r="R130" i="11"/>
  <c r="P130" i="11"/>
  <c r="BI129" i="11"/>
  <c r="BH129" i="11"/>
  <c r="BG129" i="11"/>
  <c r="BF129" i="11"/>
  <c r="T129" i="11"/>
  <c r="R129" i="11"/>
  <c r="P129" i="11"/>
  <c r="BI127" i="11"/>
  <c r="BH127" i="11"/>
  <c r="BG127" i="11"/>
  <c r="BF127" i="11"/>
  <c r="T127" i="11"/>
  <c r="R127" i="11"/>
  <c r="P127" i="11"/>
  <c r="J121" i="11"/>
  <c r="F121" i="11"/>
  <c r="F119" i="11"/>
  <c r="E117" i="11"/>
  <c r="J91" i="11"/>
  <c r="F91" i="11"/>
  <c r="F89" i="11"/>
  <c r="E87" i="11"/>
  <c r="J24" i="11"/>
  <c r="E24" i="11"/>
  <c r="J122" i="11" s="1"/>
  <c r="J23" i="11"/>
  <c r="J18" i="11"/>
  <c r="E18" i="11"/>
  <c r="F122" i="11" s="1"/>
  <c r="J17" i="11"/>
  <c r="J12" i="11"/>
  <c r="J119" i="11" s="1"/>
  <c r="E7" i="11"/>
  <c r="E115" i="11" s="1"/>
  <c r="J37" i="10"/>
  <c r="J36" i="10"/>
  <c r="AY103" i="1" s="1"/>
  <c r="J35" i="10"/>
  <c r="AX103" i="1"/>
  <c r="BI128" i="10"/>
  <c r="BH128" i="10"/>
  <c r="BG128" i="10"/>
  <c r="BF128" i="10"/>
  <c r="T128" i="10"/>
  <c r="R128" i="10"/>
  <c r="P128" i="10"/>
  <c r="BI127" i="10"/>
  <c r="BH127" i="10"/>
  <c r="BG127" i="10"/>
  <c r="BF127" i="10"/>
  <c r="T127" i="10"/>
  <c r="R127" i="10"/>
  <c r="P127" i="10"/>
  <c r="BI126" i="10"/>
  <c r="BH126" i="10"/>
  <c r="BG126" i="10"/>
  <c r="BF126" i="10"/>
  <c r="T126" i="10"/>
  <c r="R126" i="10"/>
  <c r="P126" i="10"/>
  <c r="BI125" i="10"/>
  <c r="BH125" i="10"/>
  <c r="BG125" i="10"/>
  <c r="BF125" i="10"/>
  <c r="T125" i="10"/>
  <c r="R125" i="10"/>
  <c r="P125" i="10"/>
  <c r="BI124" i="10"/>
  <c r="BH124" i="10"/>
  <c r="BG124" i="10"/>
  <c r="BF124" i="10"/>
  <c r="T124" i="10"/>
  <c r="R124" i="10"/>
  <c r="P124" i="10"/>
  <c r="BI123" i="10"/>
  <c r="BH123" i="10"/>
  <c r="BG123" i="10"/>
  <c r="BF123" i="10"/>
  <c r="T123" i="10"/>
  <c r="R123" i="10"/>
  <c r="P123" i="10"/>
  <c r="BI122" i="10"/>
  <c r="BH122" i="10"/>
  <c r="BG122" i="10"/>
  <c r="BF122" i="10"/>
  <c r="T122" i="10"/>
  <c r="R122" i="10"/>
  <c r="P122" i="10"/>
  <c r="BI121" i="10"/>
  <c r="BH121" i="10"/>
  <c r="BG121" i="10"/>
  <c r="BF121" i="10"/>
  <c r="T121" i="10"/>
  <c r="R121" i="10"/>
  <c r="P121" i="10"/>
  <c r="BI120" i="10"/>
  <c r="BH120" i="10"/>
  <c r="BG120" i="10"/>
  <c r="BF120" i="10"/>
  <c r="T120" i="10"/>
  <c r="R120" i="10"/>
  <c r="P120" i="10"/>
  <c r="BI119" i="10"/>
  <c r="BH119" i="10"/>
  <c r="BG119" i="10"/>
  <c r="BF119" i="10"/>
  <c r="T119" i="10"/>
  <c r="R119" i="10"/>
  <c r="P119" i="10"/>
  <c r="F111" i="10"/>
  <c r="E109" i="10"/>
  <c r="F89" i="10"/>
  <c r="E87" i="10"/>
  <c r="J24" i="10"/>
  <c r="E24" i="10"/>
  <c r="J92" i="10" s="1"/>
  <c r="J23" i="10"/>
  <c r="J21" i="10"/>
  <c r="E21" i="10"/>
  <c r="J113" i="10"/>
  <c r="J20" i="10"/>
  <c r="J18" i="10"/>
  <c r="E18" i="10"/>
  <c r="F114" i="10" s="1"/>
  <c r="J17" i="10"/>
  <c r="J15" i="10"/>
  <c r="E15" i="10"/>
  <c r="F91" i="10" s="1"/>
  <c r="J14" i="10"/>
  <c r="J12" i="10"/>
  <c r="J111" i="10" s="1"/>
  <c r="E7" i="10"/>
  <c r="E85" i="10" s="1"/>
  <c r="K37" i="9"/>
  <c r="K36" i="9"/>
  <c r="AY102" i="1" s="1"/>
  <c r="K35" i="9"/>
  <c r="AX102" i="1" s="1"/>
  <c r="BJ176" i="9"/>
  <c r="BI176" i="9"/>
  <c r="BH176" i="9"/>
  <c r="BG176" i="9"/>
  <c r="U176" i="9"/>
  <c r="U175" i="9" s="1"/>
  <c r="S176" i="9"/>
  <c r="S175" i="9" s="1"/>
  <c r="Q176" i="9"/>
  <c r="Q175" i="9" s="1"/>
  <c r="BJ174" i="9"/>
  <c r="BI174" i="9"/>
  <c r="BH174" i="9"/>
  <c r="BG174" i="9"/>
  <c r="U174" i="9"/>
  <c r="S174" i="9"/>
  <c r="Q174" i="9"/>
  <c r="BJ173" i="9"/>
  <c r="BI173" i="9"/>
  <c r="BH173" i="9"/>
  <c r="BG173" i="9"/>
  <c r="U173" i="9"/>
  <c r="S173" i="9"/>
  <c r="Q173" i="9"/>
  <c r="BJ172" i="9"/>
  <c r="BI172" i="9"/>
  <c r="BH172" i="9"/>
  <c r="BG172" i="9"/>
  <c r="U172" i="9"/>
  <c r="S172" i="9"/>
  <c r="Q172" i="9"/>
  <c r="BJ170" i="9"/>
  <c r="BI170" i="9"/>
  <c r="BH170" i="9"/>
  <c r="BG170" i="9"/>
  <c r="U170" i="9"/>
  <c r="S170" i="9"/>
  <c r="Q170" i="9"/>
  <c r="BJ169" i="9"/>
  <c r="BI169" i="9"/>
  <c r="BH169" i="9"/>
  <c r="BG169" i="9"/>
  <c r="U169" i="9"/>
  <c r="S169" i="9"/>
  <c r="Q169" i="9"/>
  <c r="BJ168" i="9"/>
  <c r="BI168" i="9"/>
  <c r="BH168" i="9"/>
  <c r="BG168" i="9"/>
  <c r="U168" i="9"/>
  <c r="S168" i="9"/>
  <c r="Q168" i="9"/>
  <c r="BJ167" i="9"/>
  <c r="BI167" i="9"/>
  <c r="BH167" i="9"/>
  <c r="BG167" i="9"/>
  <c r="U167" i="9"/>
  <c r="S167" i="9"/>
  <c r="Q167" i="9"/>
  <c r="BJ166" i="9"/>
  <c r="BI166" i="9"/>
  <c r="BH166" i="9"/>
  <c r="BG166" i="9"/>
  <c r="U166" i="9"/>
  <c r="S166" i="9"/>
  <c r="Q166" i="9"/>
  <c r="BJ164" i="9"/>
  <c r="BI164" i="9"/>
  <c r="BH164" i="9"/>
  <c r="BG164" i="9"/>
  <c r="U164" i="9"/>
  <c r="S164" i="9"/>
  <c r="Q164" i="9"/>
  <c r="BJ163" i="9"/>
  <c r="BI163" i="9"/>
  <c r="BH163" i="9"/>
  <c r="BG163" i="9"/>
  <c r="U163" i="9"/>
  <c r="S163" i="9"/>
  <c r="Q163" i="9"/>
  <c r="BJ162" i="9"/>
  <c r="BI162" i="9"/>
  <c r="BH162" i="9"/>
  <c r="BG162" i="9"/>
  <c r="U162" i="9"/>
  <c r="S162" i="9"/>
  <c r="Q162" i="9"/>
  <c r="BJ160" i="9"/>
  <c r="BI160" i="9"/>
  <c r="BH160" i="9"/>
  <c r="BG160" i="9"/>
  <c r="U160" i="9"/>
  <c r="S160" i="9"/>
  <c r="Q160" i="9"/>
  <c r="BJ159" i="9"/>
  <c r="BI159" i="9"/>
  <c r="BH159" i="9"/>
  <c r="BG159" i="9"/>
  <c r="U159" i="9"/>
  <c r="S159" i="9"/>
  <c r="Q159" i="9"/>
  <c r="BJ158" i="9"/>
  <c r="BI158" i="9"/>
  <c r="BH158" i="9"/>
  <c r="BG158" i="9"/>
  <c r="U158" i="9"/>
  <c r="S158" i="9"/>
  <c r="Q158" i="9"/>
  <c r="BJ157" i="9"/>
  <c r="BI157" i="9"/>
  <c r="BH157" i="9"/>
  <c r="BG157" i="9"/>
  <c r="U157" i="9"/>
  <c r="S157" i="9"/>
  <c r="Q157" i="9"/>
  <c r="BJ156" i="9"/>
  <c r="BI156" i="9"/>
  <c r="BH156" i="9"/>
  <c r="BG156" i="9"/>
  <c r="U156" i="9"/>
  <c r="S156" i="9"/>
  <c r="Q156" i="9"/>
  <c r="BJ155" i="9"/>
  <c r="BI155" i="9"/>
  <c r="BH155" i="9"/>
  <c r="BG155" i="9"/>
  <c r="U155" i="9"/>
  <c r="S155" i="9"/>
  <c r="Q155" i="9"/>
  <c r="BJ154" i="9"/>
  <c r="BI154" i="9"/>
  <c r="BH154" i="9"/>
  <c r="BG154" i="9"/>
  <c r="U154" i="9"/>
  <c r="S154" i="9"/>
  <c r="Q154" i="9"/>
  <c r="BJ153" i="9"/>
  <c r="BI153" i="9"/>
  <c r="BH153" i="9"/>
  <c r="BG153" i="9"/>
  <c r="U153" i="9"/>
  <c r="S153" i="9"/>
  <c r="Q153" i="9"/>
  <c r="BJ152" i="9"/>
  <c r="BI152" i="9"/>
  <c r="BH152" i="9"/>
  <c r="BG152" i="9"/>
  <c r="U152" i="9"/>
  <c r="S152" i="9"/>
  <c r="Q152" i="9"/>
  <c r="BJ151" i="9"/>
  <c r="BI151" i="9"/>
  <c r="BH151" i="9"/>
  <c r="BG151" i="9"/>
  <c r="U151" i="9"/>
  <c r="S151" i="9"/>
  <c r="Q151" i="9"/>
  <c r="BJ150" i="9"/>
  <c r="BI150" i="9"/>
  <c r="BH150" i="9"/>
  <c r="BG150" i="9"/>
  <c r="U150" i="9"/>
  <c r="S150" i="9"/>
  <c r="Q150" i="9"/>
  <c r="BJ149" i="9"/>
  <c r="BI149" i="9"/>
  <c r="BH149" i="9"/>
  <c r="BG149" i="9"/>
  <c r="U149" i="9"/>
  <c r="S149" i="9"/>
  <c r="Q149" i="9"/>
  <c r="BJ148" i="9"/>
  <c r="BI148" i="9"/>
  <c r="BH148" i="9"/>
  <c r="BG148" i="9"/>
  <c r="U148" i="9"/>
  <c r="S148" i="9"/>
  <c r="Q148" i="9"/>
  <c r="BJ147" i="9"/>
  <c r="BI147" i="9"/>
  <c r="BH147" i="9"/>
  <c r="BG147" i="9"/>
  <c r="U147" i="9"/>
  <c r="S147" i="9"/>
  <c r="Q147" i="9"/>
  <c r="BJ146" i="9"/>
  <c r="BI146" i="9"/>
  <c r="BH146" i="9"/>
  <c r="BG146" i="9"/>
  <c r="U146" i="9"/>
  <c r="S146" i="9"/>
  <c r="Q146" i="9"/>
  <c r="BJ145" i="9"/>
  <c r="BI145" i="9"/>
  <c r="BH145" i="9"/>
  <c r="BG145" i="9"/>
  <c r="U145" i="9"/>
  <c r="S145" i="9"/>
  <c r="Q145" i="9"/>
  <c r="BJ144" i="9"/>
  <c r="BI144" i="9"/>
  <c r="BH144" i="9"/>
  <c r="BG144" i="9"/>
  <c r="U144" i="9"/>
  <c r="S144" i="9"/>
  <c r="Q144" i="9"/>
  <c r="BJ143" i="9"/>
  <c r="BI143" i="9"/>
  <c r="BH143" i="9"/>
  <c r="BG143" i="9"/>
  <c r="U143" i="9"/>
  <c r="S143" i="9"/>
  <c r="Q143" i="9"/>
  <c r="BJ142" i="9"/>
  <c r="BI142" i="9"/>
  <c r="BH142" i="9"/>
  <c r="BG142" i="9"/>
  <c r="U142" i="9"/>
  <c r="S142" i="9"/>
  <c r="Q142" i="9"/>
  <c r="BJ141" i="9"/>
  <c r="BI141" i="9"/>
  <c r="BH141" i="9"/>
  <c r="BG141" i="9"/>
  <c r="U141" i="9"/>
  <c r="S141" i="9"/>
  <c r="Q141" i="9"/>
  <c r="BJ140" i="9"/>
  <c r="BI140" i="9"/>
  <c r="BH140" i="9"/>
  <c r="BG140" i="9"/>
  <c r="U140" i="9"/>
  <c r="S140" i="9"/>
  <c r="Q140" i="9"/>
  <c r="BJ139" i="9"/>
  <c r="BI139" i="9"/>
  <c r="BH139" i="9"/>
  <c r="BG139" i="9"/>
  <c r="U139" i="9"/>
  <c r="S139" i="9"/>
  <c r="Q139" i="9"/>
  <c r="BJ138" i="9"/>
  <c r="BI138" i="9"/>
  <c r="BH138" i="9"/>
  <c r="BG138" i="9"/>
  <c r="U138" i="9"/>
  <c r="S138" i="9"/>
  <c r="Q138" i="9"/>
  <c r="BJ137" i="9"/>
  <c r="BI137" i="9"/>
  <c r="BH137" i="9"/>
  <c r="BG137" i="9"/>
  <c r="U137" i="9"/>
  <c r="S137" i="9"/>
  <c r="Q137" i="9"/>
  <c r="BJ136" i="9"/>
  <c r="BI136" i="9"/>
  <c r="BH136" i="9"/>
  <c r="BG136" i="9"/>
  <c r="U136" i="9"/>
  <c r="S136" i="9"/>
  <c r="Q136" i="9"/>
  <c r="BJ135" i="9"/>
  <c r="BI135" i="9"/>
  <c r="BH135" i="9"/>
  <c r="BG135" i="9"/>
  <c r="U135" i="9"/>
  <c r="S135" i="9"/>
  <c r="Q135" i="9"/>
  <c r="BJ134" i="9"/>
  <c r="BI134" i="9"/>
  <c r="BH134" i="9"/>
  <c r="BG134" i="9"/>
  <c r="U134" i="9"/>
  <c r="S134" i="9"/>
  <c r="Q134" i="9"/>
  <c r="BJ133" i="9"/>
  <c r="BI133" i="9"/>
  <c r="BH133" i="9"/>
  <c r="BG133" i="9"/>
  <c r="U133" i="9"/>
  <c r="S133" i="9"/>
  <c r="Q133" i="9"/>
  <c r="BJ132" i="9"/>
  <c r="BI132" i="9"/>
  <c r="BH132" i="9"/>
  <c r="BG132" i="9"/>
  <c r="U132" i="9"/>
  <c r="S132" i="9"/>
  <c r="Q132" i="9"/>
  <c r="BJ131" i="9"/>
  <c r="BI131" i="9"/>
  <c r="BH131" i="9"/>
  <c r="BG131" i="9"/>
  <c r="U131" i="9"/>
  <c r="S131" i="9"/>
  <c r="Q131" i="9"/>
  <c r="BJ130" i="9"/>
  <c r="BI130" i="9"/>
  <c r="BH130" i="9"/>
  <c r="BG130" i="9"/>
  <c r="U130" i="9"/>
  <c r="S130" i="9"/>
  <c r="Q130" i="9"/>
  <c r="BJ128" i="9"/>
  <c r="BI128" i="9"/>
  <c r="BH128" i="9"/>
  <c r="BG128" i="9"/>
  <c r="U128" i="9"/>
  <c r="S128" i="9"/>
  <c r="Q128" i="9"/>
  <c r="BJ127" i="9"/>
  <c r="BI127" i="9"/>
  <c r="BH127" i="9"/>
  <c r="BG127" i="9"/>
  <c r="U127" i="9"/>
  <c r="S127" i="9"/>
  <c r="Q127" i="9"/>
  <c r="BJ126" i="9"/>
  <c r="BI126" i="9"/>
  <c r="BH126" i="9"/>
  <c r="BG126" i="9"/>
  <c r="U126" i="9"/>
  <c r="S126" i="9"/>
  <c r="Q126" i="9"/>
  <c r="BJ125" i="9"/>
  <c r="BI125" i="9"/>
  <c r="BH125" i="9"/>
  <c r="BG125" i="9"/>
  <c r="U125" i="9"/>
  <c r="S125" i="9"/>
  <c r="Q125" i="9"/>
  <c r="BJ124" i="9"/>
  <c r="BI124" i="9"/>
  <c r="BH124" i="9"/>
  <c r="BG124" i="9"/>
  <c r="U124" i="9"/>
  <c r="S124" i="9"/>
  <c r="Q124" i="9"/>
  <c r="F116" i="9"/>
  <c r="E114" i="9"/>
  <c r="F89" i="9"/>
  <c r="E87" i="9"/>
  <c r="K24" i="9"/>
  <c r="E24" i="9"/>
  <c r="K92" i="9" s="1"/>
  <c r="K23" i="9"/>
  <c r="K21" i="9"/>
  <c r="E21" i="9"/>
  <c r="K91" i="9" s="1"/>
  <c r="K20" i="9"/>
  <c r="K18" i="9"/>
  <c r="E18" i="9"/>
  <c r="F119" i="9" s="1"/>
  <c r="K17" i="9"/>
  <c r="K15" i="9"/>
  <c r="E15" i="9"/>
  <c r="F91" i="9" s="1"/>
  <c r="K14" i="9"/>
  <c r="K12" i="9"/>
  <c r="K116" i="9" s="1"/>
  <c r="E7" i="9"/>
  <c r="E112" i="9" s="1"/>
  <c r="J37" i="8"/>
  <c r="J36" i="8"/>
  <c r="AY101" i="1" s="1"/>
  <c r="J35" i="8"/>
  <c r="AX101" i="1" s="1"/>
  <c r="BI175" i="8"/>
  <c r="BH175" i="8"/>
  <c r="BG175" i="8"/>
  <c r="BF175" i="8"/>
  <c r="T175" i="8"/>
  <c r="R175" i="8"/>
  <c r="P175" i="8"/>
  <c r="BI174" i="8"/>
  <c r="BH174" i="8"/>
  <c r="BG174" i="8"/>
  <c r="BF174" i="8"/>
  <c r="T174" i="8"/>
  <c r="R174" i="8"/>
  <c r="P174" i="8"/>
  <c r="BI173" i="8"/>
  <c r="BH173" i="8"/>
  <c r="BG173" i="8"/>
  <c r="BF173" i="8"/>
  <c r="T173" i="8"/>
  <c r="R173" i="8"/>
  <c r="P173" i="8"/>
  <c r="BI172" i="8"/>
  <c r="BH172" i="8"/>
  <c r="BG172" i="8"/>
  <c r="BF172" i="8"/>
  <c r="T172" i="8"/>
  <c r="R172" i="8"/>
  <c r="P172" i="8"/>
  <c r="BI169" i="8"/>
  <c r="BH169" i="8"/>
  <c r="BG169" i="8"/>
  <c r="BF169" i="8"/>
  <c r="T169" i="8"/>
  <c r="R169" i="8"/>
  <c r="P169" i="8"/>
  <c r="BI168" i="8"/>
  <c r="BH168" i="8"/>
  <c r="BG168" i="8"/>
  <c r="BF168" i="8"/>
  <c r="T168" i="8"/>
  <c r="R168" i="8"/>
  <c r="P168" i="8"/>
  <c r="BI167" i="8"/>
  <c r="BH167" i="8"/>
  <c r="BG167" i="8"/>
  <c r="BF167" i="8"/>
  <c r="T167" i="8"/>
  <c r="R167" i="8"/>
  <c r="P167" i="8"/>
  <c r="BI166" i="8"/>
  <c r="BH166" i="8"/>
  <c r="BG166" i="8"/>
  <c r="BF166" i="8"/>
  <c r="T166" i="8"/>
  <c r="R166" i="8"/>
  <c r="P166" i="8"/>
  <c r="BI165" i="8"/>
  <c r="BH165" i="8"/>
  <c r="BG165" i="8"/>
  <c r="BF165" i="8"/>
  <c r="T165" i="8"/>
  <c r="R165" i="8"/>
  <c r="P165" i="8"/>
  <c r="BI164" i="8"/>
  <c r="BH164" i="8"/>
  <c r="BG164" i="8"/>
  <c r="BF164" i="8"/>
  <c r="T164" i="8"/>
  <c r="R164" i="8"/>
  <c r="P164" i="8"/>
  <c r="BI163" i="8"/>
  <c r="BH163" i="8"/>
  <c r="BG163" i="8"/>
  <c r="BF163" i="8"/>
  <c r="T163" i="8"/>
  <c r="R163" i="8"/>
  <c r="P163" i="8"/>
  <c r="BI162" i="8"/>
  <c r="BH162" i="8"/>
  <c r="BG162" i="8"/>
  <c r="BF162" i="8"/>
  <c r="T162" i="8"/>
  <c r="R162" i="8"/>
  <c r="P162" i="8"/>
  <c r="BI161" i="8"/>
  <c r="BH161" i="8"/>
  <c r="BG161" i="8"/>
  <c r="BF161" i="8"/>
  <c r="T161" i="8"/>
  <c r="R161" i="8"/>
  <c r="P161" i="8"/>
  <c r="BI160" i="8"/>
  <c r="BH160" i="8"/>
  <c r="BG160" i="8"/>
  <c r="BF160" i="8"/>
  <c r="T160" i="8"/>
  <c r="R160" i="8"/>
  <c r="P160" i="8"/>
  <c r="BI159" i="8"/>
  <c r="BH159" i="8"/>
  <c r="BG159" i="8"/>
  <c r="BF159" i="8"/>
  <c r="T159" i="8"/>
  <c r="R159" i="8"/>
  <c r="P159" i="8"/>
  <c r="BI158" i="8"/>
  <c r="BH158" i="8"/>
  <c r="BG158" i="8"/>
  <c r="BF158" i="8"/>
  <c r="T158" i="8"/>
  <c r="R158" i="8"/>
  <c r="P158" i="8"/>
  <c r="BI157" i="8"/>
  <c r="BH157" i="8"/>
  <c r="BG157" i="8"/>
  <c r="BF157" i="8"/>
  <c r="T157" i="8"/>
  <c r="R157" i="8"/>
  <c r="P157" i="8"/>
  <c r="BI156" i="8"/>
  <c r="BH156" i="8"/>
  <c r="BG156" i="8"/>
  <c r="BF156" i="8"/>
  <c r="T156" i="8"/>
  <c r="R156" i="8"/>
  <c r="P156" i="8"/>
  <c r="BI155" i="8"/>
  <c r="BH155" i="8"/>
  <c r="BG155" i="8"/>
  <c r="BF155" i="8"/>
  <c r="T155" i="8"/>
  <c r="R155" i="8"/>
  <c r="P155" i="8"/>
  <c r="BI154" i="8"/>
  <c r="BH154" i="8"/>
  <c r="BG154" i="8"/>
  <c r="BF154" i="8"/>
  <c r="T154" i="8"/>
  <c r="R154" i="8"/>
  <c r="P154" i="8"/>
  <c r="BI152" i="8"/>
  <c r="BH152" i="8"/>
  <c r="BG152" i="8"/>
  <c r="BF152" i="8"/>
  <c r="T152" i="8"/>
  <c r="R152" i="8"/>
  <c r="P152" i="8"/>
  <c r="BI151" i="8"/>
  <c r="BH151" i="8"/>
  <c r="BG151" i="8"/>
  <c r="BF151" i="8"/>
  <c r="T151" i="8"/>
  <c r="R151" i="8"/>
  <c r="P151" i="8"/>
  <c r="BI150" i="8"/>
  <c r="BH150" i="8"/>
  <c r="BG150" i="8"/>
  <c r="BF150" i="8"/>
  <c r="T150" i="8"/>
  <c r="R150" i="8"/>
  <c r="P150" i="8"/>
  <c r="BI149" i="8"/>
  <c r="BH149" i="8"/>
  <c r="BG149" i="8"/>
  <c r="BF149" i="8"/>
  <c r="T149" i="8"/>
  <c r="R149" i="8"/>
  <c r="P149" i="8"/>
  <c r="BI148" i="8"/>
  <c r="BH148" i="8"/>
  <c r="BG148" i="8"/>
  <c r="BF148" i="8"/>
  <c r="T148" i="8"/>
  <c r="R148" i="8"/>
  <c r="P148" i="8"/>
  <c r="BI147" i="8"/>
  <c r="BH147" i="8"/>
  <c r="BG147" i="8"/>
  <c r="BF147" i="8"/>
  <c r="T147" i="8"/>
  <c r="R147" i="8"/>
  <c r="P147" i="8"/>
  <c r="BI146" i="8"/>
  <c r="BH146" i="8"/>
  <c r="BG146" i="8"/>
  <c r="BF146" i="8"/>
  <c r="T146" i="8"/>
  <c r="R146" i="8"/>
  <c r="P146" i="8"/>
  <c r="BI145" i="8"/>
  <c r="BH145" i="8"/>
  <c r="BG145" i="8"/>
  <c r="BF145" i="8"/>
  <c r="T145" i="8"/>
  <c r="R145" i="8"/>
  <c r="P145" i="8"/>
  <c r="BI142" i="8"/>
  <c r="BH142" i="8"/>
  <c r="BG142" i="8"/>
  <c r="BF142" i="8"/>
  <c r="T142" i="8"/>
  <c r="R142" i="8"/>
  <c r="P142" i="8"/>
  <c r="BI141" i="8"/>
  <c r="BH141" i="8"/>
  <c r="BG141" i="8"/>
  <c r="BF141" i="8"/>
  <c r="T141" i="8"/>
  <c r="R141" i="8"/>
  <c r="P141" i="8"/>
  <c r="BI140" i="8"/>
  <c r="BH140" i="8"/>
  <c r="BG140" i="8"/>
  <c r="BF140" i="8"/>
  <c r="T140" i="8"/>
  <c r="R140" i="8"/>
  <c r="P140" i="8"/>
  <c r="BI138" i="8"/>
  <c r="BH138" i="8"/>
  <c r="BG138" i="8"/>
  <c r="BF138" i="8"/>
  <c r="T138" i="8"/>
  <c r="R138" i="8"/>
  <c r="P138" i="8"/>
  <c r="BI137" i="8"/>
  <c r="BH137" i="8"/>
  <c r="BG137" i="8"/>
  <c r="BF137" i="8"/>
  <c r="T137" i="8"/>
  <c r="R137" i="8"/>
  <c r="P137" i="8"/>
  <c r="BI136" i="8"/>
  <c r="BH136" i="8"/>
  <c r="BG136" i="8"/>
  <c r="BF136" i="8"/>
  <c r="T136" i="8"/>
  <c r="R136" i="8"/>
  <c r="P136" i="8"/>
  <c r="BI135" i="8"/>
  <c r="BH135" i="8"/>
  <c r="BG135" i="8"/>
  <c r="BF135" i="8"/>
  <c r="T135" i="8"/>
  <c r="R135" i="8"/>
  <c r="P135" i="8"/>
  <c r="BI134" i="8"/>
  <c r="BH134" i="8"/>
  <c r="BG134" i="8"/>
  <c r="BF134" i="8"/>
  <c r="T134" i="8"/>
  <c r="R134" i="8"/>
  <c r="P134" i="8"/>
  <c r="BI133" i="8"/>
  <c r="BH133" i="8"/>
  <c r="BG133" i="8"/>
  <c r="BF133" i="8"/>
  <c r="T133" i="8"/>
  <c r="R133" i="8"/>
  <c r="P133" i="8"/>
  <c r="BI132" i="8"/>
  <c r="BH132" i="8"/>
  <c r="BG132" i="8"/>
  <c r="BF132" i="8"/>
  <c r="T132" i="8"/>
  <c r="R132" i="8"/>
  <c r="P132" i="8"/>
  <c r="BI131" i="8"/>
  <c r="BH131" i="8"/>
  <c r="BG131" i="8"/>
  <c r="BF131" i="8"/>
  <c r="T131" i="8"/>
  <c r="R131" i="8"/>
  <c r="P131" i="8"/>
  <c r="BI130" i="8"/>
  <c r="BH130" i="8"/>
  <c r="BG130" i="8"/>
  <c r="BF130" i="8"/>
  <c r="T130" i="8"/>
  <c r="R130" i="8"/>
  <c r="P130" i="8"/>
  <c r="BI129" i="8"/>
  <c r="BH129" i="8"/>
  <c r="BG129" i="8"/>
  <c r="BF129" i="8"/>
  <c r="T129" i="8"/>
  <c r="R129" i="8"/>
  <c r="P129" i="8"/>
  <c r="BI128" i="8"/>
  <c r="BH128" i="8"/>
  <c r="BG128" i="8"/>
  <c r="BF128" i="8"/>
  <c r="T128" i="8"/>
  <c r="R128" i="8"/>
  <c r="P128" i="8"/>
  <c r="BI127" i="8"/>
  <c r="BH127" i="8"/>
  <c r="BG127" i="8"/>
  <c r="BF127" i="8"/>
  <c r="T127" i="8"/>
  <c r="R127" i="8"/>
  <c r="P127" i="8"/>
  <c r="F118" i="8"/>
  <c r="E116" i="8"/>
  <c r="F89" i="8"/>
  <c r="E87" i="8"/>
  <c r="J24" i="8"/>
  <c r="E24" i="8"/>
  <c r="J92" i="8" s="1"/>
  <c r="J23" i="8"/>
  <c r="J21" i="8"/>
  <c r="E21" i="8"/>
  <c r="J120" i="8" s="1"/>
  <c r="J20" i="8"/>
  <c r="J18" i="8"/>
  <c r="E18" i="8"/>
  <c r="F121" i="8" s="1"/>
  <c r="J17" i="8"/>
  <c r="J15" i="8"/>
  <c r="E15" i="8"/>
  <c r="F120" i="8" s="1"/>
  <c r="J14" i="8"/>
  <c r="J12" i="8"/>
  <c r="J89" i="8" s="1"/>
  <c r="E7" i="8"/>
  <c r="E85" i="8"/>
  <c r="J37" i="7"/>
  <c r="J36" i="7"/>
  <c r="AY100" i="1" s="1"/>
  <c r="J35" i="7"/>
  <c r="AX100" i="1" s="1"/>
  <c r="BI216" i="7"/>
  <c r="BH216" i="7"/>
  <c r="BG216" i="7"/>
  <c r="BF216" i="7"/>
  <c r="T216" i="7"/>
  <c r="R216" i="7"/>
  <c r="P216" i="7"/>
  <c r="BI215" i="7"/>
  <c r="BH215" i="7"/>
  <c r="BG215" i="7"/>
  <c r="BF215" i="7"/>
  <c r="T215" i="7"/>
  <c r="R215" i="7"/>
  <c r="P215" i="7"/>
  <c r="BI214" i="7"/>
  <c r="BH214" i="7"/>
  <c r="BG214" i="7"/>
  <c r="BF214" i="7"/>
  <c r="T214" i="7"/>
  <c r="R214" i="7"/>
  <c r="P214" i="7"/>
  <c r="BI213" i="7"/>
  <c r="BH213" i="7"/>
  <c r="BG213" i="7"/>
  <c r="BF213" i="7"/>
  <c r="T213" i="7"/>
  <c r="R213" i="7"/>
  <c r="P213" i="7"/>
  <c r="BI211" i="7"/>
  <c r="BH211" i="7"/>
  <c r="BG211" i="7"/>
  <c r="BF211" i="7"/>
  <c r="T211" i="7"/>
  <c r="R211" i="7"/>
  <c r="P211" i="7"/>
  <c r="BI210" i="7"/>
  <c r="BH210" i="7"/>
  <c r="BG210" i="7"/>
  <c r="BF210" i="7"/>
  <c r="T210" i="7"/>
  <c r="R210" i="7"/>
  <c r="P210" i="7"/>
  <c r="BI208" i="7"/>
  <c r="BH208" i="7"/>
  <c r="BG208" i="7"/>
  <c r="BF208" i="7"/>
  <c r="T208" i="7"/>
  <c r="R208" i="7"/>
  <c r="P208" i="7"/>
  <c r="BI207" i="7"/>
  <c r="BH207" i="7"/>
  <c r="BG207" i="7"/>
  <c r="BF207" i="7"/>
  <c r="T207" i="7"/>
  <c r="R207" i="7"/>
  <c r="P207" i="7"/>
  <c r="BI206" i="7"/>
  <c r="BH206" i="7"/>
  <c r="BG206" i="7"/>
  <c r="BF206" i="7"/>
  <c r="T206" i="7"/>
  <c r="R206" i="7"/>
  <c r="P206" i="7"/>
  <c r="BI205" i="7"/>
  <c r="BH205" i="7"/>
  <c r="BG205" i="7"/>
  <c r="BF205" i="7"/>
  <c r="T205" i="7"/>
  <c r="R205" i="7"/>
  <c r="P205" i="7"/>
  <c r="BI204" i="7"/>
  <c r="BH204" i="7"/>
  <c r="BG204" i="7"/>
  <c r="BF204" i="7"/>
  <c r="T204" i="7"/>
  <c r="R204" i="7"/>
  <c r="P204" i="7"/>
  <c r="BI203" i="7"/>
  <c r="BH203" i="7"/>
  <c r="BG203" i="7"/>
  <c r="BF203" i="7"/>
  <c r="T203" i="7"/>
  <c r="R203" i="7"/>
  <c r="P203" i="7"/>
  <c r="BI202" i="7"/>
  <c r="BH202" i="7"/>
  <c r="BG202" i="7"/>
  <c r="BF202" i="7"/>
  <c r="T202" i="7"/>
  <c r="R202" i="7"/>
  <c r="P202" i="7"/>
  <c r="BI201" i="7"/>
  <c r="BH201" i="7"/>
  <c r="BG201" i="7"/>
  <c r="BF201" i="7"/>
  <c r="T201" i="7"/>
  <c r="R201" i="7"/>
  <c r="P201" i="7"/>
  <c r="BI200" i="7"/>
  <c r="BH200" i="7"/>
  <c r="BG200" i="7"/>
  <c r="BF200" i="7"/>
  <c r="T200" i="7"/>
  <c r="R200" i="7"/>
  <c r="P200" i="7"/>
  <c r="BI199" i="7"/>
  <c r="BH199" i="7"/>
  <c r="BG199" i="7"/>
  <c r="BF199" i="7"/>
  <c r="T199" i="7"/>
  <c r="R199" i="7"/>
  <c r="P199" i="7"/>
  <c r="BI198" i="7"/>
  <c r="BH198" i="7"/>
  <c r="BG198" i="7"/>
  <c r="BF198" i="7"/>
  <c r="T198" i="7"/>
  <c r="R198" i="7"/>
  <c r="P198" i="7"/>
  <c r="BI197" i="7"/>
  <c r="BH197" i="7"/>
  <c r="BG197" i="7"/>
  <c r="BF197" i="7"/>
  <c r="T197" i="7"/>
  <c r="R197" i="7"/>
  <c r="P197" i="7"/>
  <c r="BI196" i="7"/>
  <c r="BH196" i="7"/>
  <c r="BG196" i="7"/>
  <c r="BF196" i="7"/>
  <c r="T196" i="7"/>
  <c r="R196" i="7"/>
  <c r="P196" i="7"/>
  <c r="BI195" i="7"/>
  <c r="BH195" i="7"/>
  <c r="BG195" i="7"/>
  <c r="BF195" i="7"/>
  <c r="T195" i="7"/>
  <c r="R195" i="7"/>
  <c r="P195" i="7"/>
  <c r="BI193" i="7"/>
  <c r="BH193" i="7"/>
  <c r="BG193" i="7"/>
  <c r="BF193" i="7"/>
  <c r="T193" i="7"/>
  <c r="R193" i="7"/>
  <c r="P193" i="7"/>
  <c r="BI192" i="7"/>
  <c r="BH192" i="7"/>
  <c r="BG192" i="7"/>
  <c r="BF192" i="7"/>
  <c r="T192" i="7"/>
  <c r="R192" i="7"/>
  <c r="P192" i="7"/>
  <c r="BI191" i="7"/>
  <c r="BH191" i="7"/>
  <c r="BG191" i="7"/>
  <c r="BF191" i="7"/>
  <c r="T191" i="7"/>
  <c r="R191" i="7"/>
  <c r="P191" i="7"/>
  <c r="BI190" i="7"/>
  <c r="BH190" i="7"/>
  <c r="BG190" i="7"/>
  <c r="BF190" i="7"/>
  <c r="T190" i="7"/>
  <c r="R190" i="7"/>
  <c r="P190" i="7"/>
  <c r="BI189" i="7"/>
  <c r="BH189" i="7"/>
  <c r="BG189" i="7"/>
  <c r="BF189" i="7"/>
  <c r="T189" i="7"/>
  <c r="R189" i="7"/>
  <c r="P189" i="7"/>
  <c r="BI188" i="7"/>
  <c r="BH188" i="7"/>
  <c r="BG188" i="7"/>
  <c r="BF188" i="7"/>
  <c r="T188" i="7"/>
  <c r="R188" i="7"/>
  <c r="P188" i="7"/>
  <c r="BI186" i="7"/>
  <c r="BH186" i="7"/>
  <c r="BG186" i="7"/>
  <c r="BF186" i="7"/>
  <c r="T186" i="7"/>
  <c r="R186" i="7"/>
  <c r="P186" i="7"/>
  <c r="BI185" i="7"/>
  <c r="BH185" i="7"/>
  <c r="BG185" i="7"/>
  <c r="BF185" i="7"/>
  <c r="T185" i="7"/>
  <c r="R185" i="7"/>
  <c r="P185" i="7"/>
  <c r="BI184" i="7"/>
  <c r="BH184" i="7"/>
  <c r="BG184" i="7"/>
  <c r="BF184" i="7"/>
  <c r="T184" i="7"/>
  <c r="R184" i="7"/>
  <c r="P184" i="7"/>
  <c r="BI183" i="7"/>
  <c r="BH183" i="7"/>
  <c r="BG183" i="7"/>
  <c r="BF183" i="7"/>
  <c r="T183" i="7"/>
  <c r="R183" i="7"/>
  <c r="P183" i="7"/>
  <c r="BI182" i="7"/>
  <c r="BH182" i="7"/>
  <c r="BG182" i="7"/>
  <c r="BF182" i="7"/>
  <c r="T182" i="7"/>
  <c r="R182" i="7"/>
  <c r="P182" i="7"/>
  <c r="BI181" i="7"/>
  <c r="BH181" i="7"/>
  <c r="BG181" i="7"/>
  <c r="BF181" i="7"/>
  <c r="T181" i="7"/>
  <c r="R181" i="7"/>
  <c r="P181" i="7"/>
  <c r="BI180" i="7"/>
  <c r="BH180" i="7"/>
  <c r="BG180" i="7"/>
  <c r="BF180" i="7"/>
  <c r="T180" i="7"/>
  <c r="R180" i="7"/>
  <c r="P180" i="7"/>
  <c r="BI179" i="7"/>
  <c r="BH179" i="7"/>
  <c r="BG179" i="7"/>
  <c r="BF179" i="7"/>
  <c r="T179" i="7"/>
  <c r="R179" i="7"/>
  <c r="P179" i="7"/>
  <c r="BI178" i="7"/>
  <c r="BH178" i="7"/>
  <c r="BG178" i="7"/>
  <c r="BF178" i="7"/>
  <c r="T178" i="7"/>
  <c r="R178" i="7"/>
  <c r="P178" i="7"/>
  <c r="BI177" i="7"/>
  <c r="BH177" i="7"/>
  <c r="BG177" i="7"/>
  <c r="BF177" i="7"/>
  <c r="T177" i="7"/>
  <c r="R177" i="7"/>
  <c r="P177" i="7"/>
  <c r="BI176" i="7"/>
  <c r="BH176" i="7"/>
  <c r="BG176" i="7"/>
  <c r="BF176" i="7"/>
  <c r="T176" i="7"/>
  <c r="R176" i="7"/>
  <c r="P176" i="7"/>
  <c r="BI175" i="7"/>
  <c r="BH175" i="7"/>
  <c r="BG175" i="7"/>
  <c r="BF175" i="7"/>
  <c r="T175" i="7"/>
  <c r="R175" i="7"/>
  <c r="P175" i="7"/>
  <c r="BI173" i="7"/>
  <c r="BH173" i="7"/>
  <c r="BG173" i="7"/>
  <c r="BF173" i="7"/>
  <c r="T173" i="7"/>
  <c r="R173" i="7"/>
  <c r="P173" i="7"/>
  <c r="BI172" i="7"/>
  <c r="BH172" i="7"/>
  <c r="BG172" i="7"/>
  <c r="BF172" i="7"/>
  <c r="T172" i="7"/>
  <c r="R172" i="7"/>
  <c r="P172" i="7"/>
  <c r="BI171" i="7"/>
  <c r="BH171" i="7"/>
  <c r="BG171" i="7"/>
  <c r="BF171" i="7"/>
  <c r="T171" i="7"/>
  <c r="R171" i="7"/>
  <c r="P171" i="7"/>
  <c r="BI170" i="7"/>
  <c r="BH170" i="7"/>
  <c r="BG170" i="7"/>
  <c r="BF170" i="7"/>
  <c r="T170" i="7"/>
  <c r="R170" i="7"/>
  <c r="P170" i="7"/>
  <c r="BI169" i="7"/>
  <c r="BH169" i="7"/>
  <c r="BG169" i="7"/>
  <c r="BF169" i="7"/>
  <c r="T169" i="7"/>
  <c r="R169" i="7"/>
  <c r="P169" i="7"/>
  <c r="BI168" i="7"/>
  <c r="BH168" i="7"/>
  <c r="BG168" i="7"/>
  <c r="BF168" i="7"/>
  <c r="T168" i="7"/>
  <c r="R168" i="7"/>
  <c r="P168" i="7"/>
  <c r="BI167" i="7"/>
  <c r="BH167" i="7"/>
  <c r="BG167" i="7"/>
  <c r="BF167" i="7"/>
  <c r="T167" i="7"/>
  <c r="R167" i="7"/>
  <c r="P167" i="7"/>
  <c r="BI166" i="7"/>
  <c r="BH166" i="7"/>
  <c r="BG166" i="7"/>
  <c r="BF166" i="7"/>
  <c r="T166" i="7"/>
  <c r="R166" i="7"/>
  <c r="P166" i="7"/>
  <c r="BI164" i="7"/>
  <c r="BH164" i="7"/>
  <c r="BG164" i="7"/>
  <c r="BF164" i="7"/>
  <c r="T164" i="7"/>
  <c r="R164" i="7"/>
  <c r="P164" i="7"/>
  <c r="BI163" i="7"/>
  <c r="BH163" i="7"/>
  <c r="BG163" i="7"/>
  <c r="BF163" i="7"/>
  <c r="T163" i="7"/>
  <c r="R163" i="7"/>
  <c r="P163" i="7"/>
  <c r="BI162" i="7"/>
  <c r="BH162" i="7"/>
  <c r="BG162" i="7"/>
  <c r="BF162" i="7"/>
  <c r="T162" i="7"/>
  <c r="R162" i="7"/>
  <c r="P162" i="7"/>
  <c r="BI161" i="7"/>
  <c r="BH161" i="7"/>
  <c r="BG161" i="7"/>
  <c r="BF161" i="7"/>
  <c r="T161" i="7"/>
  <c r="R161" i="7"/>
  <c r="P161" i="7"/>
  <c r="BI160" i="7"/>
  <c r="BH160" i="7"/>
  <c r="BG160" i="7"/>
  <c r="BF160" i="7"/>
  <c r="T160" i="7"/>
  <c r="R160" i="7"/>
  <c r="P160" i="7"/>
  <c r="BI159" i="7"/>
  <c r="BH159" i="7"/>
  <c r="BG159" i="7"/>
  <c r="BF159" i="7"/>
  <c r="T159" i="7"/>
  <c r="R159" i="7"/>
  <c r="P159" i="7"/>
  <c r="BI157" i="7"/>
  <c r="BH157" i="7"/>
  <c r="BG157" i="7"/>
  <c r="BF157" i="7"/>
  <c r="T157" i="7"/>
  <c r="R157" i="7"/>
  <c r="P157" i="7"/>
  <c r="BI156" i="7"/>
  <c r="BH156" i="7"/>
  <c r="BG156" i="7"/>
  <c r="BF156" i="7"/>
  <c r="T156" i="7"/>
  <c r="R156" i="7"/>
  <c r="P156" i="7"/>
  <c r="BI155" i="7"/>
  <c r="BH155" i="7"/>
  <c r="BG155" i="7"/>
  <c r="BF155" i="7"/>
  <c r="T155" i="7"/>
  <c r="R155" i="7"/>
  <c r="P155" i="7"/>
  <c r="BI154" i="7"/>
  <c r="BH154" i="7"/>
  <c r="BG154" i="7"/>
  <c r="BF154" i="7"/>
  <c r="T154" i="7"/>
  <c r="R154" i="7"/>
  <c r="P154" i="7"/>
  <c r="BI153" i="7"/>
  <c r="BH153" i="7"/>
  <c r="BG153" i="7"/>
  <c r="BF153" i="7"/>
  <c r="T153" i="7"/>
  <c r="R153" i="7"/>
  <c r="P153" i="7"/>
  <c r="BI152" i="7"/>
  <c r="BH152" i="7"/>
  <c r="BG152" i="7"/>
  <c r="BF152" i="7"/>
  <c r="T152" i="7"/>
  <c r="R152" i="7"/>
  <c r="P152" i="7"/>
  <c r="BI151" i="7"/>
  <c r="BH151" i="7"/>
  <c r="BG151" i="7"/>
  <c r="BF151" i="7"/>
  <c r="T151" i="7"/>
  <c r="R151" i="7"/>
  <c r="P151" i="7"/>
  <c r="BI150" i="7"/>
  <c r="BH150" i="7"/>
  <c r="BG150" i="7"/>
  <c r="BF150" i="7"/>
  <c r="T150" i="7"/>
  <c r="R150" i="7"/>
  <c r="P150" i="7"/>
  <c r="BI149" i="7"/>
  <c r="BH149" i="7"/>
  <c r="BG149" i="7"/>
  <c r="BF149" i="7"/>
  <c r="T149" i="7"/>
  <c r="R149" i="7"/>
  <c r="P149" i="7"/>
  <c r="BI148" i="7"/>
  <c r="BH148" i="7"/>
  <c r="BG148" i="7"/>
  <c r="BF148" i="7"/>
  <c r="T148" i="7"/>
  <c r="R148" i="7"/>
  <c r="P148" i="7"/>
  <c r="BI147" i="7"/>
  <c r="BH147" i="7"/>
  <c r="BG147" i="7"/>
  <c r="BF147" i="7"/>
  <c r="T147" i="7"/>
  <c r="R147" i="7"/>
  <c r="P147" i="7"/>
  <c r="BI146" i="7"/>
  <c r="BH146" i="7"/>
  <c r="BG146" i="7"/>
  <c r="BF146" i="7"/>
  <c r="T146" i="7"/>
  <c r="R146" i="7"/>
  <c r="P146" i="7"/>
  <c r="BI145" i="7"/>
  <c r="BH145" i="7"/>
  <c r="BG145" i="7"/>
  <c r="BF145" i="7"/>
  <c r="T145" i="7"/>
  <c r="R145" i="7"/>
  <c r="P145" i="7"/>
  <c r="BI144" i="7"/>
  <c r="BH144" i="7"/>
  <c r="BG144" i="7"/>
  <c r="BF144" i="7"/>
  <c r="T144" i="7"/>
  <c r="R144" i="7"/>
  <c r="P144" i="7"/>
  <c r="BI143" i="7"/>
  <c r="BH143" i="7"/>
  <c r="BG143" i="7"/>
  <c r="BF143" i="7"/>
  <c r="T143" i="7"/>
  <c r="R143" i="7"/>
  <c r="P143" i="7"/>
  <c r="BI142" i="7"/>
  <c r="BH142" i="7"/>
  <c r="BG142" i="7"/>
  <c r="BF142" i="7"/>
  <c r="T142" i="7"/>
  <c r="R142" i="7"/>
  <c r="P142" i="7"/>
  <c r="BI141" i="7"/>
  <c r="BH141" i="7"/>
  <c r="BG141" i="7"/>
  <c r="BF141" i="7"/>
  <c r="T141" i="7"/>
  <c r="R141" i="7"/>
  <c r="P141" i="7"/>
  <c r="BI140" i="7"/>
  <c r="BH140" i="7"/>
  <c r="BG140" i="7"/>
  <c r="BF140" i="7"/>
  <c r="T140" i="7"/>
  <c r="R140" i="7"/>
  <c r="P140" i="7"/>
  <c r="BI139" i="7"/>
  <c r="BH139" i="7"/>
  <c r="BG139" i="7"/>
  <c r="BF139" i="7"/>
  <c r="T139" i="7"/>
  <c r="R139" i="7"/>
  <c r="P139" i="7"/>
  <c r="BI137" i="7"/>
  <c r="BH137" i="7"/>
  <c r="BG137" i="7"/>
  <c r="BF137" i="7"/>
  <c r="T137" i="7"/>
  <c r="R137" i="7"/>
  <c r="P137" i="7"/>
  <c r="BI134" i="7"/>
  <c r="BH134" i="7"/>
  <c r="BG134" i="7"/>
  <c r="BF134" i="7"/>
  <c r="T134" i="7"/>
  <c r="R134" i="7"/>
  <c r="P134" i="7"/>
  <c r="BI131" i="7"/>
  <c r="BH131" i="7"/>
  <c r="BG131" i="7"/>
  <c r="BF131" i="7"/>
  <c r="T131" i="7"/>
  <c r="R131" i="7"/>
  <c r="P131" i="7"/>
  <c r="BI130" i="7"/>
  <c r="BH130" i="7"/>
  <c r="BG130" i="7"/>
  <c r="BF130" i="7"/>
  <c r="T130" i="7"/>
  <c r="R130" i="7"/>
  <c r="P130" i="7"/>
  <c r="BI129" i="7"/>
  <c r="BH129" i="7"/>
  <c r="BG129" i="7"/>
  <c r="BF129" i="7"/>
  <c r="T129" i="7"/>
  <c r="R129" i="7"/>
  <c r="P129" i="7"/>
  <c r="F120" i="7"/>
  <c r="E118" i="7"/>
  <c r="F89" i="7"/>
  <c r="E87" i="7"/>
  <c r="J24" i="7"/>
  <c r="E24" i="7"/>
  <c r="J123" i="7" s="1"/>
  <c r="J23" i="7"/>
  <c r="J21" i="7"/>
  <c r="E21" i="7"/>
  <c r="J91" i="7" s="1"/>
  <c r="J20" i="7"/>
  <c r="J18" i="7"/>
  <c r="E18" i="7"/>
  <c r="F92" i="7"/>
  <c r="J17" i="7"/>
  <c r="J15" i="7"/>
  <c r="E15" i="7"/>
  <c r="F122" i="7" s="1"/>
  <c r="J14" i="7"/>
  <c r="J12" i="7"/>
  <c r="J120" i="7" s="1"/>
  <c r="E7" i="7"/>
  <c r="E116" i="7" s="1"/>
  <c r="J37" i="6"/>
  <c r="J36" i="6"/>
  <c r="AY99" i="1" s="1"/>
  <c r="J35" i="6"/>
  <c r="AX99" i="1" s="1"/>
  <c r="BI139" i="6"/>
  <c r="BH139" i="6"/>
  <c r="BG139" i="6"/>
  <c r="BF139" i="6"/>
  <c r="T139" i="6"/>
  <c r="R139" i="6"/>
  <c r="P139" i="6"/>
  <c r="BI138" i="6"/>
  <c r="BH138" i="6"/>
  <c r="BG138" i="6"/>
  <c r="BF138" i="6"/>
  <c r="T138" i="6"/>
  <c r="R138" i="6"/>
  <c r="P138" i="6"/>
  <c r="BI136" i="6"/>
  <c r="BH136" i="6"/>
  <c r="BG136" i="6"/>
  <c r="BF136" i="6"/>
  <c r="T136" i="6"/>
  <c r="R136" i="6"/>
  <c r="P136" i="6"/>
  <c r="BI135" i="6"/>
  <c r="BH135" i="6"/>
  <c r="BG135" i="6"/>
  <c r="BF135" i="6"/>
  <c r="T135" i="6"/>
  <c r="R135" i="6"/>
  <c r="P135" i="6"/>
  <c r="BI134" i="6"/>
  <c r="BH134" i="6"/>
  <c r="BG134" i="6"/>
  <c r="BF134" i="6"/>
  <c r="T134" i="6"/>
  <c r="R134" i="6"/>
  <c r="P134" i="6"/>
  <c r="BI133" i="6"/>
  <c r="BH133" i="6"/>
  <c r="BG133" i="6"/>
  <c r="BF133" i="6"/>
  <c r="T133" i="6"/>
  <c r="R133" i="6"/>
  <c r="P133" i="6"/>
  <c r="BI131" i="6"/>
  <c r="BH131" i="6"/>
  <c r="BG131" i="6"/>
  <c r="BF131" i="6"/>
  <c r="T131" i="6"/>
  <c r="R131" i="6"/>
  <c r="P131" i="6"/>
  <c r="BI130" i="6"/>
  <c r="BH130" i="6"/>
  <c r="BG130" i="6"/>
  <c r="BF130" i="6"/>
  <c r="T130" i="6"/>
  <c r="R130" i="6"/>
  <c r="P130" i="6"/>
  <c r="BI129" i="6"/>
  <c r="BH129" i="6"/>
  <c r="BG129" i="6"/>
  <c r="BF129" i="6"/>
  <c r="T129" i="6"/>
  <c r="R129" i="6"/>
  <c r="P129" i="6"/>
  <c r="BI128" i="6"/>
  <c r="BH128" i="6"/>
  <c r="BG128" i="6"/>
  <c r="BF128" i="6"/>
  <c r="T128" i="6"/>
  <c r="R128" i="6"/>
  <c r="P128" i="6"/>
  <c r="BI127" i="6"/>
  <c r="BH127" i="6"/>
  <c r="BG127" i="6"/>
  <c r="BF127" i="6"/>
  <c r="T127" i="6"/>
  <c r="R127" i="6"/>
  <c r="P127" i="6"/>
  <c r="BI125" i="6"/>
  <c r="BH125" i="6"/>
  <c r="BG125" i="6"/>
  <c r="BF125" i="6"/>
  <c r="T125" i="6"/>
  <c r="R125" i="6"/>
  <c r="P125" i="6"/>
  <c r="BI124" i="6"/>
  <c r="BH124" i="6"/>
  <c r="BG124" i="6"/>
  <c r="BF124" i="6"/>
  <c r="T124" i="6"/>
  <c r="R124" i="6"/>
  <c r="P124" i="6"/>
  <c r="BI123" i="6"/>
  <c r="BH123" i="6"/>
  <c r="BG123" i="6"/>
  <c r="BF123" i="6"/>
  <c r="T123" i="6"/>
  <c r="R123" i="6"/>
  <c r="P123" i="6"/>
  <c r="BI122" i="6"/>
  <c r="BH122" i="6"/>
  <c r="BG122" i="6"/>
  <c r="BF122" i="6"/>
  <c r="T122" i="6"/>
  <c r="R122" i="6"/>
  <c r="P122" i="6"/>
  <c r="BI121" i="6"/>
  <c r="BH121" i="6"/>
  <c r="BG121" i="6"/>
  <c r="BF121" i="6"/>
  <c r="T121" i="6"/>
  <c r="R121" i="6"/>
  <c r="P121" i="6"/>
  <c r="BI120" i="6"/>
  <c r="BH120" i="6"/>
  <c r="BG120" i="6"/>
  <c r="BF120" i="6"/>
  <c r="T120" i="6"/>
  <c r="R120" i="6"/>
  <c r="P120" i="6"/>
  <c r="BI119" i="6"/>
  <c r="BH119" i="6"/>
  <c r="BG119" i="6"/>
  <c r="BF119" i="6"/>
  <c r="T119" i="6"/>
  <c r="R119" i="6"/>
  <c r="P119" i="6"/>
  <c r="J113" i="6"/>
  <c r="F113" i="6"/>
  <c r="F111" i="6"/>
  <c r="E109" i="6"/>
  <c r="J91" i="6"/>
  <c r="F91" i="6"/>
  <c r="F89" i="6"/>
  <c r="E87" i="6"/>
  <c r="J24" i="6"/>
  <c r="E24" i="6"/>
  <c r="J114" i="6" s="1"/>
  <c r="J23" i="6"/>
  <c r="J18" i="6"/>
  <c r="E18" i="6"/>
  <c r="F114" i="6" s="1"/>
  <c r="J17" i="6"/>
  <c r="J12" i="6"/>
  <c r="J89" i="6" s="1"/>
  <c r="E7" i="6"/>
  <c r="E107" i="6" s="1"/>
  <c r="J37" i="5"/>
  <c r="J36" i="5"/>
  <c r="AY98" i="1" s="1"/>
  <c r="J35" i="5"/>
  <c r="AX98" i="1" s="1"/>
  <c r="BI149" i="5"/>
  <c r="BH149" i="5"/>
  <c r="BG149" i="5"/>
  <c r="BF149" i="5"/>
  <c r="T149" i="5"/>
  <c r="T148" i="5" s="1"/>
  <c r="R149" i="5"/>
  <c r="R148" i="5"/>
  <c r="P149" i="5"/>
  <c r="P148" i="5" s="1"/>
  <c r="BI146" i="5"/>
  <c r="BH146" i="5"/>
  <c r="BG146" i="5"/>
  <c r="BF146" i="5"/>
  <c r="T146" i="5"/>
  <c r="R146" i="5"/>
  <c r="P146" i="5"/>
  <c r="BI144" i="5"/>
  <c r="BH144" i="5"/>
  <c r="BG144" i="5"/>
  <c r="BF144" i="5"/>
  <c r="T144" i="5"/>
  <c r="R144" i="5"/>
  <c r="P144" i="5"/>
  <c r="BI142" i="5"/>
  <c r="BH142" i="5"/>
  <c r="BG142" i="5"/>
  <c r="BF142" i="5"/>
  <c r="T142" i="5"/>
  <c r="R142" i="5"/>
  <c r="P142" i="5"/>
  <c r="BI140" i="5"/>
  <c r="BH140" i="5"/>
  <c r="BG140" i="5"/>
  <c r="BF140" i="5"/>
  <c r="T140" i="5"/>
  <c r="R140" i="5"/>
  <c r="P140" i="5"/>
  <c r="BI138" i="5"/>
  <c r="BH138" i="5"/>
  <c r="BG138" i="5"/>
  <c r="BF138" i="5"/>
  <c r="T138" i="5"/>
  <c r="R138" i="5"/>
  <c r="P138" i="5"/>
  <c r="BI136" i="5"/>
  <c r="BH136" i="5"/>
  <c r="BG136" i="5"/>
  <c r="BF136" i="5"/>
  <c r="T136" i="5"/>
  <c r="R136" i="5"/>
  <c r="P136" i="5"/>
  <c r="BI135" i="5"/>
  <c r="BH135" i="5"/>
  <c r="BG135" i="5"/>
  <c r="BF135" i="5"/>
  <c r="T135" i="5"/>
  <c r="R135" i="5"/>
  <c r="P135" i="5"/>
  <c r="BI132" i="5"/>
  <c r="BH132" i="5"/>
  <c r="BG132" i="5"/>
  <c r="BF132" i="5"/>
  <c r="T132" i="5"/>
  <c r="T131" i="5"/>
  <c r="R132" i="5"/>
  <c r="R131" i="5" s="1"/>
  <c r="P132" i="5"/>
  <c r="P131" i="5" s="1"/>
  <c r="BI128" i="5"/>
  <c r="BH128" i="5"/>
  <c r="BG128" i="5"/>
  <c r="BF128" i="5"/>
  <c r="T128" i="5"/>
  <c r="R128" i="5"/>
  <c r="P128" i="5"/>
  <c r="BI127" i="5"/>
  <c r="BH127" i="5"/>
  <c r="BG127" i="5"/>
  <c r="BF127" i="5"/>
  <c r="T127" i="5"/>
  <c r="R127" i="5"/>
  <c r="P127" i="5"/>
  <c r="BI124" i="5"/>
  <c r="BH124" i="5"/>
  <c r="BG124" i="5"/>
  <c r="BF124" i="5"/>
  <c r="T124" i="5"/>
  <c r="R124" i="5"/>
  <c r="P124" i="5"/>
  <c r="BI122" i="5"/>
  <c r="BH122" i="5"/>
  <c r="BG122" i="5"/>
  <c r="BF122" i="5"/>
  <c r="T122" i="5"/>
  <c r="R122" i="5"/>
  <c r="P122" i="5"/>
  <c r="J116" i="5"/>
  <c r="F116" i="5"/>
  <c r="F114" i="5"/>
  <c r="E112" i="5"/>
  <c r="J91" i="5"/>
  <c r="F91" i="5"/>
  <c r="F89" i="5"/>
  <c r="E87" i="5"/>
  <c r="J24" i="5"/>
  <c r="E24" i="5"/>
  <c r="J117" i="5" s="1"/>
  <c r="J23" i="5"/>
  <c r="J18" i="5"/>
  <c r="E18" i="5"/>
  <c r="F117" i="5" s="1"/>
  <c r="J17" i="5"/>
  <c r="J12" i="5"/>
  <c r="J114" i="5"/>
  <c r="E7" i="5"/>
  <c r="E110" i="5" s="1"/>
  <c r="J37" i="4"/>
  <c r="J36" i="4"/>
  <c r="AY97" i="1" s="1"/>
  <c r="J35" i="4"/>
  <c r="AX97" i="1" s="1"/>
  <c r="BI170" i="4"/>
  <c r="BH170" i="4"/>
  <c r="BG170" i="4"/>
  <c r="BF170" i="4"/>
  <c r="T170" i="4"/>
  <c r="T169" i="4"/>
  <c r="R170" i="4"/>
  <c r="R169" i="4" s="1"/>
  <c r="P170" i="4"/>
  <c r="P169" i="4" s="1"/>
  <c r="BI168" i="4"/>
  <c r="BH168" i="4"/>
  <c r="BG168" i="4"/>
  <c r="BF168" i="4"/>
  <c r="T168" i="4"/>
  <c r="R168" i="4"/>
  <c r="P168" i="4"/>
  <c r="BI167" i="4"/>
  <c r="BH167" i="4"/>
  <c r="BG167" i="4"/>
  <c r="BF167" i="4"/>
  <c r="T167" i="4"/>
  <c r="R167" i="4"/>
  <c r="P167" i="4"/>
  <c r="BI166" i="4"/>
  <c r="BH166" i="4"/>
  <c r="BG166" i="4"/>
  <c r="BF166" i="4"/>
  <c r="T166" i="4"/>
  <c r="R166" i="4"/>
  <c r="P166" i="4"/>
  <c r="BI164" i="4"/>
  <c r="BH164" i="4"/>
  <c r="BG164" i="4"/>
  <c r="BF164" i="4"/>
  <c r="T164" i="4"/>
  <c r="R164" i="4"/>
  <c r="P164" i="4"/>
  <c r="BI163" i="4"/>
  <c r="BH163" i="4"/>
  <c r="BG163" i="4"/>
  <c r="BF163" i="4"/>
  <c r="T163" i="4"/>
  <c r="R163" i="4"/>
  <c r="P163" i="4"/>
  <c r="BI162" i="4"/>
  <c r="BH162" i="4"/>
  <c r="BG162" i="4"/>
  <c r="BF162" i="4"/>
  <c r="T162" i="4"/>
  <c r="R162" i="4"/>
  <c r="P162" i="4"/>
  <c r="BI161" i="4"/>
  <c r="BH161" i="4"/>
  <c r="BG161" i="4"/>
  <c r="BF161" i="4"/>
  <c r="T161" i="4"/>
  <c r="R161" i="4"/>
  <c r="P161" i="4"/>
  <c r="BI160" i="4"/>
  <c r="BH160" i="4"/>
  <c r="BG160" i="4"/>
  <c r="BF160" i="4"/>
  <c r="T160" i="4"/>
  <c r="R160" i="4"/>
  <c r="P160" i="4"/>
  <c r="BI159" i="4"/>
  <c r="BH159" i="4"/>
  <c r="BG159" i="4"/>
  <c r="BF159" i="4"/>
  <c r="T159" i="4"/>
  <c r="R159" i="4"/>
  <c r="P159" i="4"/>
  <c r="BI158" i="4"/>
  <c r="BH158" i="4"/>
  <c r="BG158" i="4"/>
  <c r="BF158" i="4"/>
  <c r="T158" i="4"/>
  <c r="R158" i="4"/>
  <c r="P158" i="4"/>
  <c r="BI157" i="4"/>
  <c r="BH157" i="4"/>
  <c r="BG157" i="4"/>
  <c r="BF157" i="4"/>
  <c r="T157" i="4"/>
  <c r="R157" i="4"/>
  <c r="P157" i="4"/>
  <c r="BI156" i="4"/>
  <c r="BH156" i="4"/>
  <c r="BG156" i="4"/>
  <c r="BF156" i="4"/>
  <c r="T156" i="4"/>
  <c r="R156" i="4"/>
  <c r="P156" i="4"/>
  <c r="BI154" i="4"/>
  <c r="BH154" i="4"/>
  <c r="BG154" i="4"/>
  <c r="BF154" i="4"/>
  <c r="T154" i="4"/>
  <c r="T153" i="4" s="1"/>
  <c r="R154" i="4"/>
  <c r="R153" i="4" s="1"/>
  <c r="P154" i="4"/>
  <c r="P153" i="4" s="1"/>
  <c r="BI152" i="4"/>
  <c r="BH152" i="4"/>
  <c r="BG152" i="4"/>
  <c r="BF152" i="4"/>
  <c r="T152" i="4"/>
  <c r="R152" i="4"/>
  <c r="P152" i="4"/>
  <c r="BI151" i="4"/>
  <c r="BH151" i="4"/>
  <c r="BG151" i="4"/>
  <c r="BF151" i="4"/>
  <c r="T151" i="4"/>
  <c r="R151" i="4"/>
  <c r="P151" i="4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9" i="4"/>
  <c r="BH139" i="4"/>
  <c r="BG139" i="4"/>
  <c r="BF139" i="4"/>
  <c r="T139" i="4"/>
  <c r="R139" i="4"/>
  <c r="P139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BI131" i="4"/>
  <c r="BH131" i="4"/>
  <c r="BG131" i="4"/>
  <c r="BF131" i="4"/>
  <c r="T131" i="4"/>
  <c r="R131" i="4"/>
  <c r="P131" i="4"/>
  <c r="BI130" i="4"/>
  <c r="BH130" i="4"/>
  <c r="BG130" i="4"/>
  <c r="BF130" i="4"/>
  <c r="T130" i="4"/>
  <c r="R130" i="4"/>
  <c r="P130" i="4"/>
  <c r="BI129" i="4"/>
  <c r="BH129" i="4"/>
  <c r="BG129" i="4"/>
  <c r="BF129" i="4"/>
  <c r="T129" i="4"/>
  <c r="R129" i="4"/>
  <c r="P129" i="4"/>
  <c r="BI128" i="4"/>
  <c r="BH128" i="4"/>
  <c r="BG128" i="4"/>
  <c r="BF128" i="4"/>
  <c r="T128" i="4"/>
  <c r="R128" i="4"/>
  <c r="P128" i="4"/>
  <c r="BI127" i="4"/>
  <c r="BH127" i="4"/>
  <c r="BG127" i="4"/>
  <c r="BF127" i="4"/>
  <c r="T127" i="4"/>
  <c r="R127" i="4"/>
  <c r="P127" i="4"/>
  <c r="BI126" i="4"/>
  <c r="BH126" i="4"/>
  <c r="BG126" i="4"/>
  <c r="BF126" i="4"/>
  <c r="T126" i="4"/>
  <c r="R126" i="4"/>
  <c r="P126" i="4"/>
  <c r="BI125" i="4"/>
  <c r="BH125" i="4"/>
  <c r="BG125" i="4"/>
  <c r="BF125" i="4"/>
  <c r="T125" i="4"/>
  <c r="R125" i="4"/>
  <c r="P125" i="4"/>
  <c r="F117" i="4"/>
  <c r="E115" i="4"/>
  <c r="F89" i="4"/>
  <c r="E87" i="4"/>
  <c r="J24" i="4"/>
  <c r="E24" i="4"/>
  <c r="J92" i="4" s="1"/>
  <c r="J23" i="4"/>
  <c r="J21" i="4"/>
  <c r="E21" i="4"/>
  <c r="J91" i="4"/>
  <c r="J20" i="4"/>
  <c r="J18" i="4"/>
  <c r="E18" i="4"/>
  <c r="F92" i="4" s="1"/>
  <c r="J17" i="4"/>
  <c r="J15" i="4"/>
  <c r="E15" i="4"/>
  <c r="F119" i="4" s="1"/>
  <c r="J14" i="4"/>
  <c r="J12" i="4"/>
  <c r="J89" i="4" s="1"/>
  <c r="E7" i="4"/>
  <c r="E113" i="4" s="1"/>
  <c r="J37" i="3"/>
  <c r="J36" i="3"/>
  <c r="AY96" i="1" s="1"/>
  <c r="J35" i="3"/>
  <c r="AX96" i="1"/>
  <c r="BI207" i="3"/>
  <c r="BH207" i="3"/>
  <c r="BG207" i="3"/>
  <c r="BF207" i="3"/>
  <c r="T207" i="3"/>
  <c r="T206" i="3" s="1"/>
  <c r="R207" i="3"/>
  <c r="R206" i="3"/>
  <c r="P207" i="3"/>
  <c r="P206" i="3" s="1"/>
  <c r="BI198" i="3"/>
  <c r="BH198" i="3"/>
  <c r="BG198" i="3"/>
  <c r="BF198" i="3"/>
  <c r="T198" i="3"/>
  <c r="R198" i="3"/>
  <c r="P198" i="3"/>
  <c r="BI197" i="3"/>
  <c r="BH197" i="3"/>
  <c r="BG197" i="3"/>
  <c r="BF197" i="3"/>
  <c r="T197" i="3"/>
  <c r="R197" i="3"/>
  <c r="P197" i="3"/>
  <c r="BI196" i="3"/>
  <c r="BH196" i="3"/>
  <c r="BG196" i="3"/>
  <c r="BF196" i="3"/>
  <c r="T196" i="3"/>
  <c r="R196" i="3"/>
  <c r="P196" i="3"/>
  <c r="BI195" i="3"/>
  <c r="BH195" i="3"/>
  <c r="BG195" i="3"/>
  <c r="BF195" i="3"/>
  <c r="T195" i="3"/>
  <c r="R195" i="3"/>
  <c r="P195" i="3"/>
  <c r="BI194" i="3"/>
  <c r="BH194" i="3"/>
  <c r="BG194" i="3"/>
  <c r="BF194" i="3"/>
  <c r="T194" i="3"/>
  <c r="R194" i="3"/>
  <c r="P194" i="3"/>
  <c r="BI193" i="3"/>
  <c r="BH193" i="3"/>
  <c r="BG193" i="3"/>
  <c r="BF193" i="3"/>
  <c r="T193" i="3"/>
  <c r="R193" i="3"/>
  <c r="P193" i="3"/>
  <c r="BI192" i="3"/>
  <c r="BH192" i="3"/>
  <c r="BG192" i="3"/>
  <c r="BF192" i="3"/>
  <c r="T192" i="3"/>
  <c r="R192" i="3"/>
  <c r="P192" i="3"/>
  <c r="BI191" i="3"/>
  <c r="BH191" i="3"/>
  <c r="BG191" i="3"/>
  <c r="BF191" i="3"/>
  <c r="T191" i="3"/>
  <c r="R191" i="3"/>
  <c r="P191" i="3"/>
  <c r="BI190" i="3"/>
  <c r="BH190" i="3"/>
  <c r="BG190" i="3"/>
  <c r="BF190" i="3"/>
  <c r="T190" i="3"/>
  <c r="R190" i="3"/>
  <c r="P190" i="3"/>
  <c r="BI189" i="3"/>
  <c r="BH189" i="3"/>
  <c r="BG189" i="3"/>
  <c r="BF189" i="3"/>
  <c r="T189" i="3"/>
  <c r="R189" i="3"/>
  <c r="P189" i="3"/>
  <c r="BI188" i="3"/>
  <c r="BH188" i="3"/>
  <c r="BG188" i="3"/>
  <c r="BF188" i="3"/>
  <c r="T188" i="3"/>
  <c r="R188" i="3"/>
  <c r="P188" i="3"/>
  <c r="BI187" i="3"/>
  <c r="BH187" i="3"/>
  <c r="BG187" i="3"/>
  <c r="BF187" i="3"/>
  <c r="T187" i="3"/>
  <c r="R187" i="3"/>
  <c r="P187" i="3"/>
  <c r="BI184" i="3"/>
  <c r="BH184" i="3"/>
  <c r="BG184" i="3"/>
  <c r="BF184" i="3"/>
  <c r="T184" i="3"/>
  <c r="R184" i="3"/>
  <c r="P184" i="3"/>
  <c r="BI182" i="3"/>
  <c r="BH182" i="3"/>
  <c r="BG182" i="3"/>
  <c r="BF182" i="3"/>
  <c r="T182" i="3"/>
  <c r="R182" i="3"/>
  <c r="P182" i="3"/>
  <c r="BI180" i="3"/>
  <c r="BH180" i="3"/>
  <c r="BG180" i="3"/>
  <c r="BF180" i="3"/>
  <c r="T180" i="3"/>
  <c r="R180" i="3"/>
  <c r="P180" i="3"/>
  <c r="BI179" i="3"/>
  <c r="BH179" i="3"/>
  <c r="BG179" i="3"/>
  <c r="BF179" i="3"/>
  <c r="T179" i="3"/>
  <c r="R179" i="3"/>
  <c r="P179" i="3"/>
  <c r="BI178" i="3"/>
  <c r="BH178" i="3"/>
  <c r="BG178" i="3"/>
  <c r="BF178" i="3"/>
  <c r="T178" i="3"/>
  <c r="R178" i="3"/>
  <c r="P178" i="3"/>
  <c r="BI177" i="3"/>
  <c r="BH177" i="3"/>
  <c r="BG177" i="3"/>
  <c r="BF177" i="3"/>
  <c r="T177" i="3"/>
  <c r="R177" i="3"/>
  <c r="P177" i="3"/>
  <c r="BI171" i="3"/>
  <c r="BH171" i="3"/>
  <c r="BG171" i="3"/>
  <c r="BF171" i="3"/>
  <c r="T171" i="3"/>
  <c r="R171" i="3"/>
  <c r="P171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60" i="3"/>
  <c r="BH160" i="3"/>
  <c r="BG160" i="3"/>
  <c r="BF160" i="3"/>
  <c r="T160" i="3"/>
  <c r="R160" i="3"/>
  <c r="P160" i="3"/>
  <c r="BI159" i="3"/>
  <c r="BH159" i="3"/>
  <c r="BG159" i="3"/>
  <c r="BF159" i="3"/>
  <c r="T159" i="3"/>
  <c r="R159" i="3"/>
  <c r="P159" i="3"/>
  <c r="BI158" i="3"/>
  <c r="BH158" i="3"/>
  <c r="BG158" i="3"/>
  <c r="BF158" i="3"/>
  <c r="T158" i="3"/>
  <c r="R158" i="3"/>
  <c r="P158" i="3"/>
  <c r="BI156" i="3"/>
  <c r="BH156" i="3"/>
  <c r="BG156" i="3"/>
  <c r="BF156" i="3"/>
  <c r="T156" i="3"/>
  <c r="R156" i="3"/>
  <c r="P156" i="3"/>
  <c r="BI155" i="3"/>
  <c r="BH155" i="3"/>
  <c r="BG155" i="3"/>
  <c r="BF155" i="3"/>
  <c r="T155" i="3"/>
  <c r="R155" i="3"/>
  <c r="P155" i="3"/>
  <c r="BI149" i="3"/>
  <c r="BH149" i="3"/>
  <c r="BG149" i="3"/>
  <c r="BF149" i="3"/>
  <c r="T149" i="3"/>
  <c r="R149" i="3"/>
  <c r="P149" i="3"/>
  <c r="BI146" i="3"/>
  <c r="BH146" i="3"/>
  <c r="BG146" i="3"/>
  <c r="BF146" i="3"/>
  <c r="T146" i="3"/>
  <c r="R146" i="3"/>
  <c r="P146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28" i="3"/>
  <c r="BH128" i="3"/>
  <c r="BG128" i="3"/>
  <c r="BF128" i="3"/>
  <c r="T128" i="3"/>
  <c r="R128" i="3"/>
  <c r="P128" i="3"/>
  <c r="BI122" i="3"/>
  <c r="BH122" i="3"/>
  <c r="BG122" i="3"/>
  <c r="BF122" i="3"/>
  <c r="T122" i="3"/>
  <c r="R122" i="3"/>
  <c r="P122" i="3"/>
  <c r="J116" i="3"/>
  <c r="F116" i="3"/>
  <c r="F114" i="3"/>
  <c r="E112" i="3"/>
  <c r="J91" i="3"/>
  <c r="F91" i="3"/>
  <c r="F89" i="3"/>
  <c r="E87" i="3"/>
  <c r="J24" i="3"/>
  <c r="E24" i="3"/>
  <c r="J117" i="3" s="1"/>
  <c r="J23" i="3"/>
  <c r="J18" i="3"/>
  <c r="E18" i="3"/>
  <c r="F92" i="3" s="1"/>
  <c r="J17" i="3"/>
  <c r="J12" i="3"/>
  <c r="J89" i="3"/>
  <c r="E7" i="3"/>
  <c r="E85" i="3" s="1"/>
  <c r="J37" i="2"/>
  <c r="J36" i="2"/>
  <c r="AY95" i="1" s="1"/>
  <c r="J35" i="2"/>
  <c r="AX95" i="1" s="1"/>
  <c r="BI542" i="2"/>
  <c r="BH542" i="2"/>
  <c r="BG542" i="2"/>
  <c r="BF542" i="2"/>
  <c r="T542" i="2"/>
  <c r="R542" i="2"/>
  <c r="P542" i="2"/>
  <c r="BI541" i="2"/>
  <c r="BH541" i="2"/>
  <c r="BG541" i="2"/>
  <c r="BF541" i="2"/>
  <c r="T541" i="2"/>
  <c r="R541" i="2"/>
  <c r="P541" i="2"/>
  <c r="BI540" i="2"/>
  <c r="BH540" i="2"/>
  <c r="BG540" i="2"/>
  <c r="BF540" i="2"/>
  <c r="T540" i="2"/>
  <c r="R540" i="2"/>
  <c r="P540" i="2"/>
  <c r="BI539" i="2"/>
  <c r="BH539" i="2"/>
  <c r="BG539" i="2"/>
  <c r="BF539" i="2"/>
  <c r="T539" i="2"/>
  <c r="R539" i="2"/>
  <c r="P539" i="2"/>
  <c r="BI538" i="2"/>
  <c r="BH538" i="2"/>
  <c r="BG538" i="2"/>
  <c r="BF538" i="2"/>
  <c r="T538" i="2"/>
  <c r="R538" i="2"/>
  <c r="P538" i="2"/>
  <c r="BI537" i="2"/>
  <c r="BH537" i="2"/>
  <c r="BG537" i="2"/>
  <c r="BF537" i="2"/>
  <c r="T537" i="2"/>
  <c r="R537" i="2"/>
  <c r="P537" i="2"/>
  <c r="BI536" i="2"/>
  <c r="BH536" i="2"/>
  <c r="BG536" i="2"/>
  <c r="BF536" i="2"/>
  <c r="T536" i="2"/>
  <c r="R536" i="2"/>
  <c r="P536" i="2"/>
  <c r="BI535" i="2"/>
  <c r="BH535" i="2"/>
  <c r="BG535" i="2"/>
  <c r="BF535" i="2"/>
  <c r="T535" i="2"/>
  <c r="R535" i="2"/>
  <c r="P535" i="2"/>
  <c r="BI529" i="2"/>
  <c r="BH529" i="2"/>
  <c r="BG529" i="2"/>
  <c r="BF529" i="2"/>
  <c r="T529" i="2"/>
  <c r="R529" i="2"/>
  <c r="P529" i="2"/>
  <c r="BI528" i="2"/>
  <c r="BH528" i="2"/>
  <c r="BG528" i="2"/>
  <c r="BF528" i="2"/>
  <c r="T528" i="2"/>
  <c r="R528" i="2"/>
  <c r="P528" i="2"/>
  <c r="BI527" i="2"/>
  <c r="BH527" i="2"/>
  <c r="BG527" i="2"/>
  <c r="BF527" i="2"/>
  <c r="T527" i="2"/>
  <c r="R527" i="2"/>
  <c r="P527" i="2"/>
  <c r="BI526" i="2"/>
  <c r="BH526" i="2"/>
  <c r="BG526" i="2"/>
  <c r="BF526" i="2"/>
  <c r="T526" i="2"/>
  <c r="R526" i="2"/>
  <c r="P526" i="2"/>
  <c r="BI525" i="2"/>
  <c r="BH525" i="2"/>
  <c r="BG525" i="2"/>
  <c r="BF525" i="2"/>
  <c r="T525" i="2"/>
  <c r="R525" i="2"/>
  <c r="P525" i="2"/>
  <c r="BI521" i="2"/>
  <c r="BH521" i="2"/>
  <c r="BG521" i="2"/>
  <c r="BF521" i="2"/>
  <c r="T521" i="2"/>
  <c r="T520" i="2" s="1"/>
  <c r="R521" i="2"/>
  <c r="R520" i="2"/>
  <c r="P521" i="2"/>
  <c r="P520" i="2" s="1"/>
  <c r="BI518" i="2"/>
  <c r="BH518" i="2"/>
  <c r="BG518" i="2"/>
  <c r="BF518" i="2"/>
  <c r="T518" i="2"/>
  <c r="T517" i="2" s="1"/>
  <c r="R518" i="2"/>
  <c r="R517" i="2" s="1"/>
  <c r="P518" i="2"/>
  <c r="P517" i="2" s="1"/>
  <c r="BI514" i="2"/>
  <c r="BH514" i="2"/>
  <c r="BG514" i="2"/>
  <c r="BF514" i="2"/>
  <c r="T514" i="2"/>
  <c r="R514" i="2"/>
  <c r="P514" i="2"/>
  <c r="BI511" i="2"/>
  <c r="BH511" i="2"/>
  <c r="BG511" i="2"/>
  <c r="BF511" i="2"/>
  <c r="T511" i="2"/>
  <c r="R511" i="2"/>
  <c r="P511" i="2"/>
  <c r="BI510" i="2"/>
  <c r="BH510" i="2"/>
  <c r="BG510" i="2"/>
  <c r="BF510" i="2"/>
  <c r="T510" i="2"/>
  <c r="R510" i="2"/>
  <c r="P510" i="2"/>
  <c r="BI507" i="2"/>
  <c r="BH507" i="2"/>
  <c r="BG507" i="2"/>
  <c r="BF507" i="2"/>
  <c r="T507" i="2"/>
  <c r="R507" i="2"/>
  <c r="P507" i="2"/>
  <c r="BI505" i="2"/>
  <c r="BH505" i="2"/>
  <c r="BG505" i="2"/>
  <c r="BF505" i="2"/>
  <c r="T505" i="2"/>
  <c r="R505" i="2"/>
  <c r="P505" i="2"/>
  <c r="BI503" i="2"/>
  <c r="BH503" i="2"/>
  <c r="BG503" i="2"/>
  <c r="BF503" i="2"/>
  <c r="T503" i="2"/>
  <c r="R503" i="2"/>
  <c r="P503" i="2"/>
  <c r="BI493" i="2"/>
  <c r="BH493" i="2"/>
  <c r="BG493" i="2"/>
  <c r="BF493" i="2"/>
  <c r="T493" i="2"/>
  <c r="R493" i="2"/>
  <c r="P493" i="2"/>
  <c r="BI483" i="2"/>
  <c r="BH483" i="2"/>
  <c r="BG483" i="2"/>
  <c r="BF483" i="2"/>
  <c r="T483" i="2"/>
  <c r="R483" i="2"/>
  <c r="P483" i="2"/>
  <c r="BI471" i="2"/>
  <c r="BH471" i="2"/>
  <c r="BG471" i="2"/>
  <c r="BF471" i="2"/>
  <c r="T471" i="2"/>
  <c r="R471" i="2"/>
  <c r="P471" i="2"/>
  <c r="BI459" i="2"/>
  <c r="BH459" i="2"/>
  <c r="BG459" i="2"/>
  <c r="BF459" i="2"/>
  <c r="T459" i="2"/>
  <c r="R459" i="2"/>
  <c r="P459" i="2"/>
  <c r="BI456" i="2"/>
  <c r="BH456" i="2"/>
  <c r="BG456" i="2"/>
  <c r="BF456" i="2"/>
  <c r="T456" i="2"/>
  <c r="R456" i="2"/>
  <c r="P456" i="2"/>
  <c r="BI451" i="2"/>
  <c r="BH451" i="2"/>
  <c r="BG451" i="2"/>
  <c r="BF451" i="2"/>
  <c r="T451" i="2"/>
  <c r="R451" i="2"/>
  <c r="P451" i="2"/>
  <c r="BI446" i="2"/>
  <c r="BH446" i="2"/>
  <c r="BG446" i="2"/>
  <c r="BF446" i="2"/>
  <c r="T446" i="2"/>
  <c r="R446" i="2"/>
  <c r="P446" i="2"/>
  <c r="BI443" i="2"/>
  <c r="BH443" i="2"/>
  <c r="BG443" i="2"/>
  <c r="BF443" i="2"/>
  <c r="T443" i="2"/>
  <c r="R443" i="2"/>
  <c r="P443" i="2"/>
  <c r="BI440" i="2"/>
  <c r="BH440" i="2"/>
  <c r="BG440" i="2"/>
  <c r="BF440" i="2"/>
  <c r="T440" i="2"/>
  <c r="R440" i="2"/>
  <c r="P440" i="2"/>
  <c r="BI437" i="2"/>
  <c r="BH437" i="2"/>
  <c r="BG437" i="2"/>
  <c r="BF437" i="2"/>
  <c r="T437" i="2"/>
  <c r="R437" i="2"/>
  <c r="P437" i="2"/>
  <c r="BI434" i="2"/>
  <c r="BH434" i="2"/>
  <c r="BG434" i="2"/>
  <c r="BF434" i="2"/>
  <c r="T434" i="2"/>
  <c r="R434" i="2"/>
  <c r="P434" i="2"/>
  <c r="BI432" i="2"/>
  <c r="BH432" i="2"/>
  <c r="BG432" i="2"/>
  <c r="BF432" i="2"/>
  <c r="T432" i="2"/>
  <c r="T431" i="2" s="1"/>
  <c r="R432" i="2"/>
  <c r="R431" i="2"/>
  <c r="P432" i="2"/>
  <c r="P431" i="2" s="1"/>
  <c r="BI430" i="2"/>
  <c r="BH430" i="2"/>
  <c r="BG430" i="2"/>
  <c r="BF430" i="2"/>
  <c r="T430" i="2"/>
  <c r="R430" i="2"/>
  <c r="P430" i="2"/>
  <c r="BI429" i="2"/>
  <c r="BH429" i="2"/>
  <c r="BG429" i="2"/>
  <c r="BF429" i="2"/>
  <c r="T429" i="2"/>
  <c r="R429" i="2"/>
  <c r="P429" i="2"/>
  <c r="BI425" i="2"/>
  <c r="BH425" i="2"/>
  <c r="BG425" i="2"/>
  <c r="BF425" i="2"/>
  <c r="T425" i="2"/>
  <c r="R425" i="2"/>
  <c r="P425" i="2"/>
  <c r="BI422" i="2"/>
  <c r="BH422" i="2"/>
  <c r="BG422" i="2"/>
  <c r="BF422" i="2"/>
  <c r="T422" i="2"/>
  <c r="R422" i="2"/>
  <c r="P422" i="2"/>
  <c r="BI420" i="2"/>
  <c r="BH420" i="2"/>
  <c r="BG420" i="2"/>
  <c r="BF420" i="2"/>
  <c r="T420" i="2"/>
  <c r="T419" i="2"/>
  <c r="R420" i="2"/>
  <c r="R419" i="2" s="1"/>
  <c r="P420" i="2"/>
  <c r="P419" i="2" s="1"/>
  <c r="BI418" i="2"/>
  <c r="BH418" i="2"/>
  <c r="BG418" i="2"/>
  <c r="BF418" i="2"/>
  <c r="T418" i="2"/>
  <c r="R418" i="2"/>
  <c r="P418" i="2"/>
  <c r="BI417" i="2"/>
  <c r="BH417" i="2"/>
  <c r="BG417" i="2"/>
  <c r="BF417" i="2"/>
  <c r="T417" i="2"/>
  <c r="R417" i="2"/>
  <c r="P417" i="2"/>
  <c r="BI416" i="2"/>
  <c r="BH416" i="2"/>
  <c r="BG416" i="2"/>
  <c r="BF416" i="2"/>
  <c r="T416" i="2"/>
  <c r="R416" i="2"/>
  <c r="P416" i="2"/>
  <c r="BI414" i="2"/>
  <c r="BH414" i="2"/>
  <c r="BG414" i="2"/>
  <c r="BF414" i="2"/>
  <c r="T414" i="2"/>
  <c r="T413" i="2" s="1"/>
  <c r="R414" i="2"/>
  <c r="R413" i="2" s="1"/>
  <c r="P414" i="2"/>
  <c r="P413" i="2"/>
  <c r="BI412" i="2"/>
  <c r="BH412" i="2"/>
  <c r="BG412" i="2"/>
  <c r="BF412" i="2"/>
  <c r="T412" i="2"/>
  <c r="R412" i="2"/>
  <c r="P412" i="2"/>
  <c r="BI411" i="2"/>
  <c r="BH411" i="2"/>
  <c r="BG411" i="2"/>
  <c r="BF411" i="2"/>
  <c r="T411" i="2"/>
  <c r="R411" i="2"/>
  <c r="P411" i="2"/>
  <c r="BI410" i="2"/>
  <c r="BH410" i="2"/>
  <c r="BG410" i="2"/>
  <c r="BF410" i="2"/>
  <c r="T410" i="2"/>
  <c r="R410" i="2"/>
  <c r="P410" i="2"/>
  <c r="BI409" i="2"/>
  <c r="BH409" i="2"/>
  <c r="BG409" i="2"/>
  <c r="BF409" i="2"/>
  <c r="T409" i="2"/>
  <c r="R409" i="2"/>
  <c r="P409" i="2"/>
  <c r="BI408" i="2"/>
  <c r="BH408" i="2"/>
  <c r="BG408" i="2"/>
  <c r="BF408" i="2"/>
  <c r="T408" i="2"/>
  <c r="R408" i="2"/>
  <c r="P408" i="2"/>
  <c r="BI407" i="2"/>
  <c r="BH407" i="2"/>
  <c r="BG407" i="2"/>
  <c r="BF407" i="2"/>
  <c r="T407" i="2"/>
  <c r="R407" i="2"/>
  <c r="P407" i="2"/>
  <c r="BI406" i="2"/>
  <c r="BH406" i="2"/>
  <c r="BG406" i="2"/>
  <c r="BF406" i="2"/>
  <c r="T406" i="2"/>
  <c r="R406" i="2"/>
  <c r="P406" i="2"/>
  <c r="BI405" i="2"/>
  <c r="BH405" i="2"/>
  <c r="BG405" i="2"/>
  <c r="BF405" i="2"/>
  <c r="T405" i="2"/>
  <c r="R405" i="2"/>
  <c r="P405" i="2"/>
  <c r="BI404" i="2"/>
  <c r="BH404" i="2"/>
  <c r="BG404" i="2"/>
  <c r="BF404" i="2"/>
  <c r="T404" i="2"/>
  <c r="R404" i="2"/>
  <c r="P404" i="2"/>
  <c r="BI403" i="2"/>
  <c r="BH403" i="2"/>
  <c r="BG403" i="2"/>
  <c r="BF403" i="2"/>
  <c r="T403" i="2"/>
  <c r="R403" i="2"/>
  <c r="P403" i="2"/>
  <c r="BI402" i="2"/>
  <c r="BH402" i="2"/>
  <c r="BG402" i="2"/>
  <c r="BF402" i="2"/>
  <c r="T402" i="2"/>
  <c r="R402" i="2"/>
  <c r="P402" i="2"/>
  <c r="BI401" i="2"/>
  <c r="BH401" i="2"/>
  <c r="BG401" i="2"/>
  <c r="BF401" i="2"/>
  <c r="T401" i="2"/>
  <c r="R401" i="2"/>
  <c r="P401" i="2"/>
  <c r="BI400" i="2"/>
  <c r="BH400" i="2"/>
  <c r="BG400" i="2"/>
  <c r="BF400" i="2"/>
  <c r="T400" i="2"/>
  <c r="R400" i="2"/>
  <c r="P400" i="2"/>
  <c r="BI399" i="2"/>
  <c r="BH399" i="2"/>
  <c r="BG399" i="2"/>
  <c r="BF399" i="2"/>
  <c r="T399" i="2"/>
  <c r="R399" i="2"/>
  <c r="P399" i="2"/>
  <c r="BI398" i="2"/>
  <c r="BH398" i="2"/>
  <c r="BG398" i="2"/>
  <c r="BF398" i="2"/>
  <c r="T398" i="2"/>
  <c r="R398" i="2"/>
  <c r="P398" i="2"/>
  <c r="BI397" i="2"/>
  <c r="BH397" i="2"/>
  <c r="BG397" i="2"/>
  <c r="BF397" i="2"/>
  <c r="T397" i="2"/>
  <c r="R397" i="2"/>
  <c r="P397" i="2"/>
  <c r="BI396" i="2"/>
  <c r="BH396" i="2"/>
  <c r="BG396" i="2"/>
  <c r="BF396" i="2"/>
  <c r="T396" i="2"/>
  <c r="R396" i="2"/>
  <c r="P396" i="2"/>
  <c r="BI395" i="2"/>
  <c r="BH395" i="2"/>
  <c r="BG395" i="2"/>
  <c r="BF395" i="2"/>
  <c r="T395" i="2"/>
  <c r="R395" i="2"/>
  <c r="P395" i="2"/>
  <c r="BI394" i="2"/>
  <c r="BH394" i="2"/>
  <c r="BG394" i="2"/>
  <c r="BF394" i="2"/>
  <c r="T394" i="2"/>
  <c r="R394" i="2"/>
  <c r="P394" i="2"/>
  <c r="BI393" i="2"/>
  <c r="BH393" i="2"/>
  <c r="BG393" i="2"/>
  <c r="BF393" i="2"/>
  <c r="T393" i="2"/>
  <c r="R393" i="2"/>
  <c r="P393" i="2"/>
  <c r="BI392" i="2"/>
  <c r="BH392" i="2"/>
  <c r="BG392" i="2"/>
  <c r="BF392" i="2"/>
  <c r="T392" i="2"/>
  <c r="R392" i="2"/>
  <c r="P392" i="2"/>
  <c r="BI391" i="2"/>
  <c r="BH391" i="2"/>
  <c r="BG391" i="2"/>
  <c r="BF391" i="2"/>
  <c r="T391" i="2"/>
  <c r="R391" i="2"/>
  <c r="P391" i="2"/>
  <c r="BI389" i="2"/>
  <c r="BH389" i="2"/>
  <c r="BG389" i="2"/>
  <c r="BF389" i="2"/>
  <c r="T389" i="2"/>
  <c r="R389" i="2"/>
  <c r="P389" i="2"/>
  <c r="BI388" i="2"/>
  <c r="BH388" i="2"/>
  <c r="BG388" i="2"/>
  <c r="BF388" i="2"/>
  <c r="T388" i="2"/>
  <c r="R388" i="2"/>
  <c r="P388" i="2"/>
  <c r="BI387" i="2"/>
  <c r="BH387" i="2"/>
  <c r="BG387" i="2"/>
  <c r="BF387" i="2"/>
  <c r="T387" i="2"/>
  <c r="R387" i="2"/>
  <c r="P387" i="2"/>
  <c r="BI386" i="2"/>
  <c r="BH386" i="2"/>
  <c r="BG386" i="2"/>
  <c r="BF386" i="2"/>
  <c r="T386" i="2"/>
  <c r="R386" i="2"/>
  <c r="P386" i="2"/>
  <c r="BI385" i="2"/>
  <c r="BH385" i="2"/>
  <c r="BG385" i="2"/>
  <c r="BF385" i="2"/>
  <c r="T385" i="2"/>
  <c r="R385" i="2"/>
  <c r="P385" i="2"/>
  <c r="BI384" i="2"/>
  <c r="BH384" i="2"/>
  <c r="BG384" i="2"/>
  <c r="BF384" i="2"/>
  <c r="T384" i="2"/>
  <c r="R384" i="2"/>
  <c r="P384" i="2"/>
  <c r="BI383" i="2"/>
  <c r="BH383" i="2"/>
  <c r="BG383" i="2"/>
  <c r="BF383" i="2"/>
  <c r="T383" i="2"/>
  <c r="R383" i="2"/>
  <c r="P383" i="2"/>
  <c r="BI377" i="2"/>
  <c r="BH377" i="2"/>
  <c r="BG377" i="2"/>
  <c r="BF377" i="2"/>
  <c r="T377" i="2"/>
  <c r="T376" i="2" s="1"/>
  <c r="R377" i="2"/>
  <c r="R376" i="2" s="1"/>
  <c r="P377" i="2"/>
  <c r="P376" i="2" s="1"/>
  <c r="BI373" i="2"/>
  <c r="BH373" i="2"/>
  <c r="BG373" i="2"/>
  <c r="BF373" i="2"/>
  <c r="T373" i="2"/>
  <c r="R373" i="2"/>
  <c r="P373" i="2"/>
  <c r="BI371" i="2"/>
  <c r="BH371" i="2"/>
  <c r="BG371" i="2"/>
  <c r="BF371" i="2"/>
  <c r="T371" i="2"/>
  <c r="R371" i="2"/>
  <c r="P371" i="2"/>
  <c r="BI360" i="2"/>
  <c r="BH360" i="2"/>
  <c r="BG360" i="2"/>
  <c r="BF360" i="2"/>
  <c r="T360" i="2"/>
  <c r="R360" i="2"/>
  <c r="P360" i="2"/>
  <c r="BI351" i="2"/>
  <c r="BH351" i="2"/>
  <c r="BG351" i="2"/>
  <c r="BF351" i="2"/>
  <c r="T351" i="2"/>
  <c r="R351" i="2"/>
  <c r="P351" i="2"/>
  <c r="BI338" i="2"/>
  <c r="BH338" i="2"/>
  <c r="BG338" i="2"/>
  <c r="BF338" i="2"/>
  <c r="T338" i="2"/>
  <c r="R338" i="2"/>
  <c r="P338" i="2"/>
  <c r="BI334" i="2"/>
  <c r="BH334" i="2"/>
  <c r="BG334" i="2"/>
  <c r="BF334" i="2"/>
  <c r="T334" i="2"/>
  <c r="T333" i="2" s="1"/>
  <c r="R334" i="2"/>
  <c r="R333" i="2" s="1"/>
  <c r="P334" i="2"/>
  <c r="P333" i="2" s="1"/>
  <c r="BI332" i="2"/>
  <c r="BH332" i="2"/>
  <c r="BG332" i="2"/>
  <c r="BF332" i="2"/>
  <c r="T332" i="2"/>
  <c r="R332" i="2"/>
  <c r="P332" i="2"/>
  <c r="BI331" i="2"/>
  <c r="BH331" i="2"/>
  <c r="BG331" i="2"/>
  <c r="BF331" i="2"/>
  <c r="T331" i="2"/>
  <c r="R331" i="2"/>
  <c r="P331" i="2"/>
  <c r="BI330" i="2"/>
  <c r="BH330" i="2"/>
  <c r="BG330" i="2"/>
  <c r="BF330" i="2"/>
  <c r="T330" i="2"/>
  <c r="R330" i="2"/>
  <c r="P330" i="2"/>
  <c r="BI329" i="2"/>
  <c r="BH329" i="2"/>
  <c r="BG329" i="2"/>
  <c r="BF329" i="2"/>
  <c r="T329" i="2"/>
  <c r="R329" i="2"/>
  <c r="P329" i="2"/>
  <c r="BI327" i="2"/>
  <c r="BH327" i="2"/>
  <c r="BG327" i="2"/>
  <c r="BF327" i="2"/>
  <c r="T327" i="2"/>
  <c r="R327" i="2"/>
  <c r="P327" i="2"/>
  <c r="BI325" i="2"/>
  <c r="BH325" i="2"/>
  <c r="BG325" i="2"/>
  <c r="BF325" i="2"/>
  <c r="T325" i="2"/>
  <c r="R325" i="2"/>
  <c r="P325" i="2"/>
  <c r="BI322" i="2"/>
  <c r="BH322" i="2"/>
  <c r="BG322" i="2"/>
  <c r="BF322" i="2"/>
  <c r="T322" i="2"/>
  <c r="R322" i="2"/>
  <c r="P322" i="2"/>
  <c r="BI321" i="2"/>
  <c r="BH321" i="2"/>
  <c r="BG321" i="2"/>
  <c r="BF321" i="2"/>
  <c r="T321" i="2"/>
  <c r="R321" i="2"/>
  <c r="P321" i="2"/>
  <c r="BI318" i="2"/>
  <c r="BH318" i="2"/>
  <c r="BG318" i="2"/>
  <c r="BF318" i="2"/>
  <c r="T318" i="2"/>
  <c r="R318" i="2"/>
  <c r="P318" i="2"/>
  <c r="BI315" i="2"/>
  <c r="BH315" i="2"/>
  <c r="BG315" i="2"/>
  <c r="BF315" i="2"/>
  <c r="T315" i="2"/>
  <c r="R315" i="2"/>
  <c r="P315" i="2"/>
  <c r="BI314" i="2"/>
  <c r="BH314" i="2"/>
  <c r="BG314" i="2"/>
  <c r="BF314" i="2"/>
  <c r="T314" i="2"/>
  <c r="R314" i="2"/>
  <c r="P314" i="2"/>
  <c r="BI306" i="2"/>
  <c r="BH306" i="2"/>
  <c r="BG306" i="2"/>
  <c r="BF306" i="2"/>
  <c r="T306" i="2"/>
  <c r="R306" i="2"/>
  <c r="P306" i="2"/>
  <c r="BI298" i="2"/>
  <c r="BH298" i="2"/>
  <c r="BG298" i="2"/>
  <c r="BF298" i="2"/>
  <c r="T298" i="2"/>
  <c r="R298" i="2"/>
  <c r="P298" i="2"/>
  <c r="BI294" i="2"/>
  <c r="BH294" i="2"/>
  <c r="BG294" i="2"/>
  <c r="BF294" i="2"/>
  <c r="T294" i="2"/>
  <c r="R294" i="2"/>
  <c r="P294" i="2"/>
  <c r="BI287" i="2"/>
  <c r="BH287" i="2"/>
  <c r="BG287" i="2"/>
  <c r="BF287" i="2"/>
  <c r="T287" i="2"/>
  <c r="R287" i="2"/>
  <c r="P287" i="2"/>
  <c r="BI284" i="2"/>
  <c r="BH284" i="2"/>
  <c r="BG284" i="2"/>
  <c r="BF284" i="2"/>
  <c r="T284" i="2"/>
  <c r="R284" i="2"/>
  <c r="P284" i="2"/>
  <c r="BI283" i="2"/>
  <c r="BH283" i="2"/>
  <c r="BG283" i="2"/>
  <c r="BF283" i="2"/>
  <c r="T283" i="2"/>
  <c r="R283" i="2"/>
  <c r="P283" i="2"/>
  <c r="BI280" i="2"/>
  <c r="BH280" i="2"/>
  <c r="BG280" i="2"/>
  <c r="BF280" i="2"/>
  <c r="T280" i="2"/>
  <c r="R280" i="2"/>
  <c r="P280" i="2"/>
  <c r="BI277" i="2"/>
  <c r="BH277" i="2"/>
  <c r="BG277" i="2"/>
  <c r="BF277" i="2"/>
  <c r="T277" i="2"/>
  <c r="R277" i="2"/>
  <c r="P277" i="2"/>
  <c r="BI274" i="2"/>
  <c r="BH274" i="2"/>
  <c r="BG274" i="2"/>
  <c r="BF274" i="2"/>
  <c r="T274" i="2"/>
  <c r="R274" i="2"/>
  <c r="P274" i="2"/>
  <c r="BI257" i="2"/>
  <c r="BH257" i="2"/>
  <c r="BG257" i="2"/>
  <c r="BF257" i="2"/>
  <c r="T257" i="2"/>
  <c r="R257" i="2"/>
  <c r="P257" i="2"/>
  <c r="BI249" i="2"/>
  <c r="BH249" i="2"/>
  <c r="BG249" i="2"/>
  <c r="BF249" i="2"/>
  <c r="T249" i="2"/>
  <c r="R249" i="2"/>
  <c r="P249" i="2"/>
  <c r="BI243" i="2"/>
  <c r="BH243" i="2"/>
  <c r="BG243" i="2"/>
  <c r="BF243" i="2"/>
  <c r="T243" i="2"/>
  <c r="R243" i="2"/>
  <c r="P243" i="2"/>
  <c r="BI235" i="2"/>
  <c r="BH235" i="2"/>
  <c r="BG235" i="2"/>
  <c r="BF235" i="2"/>
  <c r="T235" i="2"/>
  <c r="R235" i="2"/>
  <c r="P235" i="2"/>
  <c r="BI227" i="2"/>
  <c r="BH227" i="2"/>
  <c r="BG227" i="2"/>
  <c r="BF227" i="2"/>
  <c r="T227" i="2"/>
  <c r="R227" i="2"/>
  <c r="P227" i="2"/>
  <c r="BI219" i="2"/>
  <c r="BH219" i="2"/>
  <c r="BG219" i="2"/>
  <c r="BF219" i="2"/>
  <c r="T219" i="2"/>
  <c r="R219" i="2"/>
  <c r="P219" i="2"/>
  <c r="BI218" i="2"/>
  <c r="BH218" i="2"/>
  <c r="BG218" i="2"/>
  <c r="BF218" i="2"/>
  <c r="T218" i="2"/>
  <c r="R218" i="2"/>
  <c r="P218" i="2"/>
  <c r="BI212" i="2"/>
  <c r="BH212" i="2"/>
  <c r="BG212" i="2"/>
  <c r="BF212" i="2"/>
  <c r="T212" i="2"/>
  <c r="R212" i="2"/>
  <c r="P212" i="2"/>
  <c r="BI206" i="2"/>
  <c r="BH206" i="2"/>
  <c r="BG206" i="2"/>
  <c r="BF206" i="2"/>
  <c r="T206" i="2"/>
  <c r="R206" i="2"/>
  <c r="P206" i="2"/>
  <c r="BI202" i="2"/>
  <c r="BH202" i="2"/>
  <c r="BG202" i="2"/>
  <c r="BF202" i="2"/>
  <c r="T202" i="2"/>
  <c r="R202" i="2"/>
  <c r="P202" i="2"/>
  <c r="BI199" i="2"/>
  <c r="BH199" i="2"/>
  <c r="BG199" i="2"/>
  <c r="BF199" i="2"/>
  <c r="T199" i="2"/>
  <c r="R199" i="2"/>
  <c r="P199" i="2"/>
  <c r="BI196" i="2"/>
  <c r="BH196" i="2"/>
  <c r="BG196" i="2"/>
  <c r="BF196" i="2"/>
  <c r="T196" i="2"/>
  <c r="R196" i="2"/>
  <c r="P196" i="2"/>
  <c r="BI194" i="2"/>
  <c r="BH194" i="2"/>
  <c r="BG194" i="2"/>
  <c r="BF194" i="2"/>
  <c r="T194" i="2"/>
  <c r="R194" i="2"/>
  <c r="P194" i="2"/>
  <c r="BI193" i="2"/>
  <c r="BH193" i="2"/>
  <c r="BG193" i="2"/>
  <c r="BF193" i="2"/>
  <c r="T193" i="2"/>
  <c r="R193" i="2"/>
  <c r="P193" i="2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82" i="2"/>
  <c r="BH182" i="2"/>
  <c r="BG182" i="2"/>
  <c r="BF182" i="2"/>
  <c r="T182" i="2"/>
  <c r="R182" i="2"/>
  <c r="P182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8" i="2"/>
  <c r="BH168" i="2"/>
  <c r="BG168" i="2"/>
  <c r="BF168" i="2"/>
  <c r="T168" i="2"/>
  <c r="R168" i="2"/>
  <c r="P168" i="2"/>
  <c r="BI166" i="2"/>
  <c r="BH166" i="2"/>
  <c r="BG166" i="2"/>
  <c r="BF166" i="2"/>
  <c r="T166" i="2"/>
  <c r="R166" i="2"/>
  <c r="P166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48" i="2"/>
  <c r="BH148" i="2"/>
  <c r="BG148" i="2"/>
  <c r="BF148" i="2"/>
  <c r="T148" i="2"/>
  <c r="R148" i="2"/>
  <c r="P148" i="2"/>
  <c r="BI145" i="2"/>
  <c r="BH145" i="2"/>
  <c r="BG145" i="2"/>
  <c r="BF145" i="2"/>
  <c r="T145" i="2"/>
  <c r="R145" i="2"/>
  <c r="P145" i="2"/>
  <c r="BI139" i="2"/>
  <c r="BH139" i="2"/>
  <c r="BG139" i="2"/>
  <c r="BF139" i="2"/>
  <c r="T139" i="2"/>
  <c r="R139" i="2"/>
  <c r="P139" i="2"/>
  <c r="F131" i="2"/>
  <c r="E129" i="2"/>
  <c r="F89" i="2"/>
  <c r="E87" i="2"/>
  <c r="J24" i="2"/>
  <c r="E24" i="2"/>
  <c r="J134" i="2"/>
  <c r="J23" i="2"/>
  <c r="J21" i="2"/>
  <c r="E21" i="2"/>
  <c r="J91" i="2"/>
  <c r="J20" i="2"/>
  <c r="J18" i="2"/>
  <c r="E18" i="2"/>
  <c r="F134" i="2" s="1"/>
  <c r="J17" i="2"/>
  <c r="J15" i="2"/>
  <c r="E15" i="2"/>
  <c r="F133" i="2"/>
  <c r="J14" i="2"/>
  <c r="J12" i="2"/>
  <c r="J131" i="2" s="1"/>
  <c r="E7" i="2"/>
  <c r="E127" i="2"/>
  <c r="L90" i="1"/>
  <c r="AM90" i="1"/>
  <c r="AM89" i="1"/>
  <c r="L89" i="1"/>
  <c r="AM87" i="1"/>
  <c r="L87" i="1"/>
  <c r="L85" i="1"/>
  <c r="L84" i="1"/>
  <c r="BK537" i="2"/>
  <c r="BK528" i="2"/>
  <c r="J507" i="2"/>
  <c r="J451" i="2"/>
  <c r="J434" i="2"/>
  <c r="J411" i="2"/>
  <c r="BK402" i="2"/>
  <c r="BK395" i="2"/>
  <c r="J387" i="2"/>
  <c r="BK360" i="2"/>
  <c r="J332" i="2"/>
  <c r="J318" i="2"/>
  <c r="BK280" i="2"/>
  <c r="J193" i="2"/>
  <c r="BK157" i="2"/>
  <c r="J541" i="2"/>
  <c r="BK526" i="2"/>
  <c r="J437" i="2"/>
  <c r="J420" i="2"/>
  <c r="J412" i="2"/>
  <c r="J409" i="2"/>
  <c r="BK400" i="2"/>
  <c r="BK387" i="2"/>
  <c r="BK371" i="2"/>
  <c r="J325" i="2"/>
  <c r="BK315" i="2"/>
  <c r="J283" i="2"/>
  <c r="BK227" i="2"/>
  <c r="BK199" i="2"/>
  <c r="J170" i="2"/>
  <c r="J157" i="2"/>
  <c r="J145" i="2"/>
  <c r="BK539" i="2"/>
  <c r="J514" i="2"/>
  <c r="BK493" i="2"/>
  <c r="BK434" i="2"/>
  <c r="BK409" i="2"/>
  <c r="J403" i="2"/>
  <c r="BK396" i="2"/>
  <c r="J391" i="2"/>
  <c r="J383" i="2"/>
  <c r="J351" i="2"/>
  <c r="BK331" i="2"/>
  <c r="J322" i="2"/>
  <c r="J287" i="2"/>
  <c r="J243" i="2"/>
  <c r="BK196" i="2"/>
  <c r="BK171" i="2"/>
  <c r="BK139" i="2"/>
  <c r="AS94" i="1"/>
  <c r="J405" i="2"/>
  <c r="BK401" i="2"/>
  <c r="BK386" i="2"/>
  <c r="J294" i="2"/>
  <c r="BK283" i="2"/>
  <c r="BK218" i="2"/>
  <c r="J199" i="2"/>
  <c r="BK192" i="2"/>
  <c r="BK166" i="2"/>
  <c r="BK197" i="3"/>
  <c r="J189" i="3"/>
  <c r="BK179" i="3"/>
  <c r="J163" i="3"/>
  <c r="J122" i="3"/>
  <c r="BK192" i="3"/>
  <c r="BK180" i="3"/>
  <c r="J162" i="3"/>
  <c r="J156" i="3"/>
  <c r="BK142" i="3"/>
  <c r="BK122" i="3"/>
  <c r="J190" i="3"/>
  <c r="J159" i="3"/>
  <c r="J137" i="3"/>
  <c r="J167" i="4"/>
  <c r="J146" i="4"/>
  <c r="BK140" i="4"/>
  <c r="J170" i="4"/>
  <c r="BK164" i="4"/>
  <c r="J160" i="4"/>
  <c r="BK145" i="4"/>
  <c r="J138" i="4"/>
  <c r="J133" i="4"/>
  <c r="BK126" i="4"/>
  <c r="BK163" i="4"/>
  <c r="BK151" i="4"/>
  <c r="BK146" i="4"/>
  <c r="J139" i="4"/>
  <c r="BK133" i="4"/>
  <c r="J126" i="4"/>
  <c r="BK159" i="4"/>
  <c r="J151" i="4"/>
  <c r="J143" i="4"/>
  <c r="BK129" i="4"/>
  <c r="J149" i="5"/>
  <c r="J140" i="5"/>
  <c r="J127" i="5"/>
  <c r="J144" i="5"/>
  <c r="J136" i="5"/>
  <c r="BK128" i="5"/>
  <c r="J128" i="5"/>
  <c r="J122" i="5"/>
  <c r="J135" i="6"/>
  <c r="J127" i="6"/>
  <c r="J120" i="6"/>
  <c r="J162" i="7"/>
  <c r="BK157" i="7"/>
  <c r="BK150" i="7"/>
  <c r="BK146" i="7"/>
  <c r="BK139" i="7"/>
  <c r="J130" i="7"/>
  <c r="J215" i="7"/>
  <c r="J213" i="7"/>
  <c r="J210" i="7"/>
  <c r="J206" i="7"/>
  <c r="BK201" i="7"/>
  <c r="J199" i="7"/>
  <c r="BK197" i="7"/>
  <c r="J188" i="7"/>
  <c r="BK182" i="7"/>
  <c r="J177" i="7"/>
  <c r="J172" i="7"/>
  <c r="BK166" i="7"/>
  <c r="BK156" i="7"/>
  <c r="J150" i="7"/>
  <c r="BK145" i="7"/>
  <c r="BK137" i="7"/>
  <c r="BK184" i="7"/>
  <c r="J153" i="7"/>
  <c r="BK142" i="7"/>
  <c r="J139" i="7"/>
  <c r="BK204" i="7"/>
  <c r="J202" i="7"/>
  <c r="BK195" i="7"/>
  <c r="BK190" i="7"/>
  <c r="J183" i="7"/>
  <c r="BK180" i="7"/>
  <c r="J175" i="7"/>
  <c r="J170" i="7"/>
  <c r="J163" i="7"/>
  <c r="BK153" i="7"/>
  <c r="BK144" i="7"/>
  <c r="J137" i="7"/>
  <c r="BK129" i="7"/>
  <c r="BK165" i="8"/>
  <c r="J162" i="8"/>
  <c r="J152" i="8"/>
  <c r="J148" i="8"/>
  <c r="BK136" i="8"/>
  <c r="J131" i="8"/>
  <c r="J128" i="8"/>
  <c r="BK159" i="8"/>
  <c r="BK148" i="8"/>
  <c r="J145" i="8"/>
  <c r="BK137" i="8"/>
  <c r="BK130" i="8"/>
  <c r="BK173" i="8"/>
  <c r="BK166" i="8"/>
  <c r="J159" i="8"/>
  <c r="J154" i="8"/>
  <c r="J147" i="8"/>
  <c r="J138" i="8"/>
  <c r="J132" i="8"/>
  <c r="J173" i="8"/>
  <c r="BK162" i="8"/>
  <c r="BK155" i="8"/>
  <c r="BK146" i="8"/>
  <c r="J137" i="8"/>
  <c r="BK131" i="8"/>
  <c r="BL170" i="9"/>
  <c r="BL163" i="9"/>
  <c r="K159" i="9"/>
  <c r="BL153" i="9"/>
  <c r="BL147" i="9"/>
  <c r="K136" i="9"/>
  <c r="K167" i="9"/>
  <c r="K156" i="9"/>
  <c r="BL152" i="9"/>
  <c r="BL146" i="9"/>
  <c r="K138" i="9"/>
  <c r="BL127" i="9"/>
  <c r="BL174" i="9"/>
  <c r="BL167" i="9"/>
  <c r="K155" i="9"/>
  <c r="K147" i="9"/>
  <c r="K143" i="9"/>
  <c r="K135" i="9"/>
  <c r="K132" i="9"/>
  <c r="BL126" i="9"/>
  <c r="K172" i="9"/>
  <c r="K163" i="9"/>
  <c r="BL158" i="9"/>
  <c r="BL148" i="9"/>
  <c r="K130" i="9"/>
  <c r="J127" i="10"/>
  <c r="BK119" i="10"/>
  <c r="J126" i="10"/>
  <c r="J121" i="10"/>
  <c r="J123" i="10"/>
  <c r="BK123" i="10"/>
  <c r="J180" i="11"/>
  <c r="J159" i="11"/>
  <c r="J138" i="11"/>
  <c r="J129" i="11"/>
  <c r="BK188" i="11"/>
  <c r="BK169" i="11"/>
  <c r="BK130" i="11"/>
  <c r="BK195" i="11"/>
  <c r="J169" i="11"/>
  <c r="BK135" i="11"/>
  <c r="J188" i="11"/>
  <c r="BK145" i="11"/>
  <c r="BK127" i="11"/>
  <c r="J139" i="12"/>
  <c r="J124" i="12"/>
  <c r="J129" i="12"/>
  <c r="BK133" i="12"/>
  <c r="BK134" i="13"/>
  <c r="J275" i="13"/>
  <c r="J265" i="13"/>
  <c r="BK246" i="13"/>
  <c r="BK225" i="13"/>
  <c r="J217" i="13"/>
  <c r="J207" i="13"/>
  <c r="BK176" i="13"/>
  <c r="J161" i="13"/>
  <c r="BK144" i="13"/>
  <c r="J282" i="13"/>
  <c r="J255" i="13"/>
  <c r="BK244" i="13"/>
  <c r="BK232" i="13"/>
  <c r="J203" i="13"/>
  <c r="J176" i="13"/>
  <c r="BK162" i="13"/>
  <c r="J159" i="13"/>
  <c r="BK137" i="13"/>
  <c r="BK123" i="14"/>
  <c r="BK127" i="14"/>
  <c r="BK121" i="14"/>
  <c r="J128" i="14"/>
  <c r="BK125" i="14"/>
  <c r="BK128" i="14"/>
  <c r="J122" i="14"/>
  <c r="BK222" i="15"/>
  <c r="BK211" i="15"/>
  <c r="J207" i="15"/>
  <c r="J201" i="15"/>
  <c r="J194" i="15"/>
  <c r="BK188" i="15"/>
  <c r="BK182" i="15"/>
  <c r="J172" i="15"/>
  <c r="BK160" i="15"/>
  <c r="BK151" i="15"/>
  <c r="J146" i="15"/>
  <c r="J140" i="15"/>
  <c r="J135" i="15"/>
  <c r="BK128" i="15"/>
  <c r="BK218" i="15"/>
  <c r="BK215" i="15"/>
  <c r="BK206" i="15"/>
  <c r="BK202" i="15"/>
  <c r="BK186" i="15"/>
  <c r="BK180" i="15"/>
  <c r="J174" i="15"/>
  <c r="J169" i="15"/>
  <c r="BK167" i="15"/>
  <c r="BK163" i="15"/>
  <c r="BK156" i="15"/>
  <c r="BK149" i="15"/>
  <c r="BK146" i="15"/>
  <c r="J136" i="15"/>
  <c r="BK127" i="15"/>
  <c r="J223" i="15"/>
  <c r="J190" i="15"/>
  <c r="BK183" i="15"/>
  <c r="J173" i="15"/>
  <c r="J166" i="15"/>
  <c r="J163" i="15"/>
  <c r="J158" i="15"/>
  <c r="BK145" i="15"/>
  <c r="BK140" i="15"/>
  <c r="J129" i="15"/>
  <c r="J225" i="15"/>
  <c r="J222" i="15"/>
  <c r="J217" i="15"/>
  <c r="BK205" i="15"/>
  <c r="J197" i="15"/>
  <c r="BK181" i="15"/>
  <c r="BK176" i="15"/>
  <c r="J134" i="16"/>
  <c r="BK136" i="16"/>
  <c r="BK135" i="16"/>
  <c r="BK124" i="16"/>
  <c r="J136" i="16"/>
  <c r="J129" i="16"/>
  <c r="BL165" i="17"/>
  <c r="K155" i="17"/>
  <c r="BL150" i="17"/>
  <c r="K139" i="17"/>
  <c r="K132" i="17"/>
  <c r="K120" i="17"/>
  <c r="K161" i="17"/>
  <c r="BL154" i="17"/>
  <c r="K150" i="17"/>
  <c r="K148" i="17"/>
  <c r="BL128" i="17"/>
  <c r="BL121" i="17"/>
  <c r="BL162" i="17"/>
  <c r="BL155" i="17"/>
  <c r="K153" i="17"/>
  <c r="K146" i="17"/>
  <c r="K130" i="17"/>
  <c r="K125" i="17"/>
  <c r="K121" i="17"/>
  <c r="K157" i="17"/>
  <c r="BL146" i="17"/>
  <c r="BL142" i="17"/>
  <c r="K135" i="17"/>
  <c r="BK136" i="18"/>
  <c r="BK131" i="18"/>
  <c r="BK128" i="18"/>
  <c r="J125" i="18"/>
  <c r="J120" i="18"/>
  <c r="J131" i="18"/>
  <c r="BK126" i="18"/>
  <c r="J136" i="18"/>
  <c r="BK124" i="18"/>
  <c r="BK119" i="18"/>
  <c r="BK126" i="19"/>
  <c r="J123" i="19"/>
  <c r="J125" i="19"/>
  <c r="BK121" i="19"/>
  <c r="BK133" i="20"/>
  <c r="BK125" i="20"/>
  <c r="J133" i="20"/>
  <c r="BK127" i="20"/>
  <c r="J131" i="20"/>
  <c r="J124" i="20"/>
  <c r="J281" i="21"/>
  <c r="BK242" i="21"/>
  <c r="J228" i="21"/>
  <c r="J221" i="21"/>
  <c r="J213" i="21"/>
  <c r="BK199" i="21"/>
  <c r="J165" i="21"/>
  <c r="J154" i="21"/>
  <c r="BK135" i="21"/>
  <c r="J269" i="21"/>
  <c r="J255" i="21"/>
  <c r="J244" i="21"/>
  <c r="BK179" i="21"/>
  <c r="BK165" i="21"/>
  <c r="BK158" i="21"/>
  <c r="J246" i="21"/>
  <c r="BK223" i="21"/>
  <c r="BK213" i="21"/>
  <c r="J205" i="21"/>
  <c r="J190" i="21"/>
  <c r="J167" i="21"/>
  <c r="J158" i="21"/>
  <c r="J145" i="21"/>
  <c r="J131" i="21"/>
  <c r="BK250" i="21"/>
  <c r="BK241" i="21"/>
  <c r="J201" i="21"/>
  <c r="J184" i="21"/>
  <c r="J164" i="21"/>
  <c r="J135" i="21"/>
  <c r="J131" i="22"/>
  <c r="J126" i="22"/>
  <c r="BK131" i="22"/>
  <c r="BK121" i="22"/>
  <c r="BK125" i="22"/>
  <c r="J129" i="22"/>
  <c r="J125" i="22"/>
  <c r="J121" i="22"/>
  <c r="J216" i="23"/>
  <c r="BK211" i="23"/>
  <c r="J206" i="23"/>
  <c r="J198" i="23"/>
  <c r="BK189" i="23"/>
  <c r="J184" i="23"/>
  <c r="BK181" i="23"/>
  <c r="J178" i="23"/>
  <c r="BK174" i="23"/>
  <c r="BK164" i="23"/>
  <c r="J155" i="23"/>
  <c r="J152" i="23"/>
  <c r="J149" i="23"/>
  <c r="BK143" i="23"/>
  <c r="BK136" i="23"/>
  <c r="J227" i="23"/>
  <c r="BK222" i="23"/>
  <c r="BK216" i="23"/>
  <c r="J212" i="23"/>
  <c r="BK207" i="23"/>
  <c r="J203" i="23"/>
  <c r="BK198" i="23"/>
  <c r="J193" i="23"/>
  <c r="BK173" i="23"/>
  <c r="BK160" i="23"/>
  <c r="BK152" i="23"/>
  <c r="J144" i="23"/>
  <c r="BK134" i="23"/>
  <c r="J128" i="23"/>
  <c r="J224" i="23"/>
  <c r="J217" i="23"/>
  <c r="J211" i="23"/>
  <c r="J204" i="23"/>
  <c r="BK197" i="23"/>
  <c r="BK192" i="23"/>
  <c r="BK178" i="23"/>
  <c r="J171" i="23"/>
  <c r="BK161" i="23"/>
  <c r="BK150" i="23"/>
  <c r="BK133" i="23"/>
  <c r="BK203" i="23"/>
  <c r="J192" i="23"/>
  <c r="BK188" i="23"/>
  <c r="BK172" i="23"/>
  <c r="J164" i="23"/>
  <c r="J157" i="23"/>
  <c r="J153" i="23"/>
  <c r="BK128" i="23"/>
  <c r="J134" i="24"/>
  <c r="BK128" i="24"/>
  <c r="BK125" i="24"/>
  <c r="BK131" i="24"/>
  <c r="J128" i="24"/>
  <c r="J127" i="24"/>
  <c r="J124" i="24"/>
  <c r="K155" i="25"/>
  <c r="BL150" i="25"/>
  <c r="K142" i="25"/>
  <c r="K131" i="25"/>
  <c r="BL121" i="25"/>
  <c r="K152" i="25"/>
  <c r="BL148" i="25"/>
  <c r="K141" i="25"/>
  <c r="BL139" i="25"/>
  <c r="K135" i="25"/>
  <c r="K126" i="25"/>
  <c r="BL124" i="25"/>
  <c r="K120" i="25"/>
  <c r="BL151" i="25"/>
  <c r="BL147" i="25"/>
  <c r="K137" i="25"/>
  <c r="BL135" i="25"/>
  <c r="BL131" i="25"/>
  <c r="BL125" i="25"/>
  <c r="BL120" i="25"/>
  <c r="BL156" i="25"/>
  <c r="K145" i="25"/>
  <c r="BL133" i="25"/>
  <c r="K129" i="25"/>
  <c r="BL122" i="25"/>
  <c r="J122" i="26"/>
  <c r="BK122" i="26"/>
  <c r="BK119" i="26"/>
  <c r="J153" i="27"/>
  <c r="J155" i="27"/>
  <c r="BK138" i="27"/>
  <c r="J140" i="28"/>
  <c r="BK136" i="28"/>
  <c r="BK126" i="28"/>
  <c r="J141" i="28"/>
  <c r="BK134" i="28"/>
  <c r="BK129" i="28"/>
  <c r="BK151" i="28"/>
  <c r="BK146" i="28"/>
  <c r="J130" i="28"/>
  <c r="J146" i="28"/>
  <c r="BK144" i="28"/>
  <c r="BK131" i="28"/>
  <c r="BK133" i="29"/>
  <c r="J122" i="29"/>
  <c r="BK129" i="29"/>
  <c r="BK134" i="30"/>
  <c r="BK126" i="30"/>
  <c r="BK132" i="30"/>
  <c r="BK123" i="30"/>
  <c r="J121" i="30"/>
  <c r="J212" i="31"/>
  <c r="BK208" i="31"/>
  <c r="J203" i="31"/>
  <c r="J197" i="31"/>
  <c r="J190" i="31"/>
  <c r="J181" i="31"/>
  <c r="J178" i="31"/>
  <c r="J168" i="31"/>
  <c r="BK156" i="31"/>
  <c r="J150" i="31"/>
  <c r="BK142" i="31"/>
  <c r="J132" i="31"/>
  <c r="BK217" i="31"/>
  <c r="J214" i="31"/>
  <c r="BK210" i="31"/>
  <c r="J199" i="31"/>
  <c r="BK190" i="31"/>
  <c r="J184" i="31"/>
  <c r="J165" i="31"/>
  <c r="J149" i="31"/>
  <c r="J133" i="31"/>
  <c r="BK126" i="31"/>
  <c r="BK215" i="31"/>
  <c r="J208" i="31"/>
  <c r="J201" i="31"/>
  <c r="BK193" i="31"/>
  <c r="J187" i="31"/>
  <c r="BK173" i="31"/>
  <c r="BK166" i="31"/>
  <c r="BK158" i="31"/>
  <c r="BK143" i="31"/>
  <c r="BK133" i="31"/>
  <c r="J126" i="31"/>
  <c r="J216" i="31"/>
  <c r="J196" i="31"/>
  <c r="J188" i="31"/>
  <c r="BK184" i="31"/>
  <c r="BK176" i="31"/>
  <c r="BK171" i="31"/>
  <c r="J163" i="31"/>
  <c r="J158" i="31"/>
  <c r="BK151" i="31"/>
  <c r="J140" i="31"/>
  <c r="J127" i="31"/>
  <c r="BK136" i="32"/>
  <c r="BK134" i="32"/>
  <c r="J125" i="32"/>
  <c r="J124" i="32"/>
  <c r="BK130" i="33"/>
  <c r="J130" i="33"/>
  <c r="BK124" i="33"/>
  <c r="J128" i="33"/>
  <c r="BK123" i="33"/>
  <c r="BK529" i="2"/>
  <c r="BK521" i="2"/>
  <c r="BK483" i="2"/>
  <c r="BK443" i="2"/>
  <c r="BK432" i="2"/>
  <c r="J416" i="2"/>
  <c r="BK405" i="2"/>
  <c r="J399" i="2"/>
  <c r="BK394" i="2"/>
  <c r="BK373" i="2"/>
  <c r="J334" i="2"/>
  <c r="BK329" i="2"/>
  <c r="J314" i="2"/>
  <c r="J249" i="2"/>
  <c r="J227" i="2"/>
  <c r="BK168" i="2"/>
  <c r="BK148" i="2"/>
  <c r="J528" i="2"/>
  <c r="J518" i="2"/>
  <c r="J459" i="2"/>
  <c r="BK425" i="2"/>
  <c r="BK417" i="2"/>
  <c r="J410" i="2"/>
  <c r="J402" i="2"/>
  <c r="BK389" i="2"/>
  <c r="BK385" i="2"/>
  <c r="J360" i="2"/>
  <c r="BK327" i="2"/>
  <c r="BK306" i="2"/>
  <c r="J274" i="2"/>
  <c r="J206" i="2"/>
  <c r="BK182" i="2"/>
  <c r="BK151" i="2"/>
  <c r="J526" i="2"/>
  <c r="BK510" i="2"/>
  <c r="J440" i="2"/>
  <c r="BK429" i="2"/>
  <c r="BK408" i="2"/>
  <c r="J397" i="2"/>
  <c r="J392" i="2"/>
  <c r="J385" i="2"/>
  <c r="J373" i="2"/>
  <c r="BK332" i="2"/>
  <c r="J327" i="2"/>
  <c r="J315" i="2"/>
  <c r="BK249" i="2"/>
  <c r="BK206" i="2"/>
  <c r="BK172" i="2"/>
  <c r="J151" i="2"/>
  <c r="BK541" i="2"/>
  <c r="BK538" i="2"/>
  <c r="J529" i="2"/>
  <c r="BK511" i="2"/>
  <c r="BK503" i="2"/>
  <c r="BK471" i="2"/>
  <c r="BK446" i="2"/>
  <c r="J425" i="2"/>
  <c r="J418" i="2"/>
  <c r="BK412" i="2"/>
  <c r="BK403" i="2"/>
  <c r="J389" i="2"/>
  <c r="J377" i="2"/>
  <c r="BK287" i="2"/>
  <c r="J257" i="2"/>
  <c r="BK194" i="2"/>
  <c r="J191" i="2"/>
  <c r="BK207" i="3"/>
  <c r="J191" i="3"/>
  <c r="BK177" i="3"/>
  <c r="BK136" i="3"/>
  <c r="J198" i="3"/>
  <c r="BK189" i="3"/>
  <c r="J179" i="3"/>
  <c r="BK164" i="3"/>
  <c r="J155" i="3"/>
  <c r="J143" i="3"/>
  <c r="BK134" i="3"/>
  <c r="J193" i="3"/>
  <c r="BK171" i="3"/>
  <c r="BK155" i="3"/>
  <c r="BK128" i="3"/>
  <c r="J159" i="4"/>
  <c r="J142" i="4"/>
  <c r="J131" i="4"/>
  <c r="BK166" i="4"/>
  <c r="J161" i="4"/>
  <c r="J154" i="4"/>
  <c r="BK139" i="4"/>
  <c r="BK135" i="4"/>
  <c r="BK127" i="4"/>
  <c r="BK161" i="4"/>
  <c r="BK154" i="4"/>
  <c r="J149" i="4"/>
  <c r="BK141" i="4"/>
  <c r="J136" i="4"/>
  <c r="J130" i="4"/>
  <c r="J168" i="4"/>
  <c r="BK158" i="4"/>
  <c r="BK150" i="4"/>
  <c r="J144" i="4"/>
  <c r="J135" i="4"/>
  <c r="J127" i="4"/>
  <c r="J146" i="5"/>
  <c r="J135" i="5"/>
  <c r="BK146" i="5"/>
  <c r="J138" i="5"/>
  <c r="J124" i="5"/>
  <c r="BK132" i="5"/>
  <c r="J131" i="6"/>
  <c r="J124" i="6"/>
  <c r="BK119" i="6"/>
  <c r="J139" i="6"/>
  <c r="BK131" i="6"/>
  <c r="J125" i="6"/>
  <c r="BK121" i="6"/>
  <c r="J138" i="6"/>
  <c r="BK133" i="6"/>
  <c r="BK130" i="6"/>
  <c r="BK128" i="6"/>
  <c r="BK120" i="6"/>
  <c r="BK213" i="7"/>
  <c r="J208" i="7"/>
  <c r="BK205" i="7"/>
  <c r="BK192" i="7"/>
  <c r="J189" i="7"/>
  <c r="BK179" i="7"/>
  <c r="BK175" i="7"/>
  <c r="BK168" i="7"/>
  <c r="J166" i="7"/>
  <c r="BK163" i="7"/>
  <c r="BK160" i="7"/>
  <c r="J156" i="7"/>
  <c r="BK151" i="7"/>
  <c r="BK147" i="7"/>
  <c r="BK140" i="7"/>
  <c r="J131" i="7"/>
  <c r="J216" i="7"/>
  <c r="J211" i="7"/>
  <c r="BK207" i="7"/>
  <c r="J204" i="7"/>
  <c r="BK202" i="7"/>
  <c r="BK199" i="7"/>
  <c r="BK198" i="7"/>
  <c r="BK196" i="7"/>
  <c r="BK189" i="7"/>
  <c r="BK185" i="7"/>
  <c r="BK178" i="7"/>
  <c r="J171" i="7"/>
  <c r="J160" i="7"/>
  <c r="BK155" i="7"/>
  <c r="J147" i="7"/>
  <c r="J144" i="7"/>
  <c r="BK186" i="7"/>
  <c r="BK183" i="7"/>
  <c r="BK177" i="7"/>
  <c r="J169" i="7"/>
  <c r="BK164" i="7"/>
  <c r="J161" i="7"/>
  <c r="BK154" i="7"/>
  <c r="J149" i="7"/>
  <c r="J141" i="7"/>
  <c r="BK130" i="7"/>
  <c r="J203" i="7"/>
  <c r="BK200" i="7"/>
  <c r="BK193" i="7"/>
  <c r="J191" i="7"/>
  <c r="J184" i="7"/>
  <c r="J182" i="7"/>
  <c r="BK176" i="7"/>
  <c r="BK172" i="7"/>
  <c r="BK169" i="7"/>
  <c r="BK161" i="7"/>
  <c r="BK148" i="7"/>
  <c r="J142" i="7"/>
  <c r="BK131" i="7"/>
  <c r="BK167" i="8"/>
  <c r="BK163" i="8"/>
  <c r="J160" i="8"/>
  <c r="BK150" i="8"/>
  <c r="BK142" i="8"/>
  <c r="J134" i="8"/>
  <c r="J130" i="8"/>
  <c r="J127" i="8"/>
  <c r="J174" i="8"/>
  <c r="J169" i="8"/>
  <c r="J167" i="8"/>
  <c r="BK160" i="8"/>
  <c r="J157" i="8"/>
  <c r="J155" i="8"/>
  <c r="J146" i="8"/>
  <c r="J135" i="8"/>
  <c r="BK128" i="8"/>
  <c r="BK172" i="8"/>
  <c r="J163" i="8"/>
  <c r="BK158" i="8"/>
  <c r="BK152" i="8"/>
  <c r="J142" i="8"/>
  <c r="J136" i="8"/>
  <c r="BK129" i="8"/>
  <c r="J164" i="8"/>
  <c r="BK157" i="8"/>
  <c r="J150" i="8"/>
  <c r="BK141" i="8"/>
  <c r="BK133" i="8"/>
  <c r="K164" i="9"/>
  <c r="BL154" i="9"/>
  <c r="BL149" i="9"/>
  <c r="K141" i="9"/>
  <c r="K131" i="9"/>
  <c r="BL164" i="9"/>
  <c r="BL151" i="9"/>
  <c r="K145" i="9"/>
  <c r="BL139" i="9"/>
  <c r="BL128" i="9"/>
  <c r="K176" i="9"/>
  <c r="BL168" i="9"/>
  <c r="BL156" i="9"/>
  <c r="BL145" i="9"/>
  <c r="BL140" i="9"/>
  <c r="K134" i="9"/>
  <c r="BL130" i="9"/>
  <c r="K124" i="9"/>
  <c r="K170" i="9"/>
  <c r="K160" i="9"/>
  <c r="K149" i="9"/>
  <c r="K140" i="9"/>
  <c r="BL135" i="9"/>
  <c r="K128" i="9"/>
  <c r="BK125" i="10"/>
  <c r="J128" i="10"/>
  <c r="J120" i="10"/>
  <c r="J122" i="10"/>
  <c r="BK124" i="10"/>
  <c r="J182" i="11"/>
  <c r="BK165" i="11"/>
  <c r="BK141" i="11"/>
  <c r="J130" i="11"/>
  <c r="J176" i="11"/>
  <c r="BK153" i="11"/>
  <c r="J141" i="11"/>
  <c r="J198" i="11"/>
  <c r="J193" i="11"/>
  <c r="J178" i="11"/>
  <c r="BK144" i="11"/>
  <c r="J195" i="11"/>
  <c r="BK178" i="11"/>
  <c r="BK129" i="11"/>
  <c r="J142" i="12"/>
  <c r="BK132" i="12"/>
  <c r="BK130" i="12"/>
  <c r="BK140" i="12"/>
  <c r="BK129" i="12"/>
  <c r="J121" i="12"/>
  <c r="BK290" i="13"/>
  <c r="BK265" i="13"/>
  <c r="BK261" i="13"/>
  <c r="BK253" i="13"/>
  <c r="J238" i="13"/>
  <c r="BK205" i="13"/>
  <c r="BK197" i="13"/>
  <c r="J186" i="13"/>
  <c r="BK171" i="13"/>
  <c r="BK150" i="13"/>
  <c r="J140" i="13"/>
  <c r="BK293" i="13"/>
  <c r="BK273" i="13"/>
  <c r="BK257" i="13"/>
  <c r="J246" i="13"/>
  <c r="BK238" i="13"/>
  <c r="BK221" i="13"/>
  <c r="J215" i="13"/>
  <c r="J209" i="13"/>
  <c r="BK191" i="13"/>
  <c r="BK186" i="13"/>
  <c r="J168" i="13"/>
  <c r="BK155" i="13"/>
  <c r="J144" i="13"/>
  <c r="BK142" i="13"/>
  <c r="J136" i="13"/>
  <c r="J290" i="13"/>
  <c r="J273" i="13"/>
  <c r="J261" i="13"/>
  <c r="BK260" i="13"/>
  <c r="BK255" i="13"/>
  <c r="J233" i="13"/>
  <c r="BK219" i="13"/>
  <c r="BK190" i="13"/>
  <c r="J173" i="13"/>
  <c r="BK164" i="13"/>
  <c r="J150" i="13"/>
  <c r="J259" i="13"/>
  <c r="BK248" i="13"/>
  <c r="J225" i="13"/>
  <c r="BK207" i="13"/>
  <c r="J198" i="13"/>
  <c r="BK173" i="13"/>
  <c r="J164" i="13"/>
  <c r="J160" i="13"/>
  <c r="BK152" i="13"/>
  <c r="BK130" i="14"/>
  <c r="BK122" i="14"/>
  <c r="J129" i="14"/>
  <c r="J126" i="14"/>
  <c r="BK129" i="14"/>
  <c r="J130" i="14"/>
  <c r="J125" i="14"/>
  <c r="BK223" i="15"/>
  <c r="BK212" i="15"/>
  <c r="BK208" i="15"/>
  <c r="J204" i="15"/>
  <c r="BK197" i="15"/>
  <c r="J193" i="15"/>
  <c r="J180" i="15"/>
  <c r="BK161" i="15"/>
  <c r="J157" i="15"/>
  <c r="J150" i="15"/>
  <c r="BK141" i="15"/>
  <c r="BK134" i="15"/>
  <c r="BK225" i="15"/>
  <c r="BK217" i="15"/>
  <c r="J214" i="15"/>
  <c r="J205" i="15"/>
  <c r="BK190" i="15"/>
  <c r="BK184" i="15"/>
  <c r="J179" i="15"/>
  <c r="BK173" i="15"/>
  <c r="BK168" i="15"/>
  <c r="BK166" i="15"/>
  <c r="J164" i="15"/>
  <c r="BK157" i="15"/>
  <c r="J153" i="15"/>
  <c r="J148" i="15"/>
  <c r="J144" i="15"/>
  <c r="BK133" i="15"/>
  <c r="BK129" i="15"/>
  <c r="J211" i="15"/>
  <c r="J202" i="15"/>
  <c r="BK193" i="15"/>
  <c r="J184" i="15"/>
  <c r="J175" i="15"/>
  <c r="BK165" i="15"/>
  <c r="BK162" i="15"/>
  <c r="BK153" i="15"/>
  <c r="BK148" i="15"/>
  <c r="BK142" i="15"/>
  <c r="BK135" i="15"/>
  <c r="J131" i="15"/>
  <c r="BK226" i="15"/>
  <c r="J224" i="15"/>
  <c r="BK214" i="15"/>
  <c r="J200" i="15"/>
  <c r="BK194" i="15"/>
  <c r="BK178" i="15"/>
  <c r="BK174" i="15"/>
  <c r="BK123" i="16"/>
  <c r="BK129" i="16"/>
  <c r="BK126" i="16"/>
  <c r="J127" i="16"/>
  <c r="BK130" i="16"/>
  <c r="J124" i="16"/>
  <c r="BL161" i="17"/>
  <c r="BL148" i="17"/>
  <c r="K143" i="17"/>
  <c r="BL137" i="17"/>
  <c r="BL131" i="17"/>
  <c r="K123" i="17"/>
  <c r="K163" i="17"/>
  <c r="BL158" i="17"/>
  <c r="K145" i="17"/>
  <c r="BL141" i="17"/>
  <c r="BL133" i="17"/>
  <c r="BL164" i="17"/>
  <c r="BL160" i="17"/>
  <c r="BL156" i="17"/>
  <c r="BL147" i="17"/>
  <c r="BL139" i="17"/>
  <c r="K131" i="17"/>
  <c r="BL126" i="17"/>
  <c r="BL123" i="17"/>
  <c r="K164" i="17"/>
  <c r="K156" i="17"/>
  <c r="K136" i="17"/>
  <c r="BL132" i="17"/>
  <c r="K128" i="17"/>
  <c r="BK133" i="18"/>
  <c r="BK127" i="18"/>
  <c r="J124" i="18"/>
  <c r="J119" i="18"/>
  <c r="BK129" i="18"/>
  <c r="J123" i="18"/>
  <c r="J133" i="18"/>
  <c r="J122" i="18"/>
  <c r="J122" i="19"/>
  <c r="BK122" i="19"/>
  <c r="J126" i="19"/>
  <c r="J120" i="19"/>
  <c r="J130" i="20"/>
  <c r="BK122" i="20"/>
  <c r="J129" i="20"/>
  <c r="BK121" i="20"/>
  <c r="J122" i="20"/>
  <c r="J282" i="21"/>
  <c r="BK251" i="21"/>
  <c r="J230" i="21"/>
  <c r="J217" i="21"/>
  <c r="BK201" i="21"/>
  <c r="BK186" i="21"/>
  <c r="BK174" i="21"/>
  <c r="J143" i="21"/>
  <c r="J283" i="21"/>
  <c r="BK271" i="21"/>
  <c r="BK262" i="21"/>
  <c r="J253" i="21"/>
  <c r="J209" i="21"/>
  <c r="J177" i="21"/>
  <c r="BK159" i="21"/>
  <c r="BK147" i="21"/>
  <c r="BK143" i="21"/>
  <c r="BK133" i="21"/>
  <c r="J271" i="21"/>
  <c r="BK244" i="21"/>
  <c r="BK184" i="21"/>
  <c r="J174" i="21"/>
  <c r="J159" i="21"/>
  <c r="BK149" i="21"/>
  <c r="BK255" i="21"/>
  <c r="J242" i="21"/>
  <c r="BK217" i="21"/>
  <c r="BK176" i="21"/>
  <c r="J162" i="21"/>
  <c r="BK151" i="21"/>
  <c r="BK131" i="21"/>
  <c r="J128" i="22"/>
  <c r="BK130" i="22"/>
  <c r="J127" i="22"/>
  <c r="BK126" i="22"/>
  <c r="J124" i="22"/>
  <c r="BK224" i="23"/>
  <c r="BK221" i="23"/>
  <c r="BK217" i="23"/>
  <c r="BK213" i="23"/>
  <c r="J207" i="23"/>
  <c r="J200" i="23"/>
  <c r="BK195" i="23"/>
  <c r="BK186" i="23"/>
  <c r="BK182" i="23"/>
  <c r="BK175" i="23"/>
  <c r="BK167" i="23"/>
  <c r="BK163" i="23"/>
  <c r="J154" i="23"/>
  <c r="J151" i="23"/>
  <c r="BK146" i="23"/>
  <c r="BK142" i="23"/>
  <c r="BK135" i="23"/>
  <c r="J225" i="23"/>
  <c r="J218" i="23"/>
  <c r="J213" i="23"/>
  <c r="J208" i="23"/>
  <c r="BK199" i="23"/>
  <c r="J195" i="23"/>
  <c r="J185" i="23"/>
  <c r="J182" i="23"/>
  <c r="J180" i="23"/>
  <c r="J168" i="23"/>
  <c r="J156" i="23"/>
  <c r="J147" i="23"/>
  <c r="BK141" i="23"/>
  <c r="J129" i="23"/>
  <c r="BK225" i="23"/>
  <c r="BK218" i="23"/>
  <c r="BK212" i="23"/>
  <c r="BK200" i="23"/>
  <c r="J189" i="23"/>
  <c r="BK185" i="23"/>
  <c r="J176" i="23"/>
  <c r="J167" i="23"/>
  <c r="BK151" i="23"/>
  <c r="J141" i="23"/>
  <c r="J132" i="23"/>
  <c r="BK208" i="23"/>
  <c r="BK201" i="23"/>
  <c r="J191" i="23"/>
  <c r="J173" i="23"/>
  <c r="BK165" i="23"/>
  <c r="J161" i="23"/>
  <c r="BK155" i="23"/>
  <c r="J142" i="23"/>
  <c r="J134" i="23"/>
  <c r="BK130" i="23"/>
  <c r="BK136" i="24"/>
  <c r="BK129" i="24"/>
  <c r="J123" i="24"/>
  <c r="J129" i="24"/>
  <c r="J135" i="24"/>
  <c r="J125" i="24"/>
  <c r="BL160" i="25"/>
  <c r="BL152" i="25"/>
  <c r="BL144" i="25"/>
  <c r="K134" i="25"/>
  <c r="BL129" i="25"/>
  <c r="BL157" i="25"/>
  <c r="K149" i="25"/>
  <c r="K160" i="25"/>
  <c r="K138" i="25"/>
  <c r="K130" i="25"/>
  <c r="K124" i="25"/>
  <c r="K157" i="25"/>
  <c r="BL140" i="25"/>
  <c r="BL128" i="25"/>
  <c r="K119" i="25"/>
  <c r="BK121" i="26"/>
  <c r="J121" i="26"/>
  <c r="BK124" i="26"/>
  <c r="J146" i="27"/>
  <c r="BK153" i="27"/>
  <c r="J138" i="27"/>
  <c r="BK152" i="28"/>
  <c r="J137" i="28"/>
  <c r="BK127" i="28"/>
  <c r="J145" i="28"/>
  <c r="J138" i="28"/>
  <c r="BK132" i="28"/>
  <c r="BK153" i="28"/>
  <c r="BK141" i="28"/>
  <c r="J132" i="28"/>
  <c r="J127" i="28"/>
  <c r="J147" i="28"/>
  <c r="BK135" i="28"/>
  <c r="BK130" i="28"/>
  <c r="J133" i="29"/>
  <c r="BK120" i="29"/>
  <c r="J129" i="29"/>
  <c r="J132" i="30"/>
  <c r="BK121" i="30"/>
  <c r="BK129" i="30"/>
  <c r="BK127" i="30"/>
  <c r="J217" i="31"/>
  <c r="BK209" i="31"/>
  <c r="J206" i="31"/>
  <c r="BK202" i="31"/>
  <c r="J193" i="31"/>
  <c r="J182" i="31"/>
  <c r="BK179" i="31"/>
  <c r="J176" i="31"/>
  <c r="J174" i="31"/>
  <c r="BK170" i="31"/>
  <c r="J164" i="31"/>
  <c r="BK159" i="31"/>
  <c r="BK154" i="31"/>
  <c r="J146" i="31"/>
  <c r="J138" i="31"/>
  <c r="J130" i="31"/>
  <c r="BK219" i="31"/>
  <c r="J215" i="31"/>
  <c r="BK212" i="31"/>
  <c r="BK205" i="31"/>
  <c r="BK198" i="31"/>
  <c r="J189" i="31"/>
  <c r="BK181" i="31"/>
  <c r="BK172" i="31"/>
  <c r="J167" i="31"/>
  <c r="J156" i="31"/>
  <c r="J144" i="31"/>
  <c r="BK130" i="31"/>
  <c r="J124" i="31"/>
  <c r="BK214" i="31"/>
  <c r="J204" i="31"/>
  <c r="J198" i="31"/>
  <c r="BK191" i="31"/>
  <c r="J185" i="31"/>
  <c r="J172" i="31"/>
  <c r="BK165" i="31"/>
  <c r="BK155" i="31"/>
  <c r="J142" i="31"/>
  <c r="BK138" i="31"/>
  <c r="BK132" i="31"/>
  <c r="BK124" i="31"/>
  <c r="BK207" i="31"/>
  <c r="BK197" i="31"/>
  <c r="BK189" i="31"/>
  <c r="BK187" i="31"/>
  <c r="BK178" i="31"/>
  <c r="BK174" i="31"/>
  <c r="BK164" i="31"/>
  <c r="BK160" i="31"/>
  <c r="J152" i="31"/>
  <c r="BK146" i="31"/>
  <c r="BK139" i="32"/>
  <c r="BK124" i="32"/>
  <c r="J122" i="32"/>
  <c r="BK130" i="32"/>
  <c r="J130" i="32"/>
  <c r="BK122" i="33"/>
  <c r="J126" i="33"/>
  <c r="BK127" i="33"/>
  <c r="BK128" i="33"/>
  <c r="J537" i="2"/>
  <c r="BK514" i="2"/>
  <c r="J471" i="2"/>
  <c r="BK440" i="2"/>
  <c r="J417" i="2"/>
  <c r="J408" i="2"/>
  <c r="J401" i="2"/>
  <c r="J398" i="2"/>
  <c r="BK384" i="2"/>
  <c r="BK351" i="2"/>
  <c r="J331" i="2"/>
  <c r="BK321" i="2"/>
  <c r="BK298" i="2"/>
  <c r="J277" i="2"/>
  <c r="J219" i="2"/>
  <c r="J158" i="2"/>
  <c r="BK145" i="2"/>
  <c r="J535" i="2"/>
  <c r="BK525" i="2"/>
  <c r="BK507" i="2"/>
  <c r="BK422" i="2"/>
  <c r="BK411" i="2"/>
  <c r="BK404" i="2"/>
  <c r="BK391" i="2"/>
  <c r="J386" i="2"/>
  <c r="BK383" i="2"/>
  <c r="J330" i="2"/>
  <c r="BK318" i="2"/>
  <c r="BK294" i="2"/>
  <c r="BK257" i="2"/>
  <c r="J218" i="2"/>
  <c r="J196" i="2"/>
  <c r="J166" i="2"/>
  <c r="J152" i="2"/>
  <c r="J540" i="2"/>
  <c r="J521" i="2"/>
  <c r="BK505" i="2"/>
  <c r="J443" i="2"/>
  <c r="BK418" i="2"/>
  <c r="BK407" i="2"/>
  <c r="BK399" i="2"/>
  <c r="J395" i="2"/>
  <c r="BK388" i="2"/>
  <c r="J371" i="2"/>
  <c r="J329" i="2"/>
  <c r="J321" i="2"/>
  <c r="BK274" i="2"/>
  <c r="J212" i="2"/>
  <c r="J182" i="2"/>
  <c r="J168" i="2"/>
  <c r="J148" i="2"/>
  <c r="BK540" i="2"/>
  <c r="BK535" i="2"/>
  <c r="BK518" i="2"/>
  <c r="J505" i="2"/>
  <c r="J483" i="2"/>
  <c r="J456" i="2"/>
  <c r="J432" i="2"/>
  <c r="BK420" i="2"/>
  <c r="BK414" i="2"/>
  <c r="J404" i="2"/>
  <c r="BK392" i="2"/>
  <c r="J306" i="2"/>
  <c r="J280" i="2"/>
  <c r="BK212" i="2"/>
  <c r="BK193" i="2"/>
  <c r="J171" i="2"/>
  <c r="BK190" i="3"/>
  <c r="J182" i="3"/>
  <c r="BK158" i="3"/>
  <c r="BK156" i="3"/>
  <c r="J142" i="3"/>
  <c r="BK138" i="3"/>
  <c r="BK137" i="3"/>
  <c r="J197" i="3"/>
  <c r="J196" i="3"/>
  <c r="J195" i="3"/>
  <c r="J194" i="3"/>
  <c r="BK193" i="3"/>
  <c r="J192" i="3"/>
  <c r="BK191" i="3"/>
  <c r="J188" i="3"/>
  <c r="BK187" i="3"/>
  <c r="BK182" i="3"/>
  <c r="J180" i="3"/>
  <c r="J177" i="3"/>
  <c r="J171" i="3"/>
  <c r="J165" i="3"/>
  <c r="BK162" i="3"/>
  <c r="BK161" i="3"/>
  <c r="BK160" i="3"/>
  <c r="BK159" i="3"/>
  <c r="J149" i="3"/>
  <c r="BK146" i="3"/>
  <c r="J138" i="3"/>
  <c r="J128" i="3"/>
  <c r="BK194" i="3"/>
  <c r="J187" i="3"/>
  <c r="BK165" i="3"/>
  <c r="J161" i="3"/>
  <c r="J146" i="3"/>
  <c r="J135" i="3"/>
  <c r="BK195" i="3"/>
  <c r="J184" i="3"/>
  <c r="BK163" i="3"/>
  <c r="BK143" i="3"/>
  <c r="BK170" i="4"/>
  <c r="BK144" i="4"/>
  <c r="BK138" i="4"/>
  <c r="BK125" i="4"/>
  <c r="BK167" i="4"/>
  <c r="J162" i="4"/>
  <c r="BK157" i="4"/>
  <c r="BK142" i="4"/>
  <c r="BK137" i="4"/>
  <c r="J129" i="4"/>
  <c r="J125" i="4"/>
  <c r="J156" i="4"/>
  <c r="J150" i="4"/>
  <c r="J145" i="4"/>
  <c r="J132" i="4"/>
  <c r="BK160" i="4"/>
  <c r="J152" i="4"/>
  <c r="BK148" i="4"/>
  <c r="J137" i="4"/>
  <c r="BK130" i="4"/>
  <c r="BK142" i="5"/>
  <c r="BK136" i="5"/>
  <c r="BK122" i="5"/>
  <c r="J142" i="5"/>
  <c r="BK135" i="5"/>
  <c r="BK127" i="5"/>
  <c r="BK124" i="5"/>
  <c r="BK136" i="6"/>
  <c r="BK125" i="6"/>
  <c r="J122" i="6"/>
  <c r="J133" i="6"/>
  <c r="BK127" i="6"/>
  <c r="BK124" i="6"/>
  <c r="J119" i="6"/>
  <c r="BK135" i="6"/>
  <c r="J130" i="6"/>
  <c r="BK138" i="6"/>
  <c r="BK129" i="6"/>
  <c r="BK122" i="6"/>
  <c r="BK214" i="7"/>
  <c r="BK210" i="7"/>
  <c r="BK206" i="7"/>
  <c r="J196" i="7"/>
  <c r="J190" i="7"/>
  <c r="J180" i="7"/>
  <c r="J178" i="7"/>
  <c r="BK171" i="7"/>
  <c r="BK167" i="7"/>
  <c r="J164" i="7"/>
  <c r="BK159" i="7"/>
  <c r="J152" i="7"/>
  <c r="BK149" i="7"/>
  <c r="J148" i="7"/>
  <c r="J145" i="7"/>
  <c r="J134" i="7"/>
  <c r="BK216" i="7"/>
  <c r="J214" i="7"/>
  <c r="BK208" i="7"/>
  <c r="J205" i="7"/>
  <c r="BK203" i="7"/>
  <c r="J200" i="7"/>
  <c r="J198" i="7"/>
  <c r="J195" i="7"/>
  <c r="J186" i="7"/>
  <c r="J179" i="7"/>
  <c r="J173" i="7"/>
  <c r="BK170" i="7"/>
  <c r="J159" i="7"/>
  <c r="J154" i="7"/>
  <c r="J146" i="7"/>
  <c r="BK141" i="7"/>
  <c r="J185" i="7"/>
  <c r="J181" i="7"/>
  <c r="J176" i="7"/>
  <c r="J168" i="7"/>
  <c r="BK162" i="7"/>
  <c r="J155" i="7"/>
  <c r="J151" i="7"/>
  <c r="J143" i="7"/>
  <c r="J140" i="7"/>
  <c r="J129" i="7"/>
  <c r="J201" i="7"/>
  <c r="J197" i="7"/>
  <c r="J192" i="7"/>
  <c r="BK188" i="7"/>
  <c r="BK181" i="7"/>
  <c r="BK173" i="7"/>
  <c r="J167" i="7"/>
  <c r="J157" i="7"/>
  <c r="BK152" i="7"/>
  <c r="BK143" i="7"/>
  <c r="BK134" i="7"/>
  <c r="BK169" i="8"/>
  <c r="BK164" i="8"/>
  <c r="J151" i="8"/>
  <c r="BK149" i="8"/>
  <c r="J140" i="8"/>
  <c r="BK132" i="8"/>
  <c r="J129" i="8"/>
  <c r="BK175" i="8"/>
  <c r="J172" i="8"/>
  <c r="BK168" i="8"/>
  <c r="J166" i="8"/>
  <c r="J158" i="8"/>
  <c r="BK156" i="8"/>
  <c r="J149" i="8"/>
  <c r="BK147" i="8"/>
  <c r="BK140" i="8"/>
  <c r="J133" i="8"/>
  <c r="J175" i="8"/>
  <c r="J168" i="8"/>
  <c r="J161" i="8"/>
  <c r="J156" i="8"/>
  <c r="BK151" i="8"/>
  <c r="J141" i="8"/>
  <c r="BK134" i="8"/>
  <c r="BK174" i="8"/>
  <c r="J165" i="8"/>
  <c r="BK161" i="8"/>
  <c r="BK154" i="8"/>
  <c r="BK145" i="8"/>
  <c r="BK135" i="8"/>
  <c r="BL176" i="9"/>
  <c r="K168" i="9"/>
  <c r="BL160" i="9"/>
  <c r="BL155" i="9"/>
  <c r="K151" i="9"/>
  <c r="K139" i="9"/>
  <c r="BL124" i="9"/>
  <c r="BL159" i="9"/>
  <c r="K154" i="9"/>
  <c r="BL150" i="9"/>
  <c r="BL144" i="9"/>
  <c r="BL137" i="9"/>
  <c r="K126" i="9"/>
  <c r="K173" i="9"/>
  <c r="K162" i="9"/>
  <c r="K153" i="9"/>
  <c r="K146" i="9"/>
  <c r="BL142" i="9"/>
  <c r="BL133" i="9"/>
  <c r="K127" i="9"/>
  <c r="K174" i="9"/>
  <c r="K169" i="9"/>
  <c r="K157" i="9"/>
  <c r="K137" i="9"/>
  <c r="BL134" i="9"/>
  <c r="BK128" i="10"/>
  <c r="BK120" i="10"/>
  <c r="BK127" i="10"/>
  <c r="BK122" i="10"/>
  <c r="J119" i="10"/>
  <c r="J201" i="11"/>
  <c r="J175" i="11"/>
  <c r="BK149" i="11"/>
  <c r="J133" i="11"/>
  <c r="BK193" i="11"/>
  <c r="BK159" i="11"/>
  <c r="J145" i="11"/>
  <c r="J127" i="11"/>
  <c r="BK186" i="11"/>
  <c r="BK174" i="11"/>
  <c r="BK198" i="11"/>
  <c r="BK182" i="11"/>
  <c r="BK138" i="11"/>
  <c r="J140" i="12"/>
  <c r="BK121" i="12"/>
  <c r="J123" i="12"/>
  <c r="BK139" i="12"/>
  <c r="BK124" i="12"/>
  <c r="BK291" i="13"/>
  <c r="BK263" i="13"/>
  <c r="J260" i="13"/>
  <c r="BK252" i="13"/>
  <c r="J230" i="13"/>
  <c r="BK203" i="13"/>
  <c r="J191" i="13"/>
  <c r="J178" i="13"/>
  <c r="BK160" i="13"/>
  <c r="J142" i="13"/>
  <c r="J132" i="13"/>
  <c r="BK282" i="13"/>
  <c r="J263" i="13"/>
  <c r="J250" i="13"/>
  <c r="J244" i="13"/>
  <c r="BK223" i="13"/>
  <c r="BK217" i="13"/>
  <c r="J213" i="13"/>
  <c r="J197" i="13"/>
  <c r="J190" i="13"/>
  <c r="BK178" i="13"/>
  <c r="BK159" i="13"/>
  <c r="J152" i="13"/>
  <c r="J137" i="13"/>
  <c r="J293" i="13"/>
  <c r="BK280" i="13"/>
  <c r="BK262" i="13"/>
  <c r="J258" i="13"/>
  <c r="J252" i="13"/>
  <c r="J243" i="13"/>
  <c r="J221" i="13"/>
  <c r="J211" i="13"/>
  <c r="BK184" i="13"/>
  <c r="J169" i="13"/>
  <c r="BK157" i="13"/>
  <c r="BK136" i="13"/>
  <c r="BK279" i="13"/>
  <c r="J253" i="13"/>
  <c r="BK243" i="13"/>
  <c r="J223" i="13"/>
  <c r="J205" i="13"/>
  <c r="BK194" i="13"/>
  <c r="BK169" i="13"/>
  <c r="BK161" i="13"/>
  <c r="J155" i="13"/>
  <c r="J146" i="13"/>
  <c r="J131" i="14"/>
  <c r="BK126" i="14"/>
  <c r="J124" i="14"/>
  <c r="BK224" i="15"/>
  <c r="J213" i="15"/>
  <c r="J209" i="15"/>
  <c r="BK200" i="15"/>
  <c r="J196" i="15"/>
  <c r="J192" i="15"/>
  <c r="J186" i="15"/>
  <c r="BK179" i="15"/>
  <c r="BK171" i="15"/>
  <c r="BK158" i="15"/>
  <c r="BK147" i="15"/>
  <c r="BK144" i="15"/>
  <c r="BK136" i="15"/>
  <c r="BK132" i="15"/>
  <c r="J221" i="15"/>
  <c r="BK209" i="15"/>
  <c r="BK203" i="15"/>
  <c r="BK192" i="15"/>
  <c r="BK185" i="15"/>
  <c r="J183" i="15"/>
  <c r="BK177" i="15"/>
  <c r="J170" i="15"/>
  <c r="J168" i="15"/>
  <c r="J162" i="15"/>
  <c r="J155" i="15"/>
  <c r="J152" i="15"/>
  <c r="J147" i="15"/>
  <c r="J143" i="15"/>
  <c r="BK131" i="15"/>
  <c r="J128" i="15"/>
  <c r="BK213" i="15"/>
  <c r="J208" i="15"/>
  <c r="BK199" i="15"/>
  <c r="J188" i="15"/>
  <c r="J182" i="15"/>
  <c r="J171" i="15"/>
  <c r="J156" i="15"/>
  <c r="BK155" i="15"/>
  <c r="BK152" i="15"/>
  <c r="J141" i="15"/>
  <c r="J134" i="15"/>
  <c r="BK130" i="15"/>
  <c r="J218" i="15"/>
  <c r="J215" i="15"/>
  <c r="J210" i="15"/>
  <c r="BK201" i="15"/>
  <c r="BK196" i="15"/>
  <c r="J177" i="15"/>
  <c r="BK172" i="15"/>
  <c r="J131" i="16"/>
  <c r="J128" i="16"/>
  <c r="BK125" i="16"/>
  <c r="BK131" i="16"/>
  <c r="J135" i="16"/>
  <c r="BK128" i="16"/>
  <c r="K151" i="17"/>
  <c r="K147" i="17"/>
  <c r="K140" i="17"/>
  <c r="K134" i="17"/>
  <c r="K126" i="17"/>
  <c r="K162" i="17"/>
  <c r="BL149" i="17"/>
  <c r="K144" i="17"/>
  <c r="K138" i="17"/>
  <c r="BL134" i="17"/>
  <c r="BL122" i="17"/>
  <c r="BL163" i="17"/>
  <c r="K158" i="17"/>
  <c r="BL152" i="17"/>
  <c r="BL144" i="17"/>
  <c r="BL143" i="17"/>
  <c r="K137" i="17"/>
  <c r="BL127" i="17"/>
  <c r="BL124" i="17"/>
  <c r="BL119" i="17"/>
  <c r="BL140" i="17"/>
  <c r="K133" i="17"/>
  <c r="BL129" i="17"/>
  <c r="K127" i="17"/>
  <c r="BK134" i="18"/>
  <c r="J130" i="18"/>
  <c r="BK122" i="18"/>
  <c r="J134" i="18"/>
  <c r="BK130" i="18"/>
  <c r="J128" i="18"/>
  <c r="BK120" i="18"/>
  <c r="BK132" i="18"/>
  <c r="BK121" i="18"/>
  <c r="J121" i="19"/>
  <c r="J124" i="19"/>
  <c r="J119" i="19"/>
  <c r="BK123" i="20"/>
  <c r="BK129" i="20"/>
  <c r="BK130" i="20"/>
  <c r="J126" i="20"/>
  <c r="J121" i="20"/>
  <c r="BK253" i="21"/>
  <c r="BK231" i="21"/>
  <c r="J219" i="21"/>
  <c r="BK191" i="21"/>
  <c r="J183" i="21"/>
  <c r="BK164" i="21"/>
  <c r="J147" i="21"/>
  <c r="J136" i="21"/>
  <c r="J264" i="21"/>
  <c r="BK246" i="21"/>
  <c r="BK207" i="21"/>
  <c r="J191" i="21"/>
  <c r="BK181" i="21"/>
  <c r="BK167" i="21"/>
  <c r="J151" i="21"/>
  <c r="BK145" i="21"/>
  <c r="BK136" i="21"/>
  <c r="BK282" i="21"/>
  <c r="BK264" i="21"/>
  <c r="J248" i="21"/>
  <c r="J236" i="21"/>
  <c r="BK221" i="21"/>
  <c r="J207" i="21"/>
  <c r="J199" i="21"/>
  <c r="J196" i="21"/>
  <c r="BK187" i="21"/>
  <c r="J179" i="21"/>
  <c r="J161" i="21"/>
  <c r="BK141" i="21"/>
  <c r="J251" i="21"/>
  <c r="BK228" i="21"/>
  <c r="BK196" i="21"/>
  <c r="J186" i="21"/>
  <c r="BK169" i="21"/>
  <c r="J149" i="21"/>
  <c r="BK129" i="22"/>
  <c r="J122" i="22"/>
  <c r="BK128" i="22"/>
  <c r="BK124" i="22"/>
  <c r="BK123" i="22"/>
  <c r="BK227" i="23"/>
  <c r="J201" i="23"/>
  <c r="J183" i="23"/>
  <c r="BK179" i="23"/>
  <c r="J172" i="23"/>
  <c r="BK162" i="23"/>
  <c r="BK153" i="23"/>
  <c r="J148" i="23"/>
  <c r="J140" i="23"/>
  <c r="J223" i="23"/>
  <c r="BK214" i="23"/>
  <c r="BK209" i="23"/>
  <c r="BK205" i="23"/>
  <c r="J196" i="23"/>
  <c r="J181" i="23"/>
  <c r="J170" i="23"/>
  <c r="BK166" i="23"/>
  <c r="J158" i="23"/>
  <c r="BK149" i="23"/>
  <c r="J146" i="23"/>
  <c r="J130" i="23"/>
  <c r="J127" i="23"/>
  <c r="J222" i="23"/>
  <c r="BK215" i="23"/>
  <c r="J210" i="23"/>
  <c r="J199" i="23"/>
  <c r="J194" i="23"/>
  <c r="BK187" i="23"/>
  <c r="BK177" i="23"/>
  <c r="BK170" i="23"/>
  <c r="BK156" i="23"/>
  <c r="BK144" i="23"/>
  <c r="J135" i="23"/>
  <c r="BK131" i="23"/>
  <c r="BK194" i="23"/>
  <c r="J186" i="23"/>
  <c r="BK171" i="23"/>
  <c r="J163" i="23"/>
  <c r="J160" i="23"/>
  <c r="BK154" i="23"/>
  <c r="BK140" i="23"/>
  <c r="J133" i="23"/>
  <c r="BK127" i="23"/>
  <c r="BK135" i="24"/>
  <c r="BK130" i="24"/>
  <c r="BK126" i="24"/>
  <c r="J130" i="24"/>
  <c r="BK123" i="24"/>
  <c r="J126" i="24"/>
  <c r="K158" i="25"/>
  <c r="BL154" i="25"/>
  <c r="K148" i="25"/>
  <c r="K139" i="25"/>
  <c r="K159" i="25"/>
  <c r="BL146" i="25"/>
  <c r="K143" i="25"/>
  <c r="BL142" i="25"/>
  <c r="K140" i="25"/>
  <c r="K136" i="25"/>
  <c r="BL132" i="25"/>
  <c r="K125" i="25"/>
  <c r="K121" i="25"/>
  <c r="K154" i="25"/>
  <c r="BL149" i="25"/>
  <c r="BL145" i="25"/>
  <c r="BL136" i="25"/>
  <c r="K133" i="25"/>
  <c r="K128" i="25"/>
  <c r="K122" i="25"/>
  <c r="BL159" i="25"/>
  <c r="K153" i="25"/>
  <c r="BL143" i="25"/>
  <c r="K132" i="25"/>
  <c r="BL123" i="25"/>
  <c r="J124" i="26"/>
  <c r="J120" i="26"/>
  <c r="BK120" i="26"/>
  <c r="BK155" i="27"/>
  <c r="BK146" i="27"/>
  <c r="BK130" i="27"/>
  <c r="J130" i="27"/>
  <c r="BK138" i="28"/>
  <c r="J128" i="28"/>
  <c r="J151" i="28"/>
  <c r="J135" i="28"/>
  <c r="J131" i="28"/>
  <c r="J152" i="28"/>
  <c r="BK147" i="28"/>
  <c r="BK137" i="28"/>
  <c r="J129" i="28"/>
  <c r="J153" i="28"/>
  <c r="BK145" i="28"/>
  <c r="J134" i="28"/>
  <c r="J126" i="28"/>
  <c r="BK123" i="29"/>
  <c r="J123" i="29"/>
  <c r="J130" i="29"/>
  <c r="J120" i="29"/>
  <c r="J129" i="30"/>
  <c r="J134" i="30"/>
  <c r="J126" i="30"/>
  <c r="J130" i="30"/>
  <c r="J218" i="31"/>
  <c r="J211" i="31"/>
  <c r="J207" i="31"/>
  <c r="J200" i="31"/>
  <c r="BK192" i="31"/>
  <c r="BK185" i="31"/>
  <c r="J180" i="31"/>
  <c r="J177" i="31"/>
  <c r="BK175" i="31"/>
  <c r="J173" i="31"/>
  <c r="BK167" i="31"/>
  <c r="BK162" i="31"/>
  <c r="J155" i="31"/>
  <c r="J151" i="31"/>
  <c r="BK144" i="31"/>
  <c r="J137" i="31"/>
  <c r="J129" i="31"/>
  <c r="BK218" i="31"/>
  <c r="BK213" i="31"/>
  <c r="BK206" i="31"/>
  <c r="BK201" i="31"/>
  <c r="J195" i="31"/>
  <c r="BK180" i="31"/>
  <c r="J171" i="31"/>
  <c r="BK163" i="31"/>
  <c r="J147" i="31"/>
  <c r="J143" i="31"/>
  <c r="BK129" i="31"/>
  <c r="J219" i="31"/>
  <c r="J202" i="31"/>
  <c r="BK194" i="31"/>
  <c r="BK188" i="31"/>
  <c r="J179" i="31"/>
  <c r="J169" i="31"/>
  <c r="J159" i="31"/>
  <c r="BK145" i="31"/>
  <c r="J139" i="31"/>
  <c r="J135" i="31"/>
  <c r="J125" i="31"/>
  <c r="BK211" i="31"/>
  <c r="BK199" i="31"/>
  <c r="J192" i="31"/>
  <c r="BK182" i="31"/>
  <c r="J175" i="31"/>
  <c r="BK168" i="31"/>
  <c r="BK161" i="31"/>
  <c r="J154" i="31"/>
  <c r="BK150" i="31"/>
  <c r="J131" i="31"/>
  <c r="J137" i="32"/>
  <c r="J138" i="32"/>
  <c r="BK137" i="32"/>
  <c r="BK122" i="32"/>
  <c r="J125" i="33"/>
  <c r="J129" i="33"/>
  <c r="BK125" i="33"/>
  <c r="BK129" i="33"/>
  <c r="J124" i="33"/>
  <c r="J122" i="33"/>
  <c r="BK536" i="2"/>
  <c r="J525" i="2"/>
  <c r="J503" i="2"/>
  <c r="BK456" i="2"/>
  <c r="BK437" i="2"/>
  <c r="J422" i="2"/>
  <c r="BK406" i="2"/>
  <c r="J400" i="2"/>
  <c r="J396" i="2"/>
  <c r="BK393" i="2"/>
  <c r="BK338" i="2"/>
  <c r="BK325" i="2"/>
  <c r="J284" i="2"/>
  <c r="BK243" i="2"/>
  <c r="BK191" i="2"/>
  <c r="BK152" i="2"/>
  <c r="BK542" i="2"/>
  <c r="J527" i="2"/>
  <c r="J510" i="2"/>
  <c r="J429" i="2"/>
  <c r="J414" i="2"/>
  <c r="J406" i="2"/>
  <c r="BK397" i="2"/>
  <c r="J388" i="2"/>
  <c r="J384" i="2"/>
  <c r="J338" i="2"/>
  <c r="BK322" i="2"/>
  <c r="J298" i="2"/>
  <c r="BK235" i="2"/>
  <c r="BK202" i="2"/>
  <c r="J194" i="2"/>
  <c r="BK158" i="2"/>
  <c r="J542" i="2"/>
  <c r="J538" i="2"/>
  <c r="J511" i="2"/>
  <c r="J446" i="2"/>
  <c r="J430" i="2"/>
  <c r="BK410" i="2"/>
  <c r="BK398" i="2"/>
  <c r="J393" i="2"/>
  <c r="BK377" i="2"/>
  <c r="BK334" i="2"/>
  <c r="BK330" i="2"/>
  <c r="BK277" i="2"/>
  <c r="J235" i="2"/>
  <c r="J192" i="2"/>
  <c r="BK170" i="2"/>
  <c r="J139" i="2"/>
  <c r="J539" i="2"/>
  <c r="J536" i="2"/>
  <c r="BK527" i="2"/>
  <c r="J493" i="2"/>
  <c r="BK459" i="2"/>
  <c r="BK451" i="2"/>
  <c r="BK430" i="2"/>
  <c r="BK416" i="2"/>
  <c r="J407" i="2"/>
  <c r="J394" i="2"/>
  <c r="BK314" i="2"/>
  <c r="BK284" i="2"/>
  <c r="BK219" i="2"/>
  <c r="J202" i="2"/>
  <c r="J172" i="2"/>
  <c r="BK198" i="3"/>
  <c r="BK188" i="3"/>
  <c r="J164" i="3"/>
  <c r="J134" i="3"/>
  <c r="BK196" i="3"/>
  <c r="BK184" i="3"/>
  <c r="J178" i="3"/>
  <c r="J160" i="3"/>
  <c r="BK149" i="3"/>
  <c r="J136" i="3"/>
  <c r="J207" i="3"/>
  <c r="BK178" i="3"/>
  <c r="J158" i="3"/>
  <c r="BK135" i="3"/>
  <c r="BK162" i="4"/>
  <c r="BK143" i="4"/>
  <c r="BK132" i="4"/>
  <c r="BK168" i="4"/>
  <c r="J163" i="4"/>
  <c r="J158" i="4"/>
  <c r="J140" i="4"/>
  <c r="BK136" i="4"/>
  <c r="J128" i="4"/>
  <c r="J166" i="4"/>
  <c r="J157" i="4"/>
  <c r="BK152" i="4"/>
  <c r="J148" i="4"/>
  <c r="BK128" i="4"/>
  <c r="J164" i="4"/>
  <c r="BK156" i="4"/>
  <c r="BK149" i="4"/>
  <c r="J141" i="4"/>
  <c r="BK131" i="4"/>
  <c r="BK144" i="5"/>
  <c r="BK138" i="5"/>
  <c r="BK149" i="5"/>
  <c r="BK140" i="5"/>
  <c r="J132" i="5"/>
  <c r="J128" i="6"/>
  <c r="BK123" i="6"/>
  <c r="BK134" i="6"/>
  <c r="J129" i="6"/>
  <c r="BK139" i="6"/>
  <c r="J134" i="6"/>
  <c r="J121" i="6"/>
  <c r="J136" i="6"/>
  <c r="J123" i="6"/>
  <c r="BK215" i="7"/>
  <c r="BK211" i="7"/>
  <c r="J207" i="7"/>
  <c r="J193" i="7"/>
  <c r="BK191" i="7"/>
  <c r="BK138" i="8"/>
  <c r="BK127" i="8"/>
  <c r="BL169" i="9"/>
  <c r="BL162" i="9"/>
  <c r="K158" i="9"/>
  <c r="K142" i="9"/>
  <c r="K133" i="9"/>
  <c r="K166" i="9"/>
  <c r="K148" i="9"/>
  <c r="BL141" i="9"/>
  <c r="BL132" i="9"/>
  <c r="K125" i="9"/>
  <c r="BL172" i="9"/>
  <c r="BL157" i="9"/>
  <c r="K152" i="9"/>
  <c r="K144" i="9"/>
  <c r="BL138" i="9"/>
  <c r="BL131" i="9"/>
  <c r="BL173" i="9"/>
  <c r="BL166" i="9"/>
  <c r="K150" i="9"/>
  <c r="BL143" i="9"/>
  <c r="BL136" i="9"/>
  <c r="BL125" i="9"/>
  <c r="J124" i="10"/>
  <c r="J125" i="10"/>
  <c r="BK126" i="10"/>
  <c r="BK121" i="10"/>
  <c r="BK203" i="11"/>
  <c r="BK176" i="11"/>
  <c r="J153" i="11"/>
  <c r="J135" i="11"/>
  <c r="BK201" i="11"/>
  <c r="J174" i="11"/>
  <c r="J149" i="11"/>
  <c r="J144" i="11"/>
  <c r="J203" i="11"/>
  <c r="BK180" i="11"/>
  <c r="BK175" i="11"/>
  <c r="J165" i="11"/>
  <c r="BK133" i="11"/>
  <c r="J186" i="11"/>
  <c r="J133" i="12"/>
  <c r="J132" i="12"/>
  <c r="BK142" i="12"/>
  <c r="J130" i="12"/>
  <c r="BK123" i="12"/>
  <c r="J280" i="13"/>
  <c r="J262" i="13"/>
  <c r="BK259" i="13"/>
  <c r="BK250" i="13"/>
  <c r="BK215" i="13"/>
  <c r="BK198" i="13"/>
  <c r="J193" i="13"/>
  <c r="J184" i="13"/>
  <c r="BK146" i="13"/>
  <c r="J134" i="13"/>
  <c r="J279" i="13"/>
  <c r="BK258" i="13"/>
  <c r="J248" i="13"/>
  <c r="J232" i="13"/>
  <c r="J219" i="13"/>
  <c r="BK211" i="13"/>
  <c r="J194" i="13"/>
  <c r="BK188" i="13"/>
  <c r="BK140" i="13"/>
  <c r="J291" i="13"/>
  <c r="J257" i="13"/>
  <c r="BK230" i="13"/>
  <c r="BK213" i="13"/>
  <c r="J188" i="13"/>
  <c r="J171" i="13"/>
  <c r="J162" i="13"/>
  <c r="BK148" i="13"/>
  <c r="BK132" i="13"/>
  <c r="BK275" i="13"/>
  <c r="BK233" i="13"/>
  <c r="BK209" i="13"/>
  <c r="BK193" i="13"/>
  <c r="BK168" i="13"/>
  <c r="J157" i="13"/>
  <c r="J148" i="13"/>
  <c r="BK131" i="14"/>
  <c r="BK124" i="14"/>
  <c r="J121" i="14"/>
  <c r="J123" i="14"/>
  <c r="J127" i="14"/>
  <c r="J226" i="15"/>
  <c r="BK221" i="15"/>
  <c r="BK210" i="15"/>
  <c r="J206" i="15"/>
  <c r="J198" i="15"/>
  <c r="BK195" i="15"/>
  <c r="J189" i="15"/>
  <c r="J185" i="15"/>
  <c r="J178" i="15"/>
  <c r="BK170" i="15"/>
  <c r="J149" i="15"/>
  <c r="J145" i="15"/>
  <c r="J137" i="15"/>
  <c r="J133" i="15"/>
  <c r="J127" i="15"/>
  <c r="BK216" i="15"/>
  <c r="BK204" i="15"/>
  <c r="BK198" i="15"/>
  <c r="BK187" i="15"/>
  <c r="J181" i="15"/>
  <c r="BK175" i="15"/>
  <c r="BK169" i="15"/>
  <c r="J165" i="15"/>
  <c r="J160" i="15"/>
  <c r="J154" i="15"/>
  <c r="J151" i="15"/>
  <c r="J142" i="15"/>
  <c r="J130" i="15"/>
  <c r="BK227" i="15"/>
  <c r="J203" i="15"/>
  <c r="J195" i="15"/>
  <c r="J187" i="15"/>
  <c r="J176" i="15"/>
  <c r="J167" i="15"/>
  <c r="BK164" i="15"/>
  <c r="J161" i="15"/>
  <c r="BK154" i="15"/>
  <c r="BK150" i="15"/>
  <c r="BK143" i="15"/>
  <c r="BK137" i="15"/>
  <c r="J132" i="15"/>
  <c r="J227" i="15"/>
  <c r="J216" i="15"/>
  <c r="J212" i="15"/>
  <c r="BK207" i="15"/>
  <c r="J199" i="15"/>
  <c r="BK189" i="15"/>
  <c r="J125" i="16"/>
  <c r="J130" i="16"/>
  <c r="BK127" i="16"/>
  <c r="BK134" i="16"/>
  <c r="J126" i="16"/>
  <c r="J123" i="16"/>
  <c r="K160" i="17"/>
  <c r="K152" i="17"/>
  <c r="K141" i="17"/>
  <c r="BL135" i="17"/>
  <c r="K124" i="17"/>
  <c r="K165" i="17"/>
  <c r="K159" i="17"/>
  <c r="BL151" i="17"/>
  <c r="K142" i="17"/>
  <c r="BL136" i="17"/>
  <c r="BL125" i="17"/>
  <c r="K119" i="17"/>
  <c r="BL157" i="17"/>
  <c r="K154" i="17"/>
  <c r="K149" i="17"/>
  <c r="BL138" i="17"/>
  <c r="K129" i="17"/>
  <c r="K122" i="17"/>
  <c r="BL159" i="17"/>
  <c r="BL153" i="17"/>
  <c r="BL145" i="17"/>
  <c r="BL130" i="17"/>
  <c r="BL120" i="17"/>
  <c r="J132" i="18"/>
  <c r="J129" i="18"/>
  <c r="J126" i="18"/>
  <c r="J121" i="18"/>
  <c r="BK135" i="18"/>
  <c r="J127" i="18"/>
  <c r="BK125" i="18"/>
  <c r="J135" i="18"/>
  <c r="BK123" i="18"/>
  <c r="BK125" i="19"/>
  <c r="BK124" i="19"/>
  <c r="BK120" i="19"/>
  <c r="BK123" i="19"/>
  <c r="BK119" i="19"/>
  <c r="BK126" i="20"/>
  <c r="J123" i="20"/>
  <c r="BK131" i="20"/>
  <c r="BK124" i="20"/>
  <c r="J127" i="20"/>
  <c r="J125" i="20"/>
  <c r="BK283" i="21"/>
  <c r="BK269" i="21"/>
  <c r="J241" i="21"/>
  <c r="J223" i="21"/>
  <c r="BK203" i="21"/>
  <c r="BK190" i="21"/>
  <c r="J176" i="21"/>
  <c r="BK161" i="21"/>
  <c r="J139" i="21"/>
  <c r="BK281" i="21"/>
  <c r="BK268" i="21"/>
  <c r="J250" i="21"/>
  <c r="BK205" i="21"/>
  <c r="BK183" i="21"/>
  <c r="J169" i="21"/>
  <c r="BK162" i="21"/>
  <c r="BK154" i="21"/>
  <c r="J141" i="21"/>
  <c r="J262" i="21"/>
  <c r="J231" i="21"/>
  <c r="BK230" i="21"/>
  <c r="BK219" i="21"/>
  <c r="BK209" i="21"/>
  <c r="J203" i="21"/>
  <c r="BK177" i="21"/>
  <c r="BK156" i="21"/>
  <c r="BK139" i="21"/>
  <c r="J268" i="21"/>
  <c r="BK248" i="21"/>
  <c r="BK236" i="21"/>
  <c r="J187" i="21"/>
  <c r="J181" i="21"/>
  <c r="J156" i="21"/>
  <c r="J133" i="21"/>
  <c r="J130" i="22"/>
  <c r="J123" i="22"/>
  <c r="BK127" i="22"/>
  <c r="BK122" i="22"/>
  <c r="BK223" i="23"/>
  <c r="J215" i="23"/>
  <c r="J209" i="23"/>
  <c r="BK204" i="23"/>
  <c r="BK193" i="23"/>
  <c r="J187" i="23"/>
  <c r="BK180" i="23"/>
  <c r="J177" i="23"/>
  <c r="J166" i="23"/>
  <c r="BK158" i="23"/>
  <c r="J150" i="23"/>
  <c r="J145" i="23"/>
  <c r="BK137" i="23"/>
  <c r="J226" i="23"/>
  <c r="J221" i="23"/>
  <c r="BK210" i="23"/>
  <c r="BK206" i="23"/>
  <c r="J197" i="23"/>
  <c r="BK191" i="23"/>
  <c r="BK184" i="23"/>
  <c r="BK183" i="23"/>
  <c r="BK176" i="23"/>
  <c r="BK169" i="23"/>
  <c r="J165" i="23"/>
  <c r="BK157" i="23"/>
  <c r="BK148" i="23"/>
  <c r="J143" i="23"/>
  <c r="J131" i="23"/>
  <c r="BK226" i="23"/>
  <c r="J214" i="23"/>
  <c r="J205" i="23"/>
  <c r="BK202" i="23"/>
  <c r="BK196" i="23"/>
  <c r="J188" i="23"/>
  <c r="J179" i="23"/>
  <c r="J175" i="23"/>
  <c r="BK168" i="23"/>
  <c r="BK145" i="23"/>
  <c r="J136" i="23"/>
  <c r="BK129" i="23"/>
  <c r="J202" i="23"/>
  <c r="J174" i="23"/>
  <c r="J169" i="23"/>
  <c r="J162" i="23"/>
  <c r="BK147" i="23"/>
  <c r="J137" i="23"/>
  <c r="BK132" i="23"/>
  <c r="J131" i="24"/>
  <c r="BK127" i="24"/>
  <c r="BK124" i="24"/>
  <c r="J136" i="24"/>
  <c r="BK134" i="24"/>
  <c r="K156" i="25"/>
  <c r="BL153" i="25"/>
  <c r="K146" i="25"/>
  <c r="BL141" i="25"/>
  <c r="BL130" i="25"/>
  <c r="BL155" i="25"/>
  <c r="K147" i="25"/>
  <c r="BL137" i="25"/>
  <c r="K127" i="25"/>
  <c r="K123" i="25"/>
  <c r="BL158" i="25"/>
  <c r="K150" i="25"/>
  <c r="K144" i="25"/>
  <c r="BL134" i="25"/>
  <c r="BL127" i="25"/>
  <c r="BL119" i="25"/>
  <c r="K151" i="25"/>
  <c r="BL138" i="25"/>
  <c r="BL126" i="25"/>
  <c r="BK123" i="26"/>
  <c r="J123" i="26"/>
  <c r="J119" i="26"/>
  <c r="BK122" i="27"/>
  <c r="J122" i="27"/>
  <c r="J144" i="28"/>
  <c r="J133" i="28"/>
  <c r="J136" i="28"/>
  <c r="BK128" i="28"/>
  <c r="BK150" i="28"/>
  <c r="BK133" i="28"/>
  <c r="J150" i="28"/>
  <c r="BK140" i="28"/>
  <c r="BK130" i="29"/>
  <c r="BK122" i="29"/>
  <c r="J127" i="30"/>
  <c r="BK130" i="30"/>
  <c r="J123" i="30"/>
  <c r="J210" i="31"/>
  <c r="J205" i="31"/>
  <c r="J194" i="31"/>
  <c r="BK183" i="31"/>
  <c r="J166" i="31"/>
  <c r="J157" i="31"/>
  <c r="BK152" i="31"/>
  <c r="BK139" i="31"/>
  <c r="BK131" i="31"/>
  <c r="BK125" i="31"/>
  <c r="BK216" i="31"/>
  <c r="J209" i="31"/>
  <c r="BK204" i="31"/>
  <c r="BK196" i="31"/>
  <c r="J186" i="31"/>
  <c r="BK177" i="31"/>
  <c r="BK169" i="31"/>
  <c r="J160" i="31"/>
  <c r="J145" i="31"/>
  <c r="BK135" i="31"/>
  <c r="BK128" i="31"/>
  <c r="J213" i="31"/>
  <c r="BK203" i="31"/>
  <c r="BK195" i="31"/>
  <c r="BK186" i="31"/>
  <c r="J161" i="31"/>
  <c r="BK149" i="31"/>
  <c r="BK140" i="31"/>
  <c r="BK137" i="31"/>
  <c r="BK127" i="31"/>
  <c r="BK200" i="31"/>
  <c r="J191" i="31"/>
  <c r="J183" i="31"/>
  <c r="J170" i="31"/>
  <c r="J162" i="31"/>
  <c r="BK157" i="31"/>
  <c r="BK147" i="31"/>
  <c r="J128" i="31"/>
  <c r="BK138" i="32"/>
  <c r="J139" i="32"/>
  <c r="BK125" i="32"/>
  <c r="J136" i="32"/>
  <c r="J134" i="32"/>
  <c r="J121" i="33"/>
  <c r="J127" i="33"/>
  <c r="BK121" i="33"/>
  <c r="BK126" i="33"/>
  <c r="J123" i="33"/>
  <c r="F35" i="5" l="1"/>
  <c r="R118" i="6"/>
  <c r="R117" i="6" s="1"/>
  <c r="T151" i="27"/>
  <c r="P138" i="2"/>
  <c r="R190" i="2"/>
  <c r="P195" i="2"/>
  <c r="T205" i="2"/>
  <c r="R293" i="2"/>
  <c r="T337" i="2"/>
  <c r="T382" i="2"/>
  <c r="T390" i="2"/>
  <c r="T415" i="2"/>
  <c r="BK428" i="2"/>
  <c r="J428" i="2" s="1"/>
  <c r="J111" i="2" s="1"/>
  <c r="BK433" i="2"/>
  <c r="J433" i="2" s="1"/>
  <c r="J113" i="2" s="1"/>
  <c r="P506" i="2"/>
  <c r="R524" i="2"/>
  <c r="BK121" i="3"/>
  <c r="J121" i="3" s="1"/>
  <c r="J97" i="3" s="1"/>
  <c r="P141" i="3"/>
  <c r="R186" i="3"/>
  <c r="P124" i="4"/>
  <c r="T134" i="4"/>
  <c r="R147" i="4"/>
  <c r="R155" i="4"/>
  <c r="P165" i="4"/>
  <c r="BK121" i="5"/>
  <c r="J121" i="5" s="1"/>
  <c r="J97" i="5" s="1"/>
  <c r="T121" i="5"/>
  <c r="R134" i="5"/>
  <c r="T118" i="6"/>
  <c r="T117" i="6" s="1"/>
  <c r="BK128" i="7"/>
  <c r="BK138" i="7"/>
  <c r="J138" i="7" s="1"/>
  <c r="J99" i="7" s="1"/>
  <c r="BK158" i="7"/>
  <c r="J158" i="7" s="1"/>
  <c r="J100" i="7" s="1"/>
  <c r="T158" i="7"/>
  <c r="P165" i="7"/>
  <c r="P174" i="7"/>
  <c r="BK187" i="7"/>
  <c r="J187" i="7" s="1"/>
  <c r="J103" i="7" s="1"/>
  <c r="R187" i="7"/>
  <c r="R194" i="7"/>
  <c r="P209" i="7"/>
  <c r="P212" i="7"/>
  <c r="BK126" i="8"/>
  <c r="J126" i="8" s="1"/>
  <c r="J98" i="8" s="1"/>
  <c r="BK139" i="8"/>
  <c r="J139" i="8" s="1"/>
  <c r="J99" i="8" s="1"/>
  <c r="P144" i="8"/>
  <c r="BK153" i="8"/>
  <c r="J153" i="8" s="1"/>
  <c r="J102" i="8" s="1"/>
  <c r="BK171" i="8"/>
  <c r="J171" i="8"/>
  <c r="J104" i="8"/>
  <c r="BL123" i="9"/>
  <c r="K123" i="9" s="1"/>
  <c r="K97" i="9" s="1"/>
  <c r="U129" i="9"/>
  <c r="S161" i="9"/>
  <c r="S165" i="9"/>
  <c r="U171" i="9"/>
  <c r="T118" i="10"/>
  <c r="T117" i="10" s="1"/>
  <c r="P126" i="11"/>
  <c r="BK134" i="11"/>
  <c r="J134" i="11"/>
  <c r="J98" i="11" s="1"/>
  <c r="P148" i="11"/>
  <c r="P173" i="11"/>
  <c r="P177" i="11"/>
  <c r="P185" i="11"/>
  <c r="BK200" i="11"/>
  <c r="J200" i="11"/>
  <c r="J105" i="11"/>
  <c r="R131" i="13"/>
  <c r="R139" i="13"/>
  <c r="P154" i="13"/>
  <c r="R167" i="13"/>
  <c r="T185" i="13"/>
  <c r="R204" i="13"/>
  <c r="R220" i="13"/>
  <c r="R247" i="13"/>
  <c r="P256" i="13"/>
  <c r="R264" i="13"/>
  <c r="P281" i="13"/>
  <c r="R120" i="14"/>
  <c r="R118" i="14" s="1"/>
  <c r="T126" i="15"/>
  <c r="T125" i="15" s="1"/>
  <c r="T139" i="15"/>
  <c r="P159" i="15"/>
  <c r="BK191" i="15"/>
  <c r="J191" i="15" s="1"/>
  <c r="J102" i="15" s="1"/>
  <c r="P220" i="15"/>
  <c r="P219" i="15" s="1"/>
  <c r="R122" i="16"/>
  <c r="R121" i="16"/>
  <c r="BK133" i="16"/>
  <c r="J133" i="16" s="1"/>
  <c r="J100" i="16" s="1"/>
  <c r="BL118" i="17"/>
  <c r="K118" i="17" s="1"/>
  <c r="K97" i="17" s="1"/>
  <c r="P118" i="18"/>
  <c r="P117" i="18"/>
  <c r="AU111" i="1"/>
  <c r="P118" i="19"/>
  <c r="P117" i="19" s="1"/>
  <c r="AU112" i="1" s="1"/>
  <c r="T120" i="20"/>
  <c r="T128" i="20"/>
  <c r="R130" i="21"/>
  <c r="R138" i="21"/>
  <c r="P153" i="21"/>
  <c r="T163" i="21"/>
  <c r="P178" i="21"/>
  <c r="R198" i="21"/>
  <c r="T218" i="21"/>
  <c r="T245" i="21"/>
  <c r="T254" i="21"/>
  <c r="T270" i="21"/>
  <c r="R120" i="22"/>
  <c r="R118" i="22" s="1"/>
  <c r="P126" i="23"/>
  <c r="P125" i="23"/>
  <c r="BK139" i="23"/>
  <c r="BK159" i="23"/>
  <c r="J159" i="23" s="1"/>
  <c r="J101" i="23" s="1"/>
  <c r="BK190" i="23"/>
  <c r="J190" i="23" s="1"/>
  <c r="J102" i="23" s="1"/>
  <c r="BK220" i="23"/>
  <c r="BK219" i="23" s="1"/>
  <c r="J219" i="23" s="1"/>
  <c r="J103" i="23" s="1"/>
  <c r="T122" i="24"/>
  <c r="T121" i="24" s="1"/>
  <c r="BK133" i="24"/>
  <c r="J133" i="24" s="1"/>
  <c r="J100" i="24" s="1"/>
  <c r="Q118" i="25"/>
  <c r="Q117" i="25" s="1"/>
  <c r="AU118" i="1" s="1"/>
  <c r="R118" i="26"/>
  <c r="R117" i="26" s="1"/>
  <c r="BK121" i="27"/>
  <c r="J121" i="27"/>
  <c r="J97" i="27" s="1"/>
  <c r="R120" i="30"/>
  <c r="P125" i="30"/>
  <c r="P123" i="31"/>
  <c r="P136" i="31"/>
  <c r="P141" i="31"/>
  <c r="T141" i="31"/>
  <c r="R148" i="31"/>
  <c r="R153" i="31"/>
  <c r="T138" i="2"/>
  <c r="T190" i="2"/>
  <c r="R195" i="2"/>
  <c r="P205" i="2"/>
  <c r="BK293" i="2"/>
  <c r="J293" i="2"/>
  <c r="J101" i="2" s="1"/>
  <c r="P337" i="2"/>
  <c r="BK382" i="2"/>
  <c r="J382" i="2" s="1"/>
  <c r="J105" i="2" s="1"/>
  <c r="R390" i="2"/>
  <c r="R415" i="2"/>
  <c r="R421" i="2"/>
  <c r="R428" i="2"/>
  <c r="R433" i="2"/>
  <c r="R506" i="2"/>
  <c r="P524" i="2"/>
  <c r="R121" i="3"/>
  <c r="T141" i="3"/>
  <c r="P186" i="3"/>
  <c r="T124" i="4"/>
  <c r="P134" i="4"/>
  <c r="P147" i="4"/>
  <c r="P155" i="4"/>
  <c r="BK165" i="4"/>
  <c r="J165" i="4" s="1"/>
  <c r="J102" i="4" s="1"/>
  <c r="R121" i="5"/>
  <c r="R120" i="5"/>
  <c r="BK134" i="5"/>
  <c r="J134" i="5" s="1"/>
  <c r="J99" i="5" s="1"/>
  <c r="T134" i="5"/>
  <c r="P118" i="6"/>
  <c r="P117" i="6" s="1"/>
  <c r="AU99" i="1" s="1"/>
  <c r="T128" i="7"/>
  <c r="R138" i="7"/>
  <c r="R158" i="7"/>
  <c r="R165" i="7"/>
  <c r="R174" i="7"/>
  <c r="P187" i="7"/>
  <c r="T187" i="7"/>
  <c r="P194" i="7"/>
  <c r="BK209" i="7"/>
  <c r="J209" i="7"/>
  <c r="J105" i="7" s="1"/>
  <c r="BK212" i="7"/>
  <c r="J212" i="7" s="1"/>
  <c r="J106" i="7" s="1"/>
  <c r="R212" i="7"/>
  <c r="T126" i="8"/>
  <c r="T125" i="8" s="1"/>
  <c r="T139" i="8"/>
  <c r="BK144" i="8"/>
  <c r="J144" i="8"/>
  <c r="J101" i="8" s="1"/>
  <c r="R153" i="8"/>
  <c r="R171" i="8"/>
  <c r="R170" i="8" s="1"/>
  <c r="U123" i="9"/>
  <c r="Q129" i="9"/>
  <c r="Q161" i="9"/>
  <c r="Q165" i="9"/>
  <c r="Q171" i="9"/>
  <c r="R118" i="10"/>
  <c r="R117" i="10" s="1"/>
  <c r="BK126" i="11"/>
  <c r="J126" i="11" s="1"/>
  <c r="J97" i="11" s="1"/>
  <c r="P134" i="11"/>
  <c r="T148" i="11"/>
  <c r="R173" i="11"/>
  <c r="R177" i="11"/>
  <c r="R185" i="11"/>
  <c r="T194" i="11"/>
  <c r="T200" i="11"/>
  <c r="T120" i="12"/>
  <c r="T119" i="12" s="1"/>
  <c r="T118" i="12" s="1"/>
  <c r="P131" i="13"/>
  <c r="BK139" i="13"/>
  <c r="J139" i="13" s="1"/>
  <c r="J99" i="13" s="1"/>
  <c r="T154" i="13"/>
  <c r="BK167" i="13"/>
  <c r="J167" i="13" s="1"/>
  <c r="J102" i="13" s="1"/>
  <c r="P185" i="13"/>
  <c r="P204" i="13"/>
  <c r="T220" i="13"/>
  <c r="T247" i="13"/>
  <c r="T256" i="13"/>
  <c r="T264" i="13"/>
  <c r="R281" i="13"/>
  <c r="T120" i="14"/>
  <c r="T118" i="14" s="1"/>
  <c r="P126" i="15"/>
  <c r="P125" i="15"/>
  <c r="P139" i="15"/>
  <c r="R159" i="15"/>
  <c r="T191" i="15"/>
  <c r="R220" i="15"/>
  <c r="R219" i="15" s="1"/>
  <c r="T122" i="16"/>
  <c r="T121" i="16" s="1"/>
  <c r="T133" i="16"/>
  <c r="T132" i="16" s="1"/>
  <c r="U118" i="17"/>
  <c r="U117" i="17" s="1"/>
  <c r="BK118" i="18"/>
  <c r="J118" i="18" s="1"/>
  <c r="J97" i="18" s="1"/>
  <c r="R118" i="19"/>
  <c r="R117" i="19"/>
  <c r="R120" i="20"/>
  <c r="R128" i="20"/>
  <c r="BK130" i="21"/>
  <c r="J130" i="21" s="1"/>
  <c r="J98" i="21" s="1"/>
  <c r="T130" i="21"/>
  <c r="T138" i="21"/>
  <c r="BK163" i="21"/>
  <c r="J163" i="21" s="1"/>
  <c r="J101" i="21" s="1"/>
  <c r="T178" i="21"/>
  <c r="P198" i="21"/>
  <c r="R218" i="21"/>
  <c r="R245" i="21"/>
  <c r="R254" i="21"/>
  <c r="P270" i="21"/>
  <c r="T120" i="22"/>
  <c r="T118" i="22" s="1"/>
  <c r="BK126" i="23"/>
  <c r="J126" i="23" s="1"/>
  <c r="J98" i="23" s="1"/>
  <c r="T126" i="23"/>
  <c r="T125" i="23" s="1"/>
  <c r="T139" i="23"/>
  <c r="R159" i="23"/>
  <c r="R190" i="23"/>
  <c r="T220" i="23"/>
  <c r="T219" i="23" s="1"/>
  <c r="R122" i="24"/>
  <c r="R121" i="24" s="1"/>
  <c r="R133" i="24"/>
  <c r="R132" i="24" s="1"/>
  <c r="U118" i="25"/>
  <c r="U117" i="25" s="1"/>
  <c r="BK118" i="26"/>
  <c r="J118" i="26" s="1"/>
  <c r="J97" i="26" s="1"/>
  <c r="R121" i="27"/>
  <c r="R120" i="27" s="1"/>
  <c r="BK125" i="28"/>
  <c r="T125" i="28"/>
  <c r="P139" i="28"/>
  <c r="BK143" i="28"/>
  <c r="J143" i="28" s="1"/>
  <c r="J101" i="28" s="1"/>
  <c r="T143" i="28"/>
  <c r="T142" i="28"/>
  <c r="T149" i="28"/>
  <c r="T148" i="28" s="1"/>
  <c r="R119" i="29"/>
  <c r="T128" i="29"/>
  <c r="P120" i="30"/>
  <c r="P119" i="30" s="1"/>
  <c r="AU123" i="1" s="1"/>
  <c r="T120" i="30"/>
  <c r="T125" i="30"/>
  <c r="T123" i="31"/>
  <c r="T136" i="31"/>
  <c r="BK153" i="31"/>
  <c r="J153" i="31" s="1"/>
  <c r="J102" i="31" s="1"/>
  <c r="T153" i="31"/>
  <c r="P121" i="32"/>
  <c r="T121" i="32"/>
  <c r="P135" i="32"/>
  <c r="R135" i="32"/>
  <c r="R138" i="2"/>
  <c r="P190" i="2"/>
  <c r="T195" i="2"/>
  <c r="R205" i="2"/>
  <c r="T293" i="2"/>
  <c r="R337" i="2"/>
  <c r="P382" i="2"/>
  <c r="BK390" i="2"/>
  <c r="J390" i="2" s="1"/>
  <c r="J106" i="2" s="1"/>
  <c r="BK415" i="2"/>
  <c r="J415" i="2"/>
  <c r="J108" i="2" s="1"/>
  <c r="P421" i="2"/>
  <c r="P428" i="2"/>
  <c r="T433" i="2"/>
  <c r="T506" i="2"/>
  <c r="T524" i="2"/>
  <c r="P121" i="3"/>
  <c r="P120" i="3" s="1"/>
  <c r="AU96" i="1" s="1"/>
  <c r="R141" i="3"/>
  <c r="T186" i="3"/>
  <c r="BK124" i="4"/>
  <c r="J124" i="4" s="1"/>
  <c r="J97" i="4" s="1"/>
  <c r="BK134" i="4"/>
  <c r="J134" i="4" s="1"/>
  <c r="J98" i="4" s="1"/>
  <c r="BK147" i="4"/>
  <c r="J147" i="4"/>
  <c r="J99" i="4" s="1"/>
  <c r="BK155" i="4"/>
  <c r="J155" i="4" s="1"/>
  <c r="J101" i="4" s="1"/>
  <c r="R165" i="4"/>
  <c r="P128" i="7"/>
  <c r="T138" i="7"/>
  <c r="BK174" i="7"/>
  <c r="J174" i="7"/>
  <c r="J102" i="7" s="1"/>
  <c r="R126" i="8"/>
  <c r="P139" i="8"/>
  <c r="R144" i="8"/>
  <c r="R143" i="8" s="1"/>
  <c r="T153" i="8"/>
  <c r="P171" i="8"/>
  <c r="P170" i="8" s="1"/>
  <c r="S123" i="9"/>
  <c r="S129" i="9"/>
  <c r="U161" i="9"/>
  <c r="U165" i="9"/>
  <c r="S171" i="9"/>
  <c r="P118" i="10"/>
  <c r="P117" i="10"/>
  <c r="AU103" i="1" s="1"/>
  <c r="T126" i="11"/>
  <c r="T134" i="11"/>
  <c r="R148" i="11"/>
  <c r="T173" i="11"/>
  <c r="T177" i="11"/>
  <c r="T185" i="11"/>
  <c r="P194" i="11"/>
  <c r="P200" i="11"/>
  <c r="BK120" i="12"/>
  <c r="J120" i="12" s="1"/>
  <c r="J98" i="12" s="1"/>
  <c r="P120" i="12"/>
  <c r="P119" i="12" s="1"/>
  <c r="P118" i="12" s="1"/>
  <c r="AU105" i="1" s="1"/>
  <c r="BK131" i="13"/>
  <c r="J131" i="13" s="1"/>
  <c r="J98" i="13" s="1"/>
  <c r="T139" i="13"/>
  <c r="R154" i="13"/>
  <c r="T167" i="13"/>
  <c r="R185" i="13"/>
  <c r="T204" i="13"/>
  <c r="P220" i="13"/>
  <c r="P247" i="13"/>
  <c r="R256" i="13"/>
  <c r="P264" i="13"/>
  <c r="T281" i="13"/>
  <c r="BK120" i="14"/>
  <c r="J120" i="14" s="1"/>
  <c r="J98" i="14" s="1"/>
  <c r="BK126" i="15"/>
  <c r="BK125" i="15" s="1"/>
  <c r="J125" i="15" s="1"/>
  <c r="J97" i="15" s="1"/>
  <c r="BK139" i="15"/>
  <c r="BK159" i="15"/>
  <c r="J159" i="15" s="1"/>
  <c r="J101" i="15" s="1"/>
  <c r="R191" i="15"/>
  <c r="T220" i="15"/>
  <c r="T219" i="15"/>
  <c r="BK122" i="16"/>
  <c r="J122" i="16"/>
  <c r="J98" i="16" s="1"/>
  <c r="P133" i="16"/>
  <c r="P132" i="16" s="1"/>
  <c r="Q118" i="17"/>
  <c r="Q117" i="17" s="1"/>
  <c r="AU110" i="1" s="1"/>
  <c r="T118" i="18"/>
  <c r="T117" i="18"/>
  <c r="BK118" i="19"/>
  <c r="J118" i="19"/>
  <c r="J97" i="19" s="1"/>
  <c r="P120" i="20"/>
  <c r="P128" i="20"/>
  <c r="BK138" i="21"/>
  <c r="J138" i="21"/>
  <c r="J99" i="21" s="1"/>
  <c r="BK153" i="21"/>
  <c r="J153" i="21" s="1"/>
  <c r="J100" i="21" s="1"/>
  <c r="T153" i="21"/>
  <c r="R163" i="21"/>
  <c r="R178" i="21"/>
  <c r="T198" i="21"/>
  <c r="T197" i="21" s="1"/>
  <c r="BK218" i="21"/>
  <c r="J218" i="21" s="1"/>
  <c r="J105" i="21" s="1"/>
  <c r="P245" i="21"/>
  <c r="P254" i="21"/>
  <c r="BK270" i="21"/>
  <c r="J270" i="21" s="1"/>
  <c r="J108" i="21" s="1"/>
  <c r="P120" i="22"/>
  <c r="P118" i="22" s="1"/>
  <c r="AU115" i="1" s="1"/>
  <c r="R139" i="23"/>
  <c r="R138" i="23" s="1"/>
  <c r="P159" i="23"/>
  <c r="T190" i="23"/>
  <c r="R220" i="23"/>
  <c r="R219" i="23" s="1"/>
  <c r="P122" i="24"/>
  <c r="P121" i="24" s="1"/>
  <c r="P133" i="24"/>
  <c r="P132" i="24" s="1"/>
  <c r="BL118" i="25"/>
  <c r="K118" i="25" s="1"/>
  <c r="K97" i="25" s="1"/>
  <c r="P118" i="26"/>
  <c r="P117" i="26" s="1"/>
  <c r="AU119" i="1" s="1"/>
  <c r="P121" i="27"/>
  <c r="P120" i="27" s="1"/>
  <c r="AU120" i="1" s="1"/>
  <c r="P125" i="28"/>
  <c r="P124" i="28" s="1"/>
  <c r="R139" i="28"/>
  <c r="R143" i="28"/>
  <c r="R142" i="28" s="1"/>
  <c r="P149" i="28"/>
  <c r="P148" i="28" s="1"/>
  <c r="BK119" i="29"/>
  <c r="J119" i="29" s="1"/>
  <c r="J97" i="29" s="1"/>
  <c r="T119" i="29"/>
  <c r="T118" i="29" s="1"/>
  <c r="R128" i="29"/>
  <c r="BK121" i="32"/>
  <c r="R121" i="32"/>
  <c r="R120" i="32" s="1"/>
  <c r="R119" i="32" s="1"/>
  <c r="BK135" i="32"/>
  <c r="J135" i="32" s="1"/>
  <c r="J99" i="32" s="1"/>
  <c r="T135" i="32"/>
  <c r="BK138" i="2"/>
  <c r="J138" i="2"/>
  <c r="J97" i="2" s="1"/>
  <c r="BK190" i="2"/>
  <c r="J190" i="2" s="1"/>
  <c r="J98" i="2" s="1"/>
  <c r="BK195" i="2"/>
  <c r="J195" i="2" s="1"/>
  <c r="J99" i="2" s="1"/>
  <c r="BK205" i="2"/>
  <c r="J205" i="2" s="1"/>
  <c r="J100" i="2" s="1"/>
  <c r="P293" i="2"/>
  <c r="BK337" i="2"/>
  <c r="J337" i="2" s="1"/>
  <c r="J103" i="2" s="1"/>
  <c r="R382" i="2"/>
  <c r="P390" i="2"/>
  <c r="P415" i="2"/>
  <c r="BK421" i="2"/>
  <c r="J421" i="2"/>
  <c r="J110" i="2" s="1"/>
  <c r="T421" i="2"/>
  <c r="T428" i="2"/>
  <c r="P433" i="2"/>
  <c r="BK506" i="2"/>
  <c r="J506" i="2" s="1"/>
  <c r="J114" i="2" s="1"/>
  <c r="BK524" i="2"/>
  <c r="J524" i="2" s="1"/>
  <c r="J117" i="2" s="1"/>
  <c r="T121" i="3"/>
  <c r="T120" i="3"/>
  <c r="BK141" i="3"/>
  <c r="J141" i="3" s="1"/>
  <c r="J98" i="3" s="1"/>
  <c r="BK186" i="3"/>
  <c r="J186" i="3" s="1"/>
  <c r="J99" i="3" s="1"/>
  <c r="R124" i="4"/>
  <c r="R134" i="4"/>
  <c r="T147" i="4"/>
  <c r="T155" i="4"/>
  <c r="T165" i="4"/>
  <c r="P121" i="5"/>
  <c r="P134" i="5"/>
  <c r="BK118" i="6"/>
  <c r="J118" i="6" s="1"/>
  <c r="J97" i="6" s="1"/>
  <c r="R128" i="7"/>
  <c r="P138" i="7"/>
  <c r="P158" i="7"/>
  <c r="BK165" i="7"/>
  <c r="J165" i="7"/>
  <c r="J101" i="7" s="1"/>
  <c r="T165" i="7"/>
  <c r="T174" i="7"/>
  <c r="BK194" i="7"/>
  <c r="J194" i="7" s="1"/>
  <c r="J104" i="7" s="1"/>
  <c r="T194" i="7"/>
  <c r="R209" i="7"/>
  <c r="T209" i="7"/>
  <c r="T212" i="7"/>
  <c r="P126" i="8"/>
  <c r="P125" i="8"/>
  <c r="R139" i="8"/>
  <c r="T144" i="8"/>
  <c r="T143" i="8" s="1"/>
  <c r="P153" i="8"/>
  <c r="T171" i="8"/>
  <c r="T170" i="8" s="1"/>
  <c r="Q123" i="9"/>
  <c r="BL129" i="9"/>
  <c r="K129" i="9" s="1"/>
  <c r="K98" i="9" s="1"/>
  <c r="BL161" i="9"/>
  <c r="K161" i="9" s="1"/>
  <c r="K99" i="9" s="1"/>
  <c r="BL165" i="9"/>
  <c r="K165" i="9" s="1"/>
  <c r="K100" i="9" s="1"/>
  <c r="BL171" i="9"/>
  <c r="K171" i="9" s="1"/>
  <c r="K101" i="9" s="1"/>
  <c r="BK118" i="10"/>
  <c r="J118" i="10" s="1"/>
  <c r="J97" i="10" s="1"/>
  <c r="R126" i="11"/>
  <c r="R134" i="11"/>
  <c r="BK148" i="11"/>
  <c r="J148" i="11"/>
  <c r="J99" i="11" s="1"/>
  <c r="BK173" i="11"/>
  <c r="J173" i="11"/>
  <c r="J100" i="11" s="1"/>
  <c r="BK177" i="11"/>
  <c r="J177" i="11" s="1"/>
  <c r="J101" i="11" s="1"/>
  <c r="BK185" i="11"/>
  <c r="J185" i="11" s="1"/>
  <c r="J102" i="11" s="1"/>
  <c r="BK194" i="11"/>
  <c r="J194" i="11" s="1"/>
  <c r="J104" i="11" s="1"/>
  <c r="R194" i="11"/>
  <c r="R200" i="11"/>
  <c r="R120" i="12"/>
  <c r="R119" i="12" s="1"/>
  <c r="R118" i="12" s="1"/>
  <c r="T131" i="13"/>
  <c r="T130" i="13"/>
  <c r="P139" i="13"/>
  <c r="BK154" i="13"/>
  <c r="J154" i="13" s="1"/>
  <c r="J100" i="13" s="1"/>
  <c r="P167" i="13"/>
  <c r="P166" i="13" s="1"/>
  <c r="BK185" i="13"/>
  <c r="J185" i="13" s="1"/>
  <c r="J103" i="13" s="1"/>
  <c r="BK204" i="13"/>
  <c r="J204" i="13" s="1"/>
  <c r="J104" i="13" s="1"/>
  <c r="BK220" i="13"/>
  <c r="J220" i="13" s="1"/>
  <c r="J105" i="13" s="1"/>
  <c r="BK247" i="13"/>
  <c r="J247" i="13" s="1"/>
  <c r="J106" i="13" s="1"/>
  <c r="BK256" i="13"/>
  <c r="J256" i="13"/>
  <c r="J107" i="13" s="1"/>
  <c r="BK264" i="13"/>
  <c r="J264" i="13" s="1"/>
  <c r="J108" i="13" s="1"/>
  <c r="BK281" i="13"/>
  <c r="J281" i="13" s="1"/>
  <c r="J109" i="13" s="1"/>
  <c r="P120" i="14"/>
  <c r="P118" i="14" s="1"/>
  <c r="AU107" i="1" s="1"/>
  <c r="R126" i="15"/>
  <c r="R125" i="15"/>
  <c r="R139" i="15"/>
  <c r="R138" i="15" s="1"/>
  <c r="T159" i="15"/>
  <c r="P191" i="15"/>
  <c r="BK220" i="15"/>
  <c r="BK219" i="15" s="1"/>
  <c r="J219" i="15" s="1"/>
  <c r="J103" i="15" s="1"/>
  <c r="P122" i="16"/>
  <c r="P121" i="16" s="1"/>
  <c r="R133" i="16"/>
  <c r="R132" i="16"/>
  <c r="S118" i="17"/>
  <c r="S117" i="17" s="1"/>
  <c r="R118" i="18"/>
  <c r="R117" i="18" s="1"/>
  <c r="T118" i="19"/>
  <c r="T117" i="19"/>
  <c r="BK120" i="20"/>
  <c r="J120" i="20" s="1"/>
  <c r="J97" i="20" s="1"/>
  <c r="BK128" i="20"/>
  <c r="J128" i="20" s="1"/>
  <c r="J98" i="20" s="1"/>
  <c r="P130" i="21"/>
  <c r="P138" i="21"/>
  <c r="R153" i="21"/>
  <c r="P163" i="21"/>
  <c r="BK178" i="21"/>
  <c r="J178" i="21" s="1"/>
  <c r="J102" i="21" s="1"/>
  <c r="BK198" i="21"/>
  <c r="J198" i="21" s="1"/>
  <c r="J104" i="21" s="1"/>
  <c r="P218" i="21"/>
  <c r="BK245" i="21"/>
  <c r="J245" i="21" s="1"/>
  <c r="J106" i="21" s="1"/>
  <c r="BK254" i="21"/>
  <c r="J254" i="21" s="1"/>
  <c r="J107" i="21" s="1"/>
  <c r="R270" i="21"/>
  <c r="BK120" i="22"/>
  <c r="J120" i="22" s="1"/>
  <c r="J98" i="22" s="1"/>
  <c r="R126" i="23"/>
  <c r="R125" i="23" s="1"/>
  <c r="P139" i="23"/>
  <c r="T159" i="23"/>
  <c r="P190" i="23"/>
  <c r="P220" i="23"/>
  <c r="P219" i="23" s="1"/>
  <c r="BK122" i="24"/>
  <c r="BK121" i="24" s="1"/>
  <c r="J121" i="24" s="1"/>
  <c r="J97" i="24" s="1"/>
  <c r="T133" i="24"/>
  <c r="T132" i="24" s="1"/>
  <c r="S118" i="25"/>
  <c r="S117" i="25" s="1"/>
  <c r="T118" i="26"/>
  <c r="T117" i="26"/>
  <c r="T121" i="27"/>
  <c r="T120" i="27"/>
  <c r="R125" i="28"/>
  <c r="R124" i="28" s="1"/>
  <c r="BK139" i="28"/>
  <c r="J139" i="28"/>
  <c r="J99" i="28"/>
  <c r="T139" i="28"/>
  <c r="P143" i="28"/>
  <c r="P142" i="28" s="1"/>
  <c r="BK149" i="28"/>
  <c r="J149" i="28"/>
  <c r="J103" i="28" s="1"/>
  <c r="R149" i="28"/>
  <c r="R148" i="28"/>
  <c r="P119" i="29"/>
  <c r="BK128" i="29"/>
  <c r="J128" i="29" s="1"/>
  <c r="J98" i="29" s="1"/>
  <c r="P128" i="29"/>
  <c r="BK120" i="30"/>
  <c r="J120" i="30" s="1"/>
  <c r="J97" i="30" s="1"/>
  <c r="BK125" i="30"/>
  <c r="J125" i="30" s="1"/>
  <c r="J98" i="30" s="1"/>
  <c r="R125" i="30"/>
  <c r="BK123" i="31"/>
  <c r="J123" i="31" s="1"/>
  <c r="J97" i="31" s="1"/>
  <c r="R123" i="31"/>
  <c r="BK136" i="31"/>
  <c r="J136" i="31"/>
  <c r="J99" i="31" s="1"/>
  <c r="R136" i="31"/>
  <c r="BK141" i="31"/>
  <c r="J141" i="31" s="1"/>
  <c r="J100" i="31" s="1"/>
  <c r="R141" i="31"/>
  <c r="BK148" i="31"/>
  <c r="J148" i="31" s="1"/>
  <c r="J101" i="31" s="1"/>
  <c r="P148" i="31"/>
  <c r="T148" i="31"/>
  <c r="P153" i="31"/>
  <c r="BK120" i="33"/>
  <c r="J120" i="33" s="1"/>
  <c r="J98" i="33" s="1"/>
  <c r="P120" i="33"/>
  <c r="P119" i="33"/>
  <c r="P118" i="33" s="1"/>
  <c r="AU126" i="1" s="1"/>
  <c r="R120" i="33"/>
  <c r="R119" i="33" s="1"/>
  <c r="R118" i="33" s="1"/>
  <c r="T120" i="33"/>
  <c r="T119" i="33"/>
  <c r="T118" i="33" s="1"/>
  <c r="BK148" i="5"/>
  <c r="J148" i="5"/>
  <c r="J100" i="5" s="1"/>
  <c r="BL175" i="9"/>
  <c r="K175" i="9"/>
  <c r="K102" i="9" s="1"/>
  <c r="BK133" i="30"/>
  <c r="J133" i="30"/>
  <c r="J99" i="30" s="1"/>
  <c r="BK134" i="31"/>
  <c r="J134" i="31" s="1"/>
  <c r="J98" i="31" s="1"/>
  <c r="BK333" i="2"/>
  <c r="J333" i="2" s="1"/>
  <c r="J102" i="2" s="1"/>
  <c r="BK376" i="2"/>
  <c r="J376" i="2" s="1"/>
  <c r="J104" i="2" s="1"/>
  <c r="BK419" i="2"/>
  <c r="J419" i="2" s="1"/>
  <c r="J109" i="2" s="1"/>
  <c r="BK206" i="3"/>
  <c r="J206" i="3"/>
  <c r="J100" i="3" s="1"/>
  <c r="BK169" i="4"/>
  <c r="J169" i="4"/>
  <c r="J103" i="4" s="1"/>
  <c r="BK131" i="5"/>
  <c r="J131" i="5"/>
  <c r="J98" i="5" s="1"/>
  <c r="BK192" i="11"/>
  <c r="J192" i="11"/>
  <c r="J103" i="11" s="1"/>
  <c r="BK154" i="27"/>
  <c r="J154" i="27" s="1"/>
  <c r="J100" i="27" s="1"/>
  <c r="BK413" i="2"/>
  <c r="J413" i="2" s="1"/>
  <c r="J107" i="2" s="1"/>
  <c r="BK431" i="2"/>
  <c r="J431" i="2" s="1"/>
  <c r="J112" i="2" s="1"/>
  <c r="BK153" i="4"/>
  <c r="J153" i="4" s="1"/>
  <c r="J100" i="4" s="1"/>
  <c r="BK152" i="27"/>
  <c r="J152" i="27"/>
  <c r="J99" i="27" s="1"/>
  <c r="BK517" i="2"/>
  <c r="J517" i="2"/>
  <c r="J115" i="2" s="1"/>
  <c r="BK520" i="2"/>
  <c r="J520" i="2"/>
  <c r="J116" i="2" s="1"/>
  <c r="BK132" i="20"/>
  <c r="J132" i="20"/>
  <c r="J99" i="20" s="1"/>
  <c r="J121" i="32"/>
  <c r="J98" i="32" s="1"/>
  <c r="J89" i="33"/>
  <c r="BE123" i="33"/>
  <c r="BE129" i="33"/>
  <c r="E85" i="33"/>
  <c r="F92" i="33"/>
  <c r="J115" i="33"/>
  <c r="BE124" i="33"/>
  <c r="BE125" i="33"/>
  <c r="BE121" i="33"/>
  <c r="BE122" i="33"/>
  <c r="BE126" i="33"/>
  <c r="BE127" i="33"/>
  <c r="BE128" i="33"/>
  <c r="BE130" i="33"/>
  <c r="J113" i="32"/>
  <c r="F116" i="32"/>
  <c r="BE130" i="32"/>
  <c r="BE134" i="32"/>
  <c r="BE139" i="32"/>
  <c r="E109" i="32"/>
  <c r="BE137" i="32"/>
  <c r="BE138" i="32"/>
  <c r="J92" i="32"/>
  <c r="BE122" i="32"/>
  <c r="BE124" i="32"/>
  <c r="BE136" i="32"/>
  <c r="BE125" i="32"/>
  <c r="F92" i="31"/>
  <c r="J116" i="31"/>
  <c r="J118" i="31"/>
  <c r="J119" i="31"/>
  <c r="BE125" i="31"/>
  <c r="BE128" i="31"/>
  <c r="BE131" i="31"/>
  <c r="BE133" i="31"/>
  <c r="BE135" i="31"/>
  <c r="BE137" i="31"/>
  <c r="BE140" i="31"/>
  <c r="BE155" i="31"/>
  <c r="BE165" i="31"/>
  <c r="BE166" i="31"/>
  <c r="BE172" i="31"/>
  <c r="BE173" i="31"/>
  <c r="BE179" i="31"/>
  <c r="BE180" i="31"/>
  <c r="BE181" i="31"/>
  <c r="BE201" i="31"/>
  <c r="BE203" i="31"/>
  <c r="BE205" i="31"/>
  <c r="BE208" i="31"/>
  <c r="BE209" i="31"/>
  <c r="BE211" i="31"/>
  <c r="BE129" i="31"/>
  <c r="BE146" i="31"/>
  <c r="BE147" i="31"/>
  <c r="BE156" i="31"/>
  <c r="BE159" i="31"/>
  <c r="BE161" i="31"/>
  <c r="BE163" i="31"/>
  <c r="BE167" i="31"/>
  <c r="BE168" i="31"/>
  <c r="BE170" i="31"/>
  <c r="BE174" i="31"/>
  <c r="BE175" i="31"/>
  <c r="BE177" i="31"/>
  <c r="BE183" i="31"/>
  <c r="BE189" i="31"/>
  <c r="BE196" i="31"/>
  <c r="BE197" i="31"/>
  <c r="BE199" i="31"/>
  <c r="BE202" i="31"/>
  <c r="BE207" i="31"/>
  <c r="BE212" i="31"/>
  <c r="BE217" i="31"/>
  <c r="BE219" i="31"/>
  <c r="E112" i="31"/>
  <c r="BE124" i="31"/>
  <c r="BE126" i="31"/>
  <c r="BE130" i="31"/>
  <c r="BE132" i="31"/>
  <c r="BE138" i="31"/>
  <c r="BE139" i="31"/>
  <c r="BE142" i="31"/>
  <c r="BE143" i="31"/>
  <c r="BE144" i="31"/>
  <c r="BE145" i="31"/>
  <c r="BE150" i="31"/>
  <c r="BE151" i="31"/>
  <c r="BE152" i="31"/>
  <c r="BE154" i="31"/>
  <c r="BE157" i="31"/>
  <c r="BE158" i="31"/>
  <c r="BE162" i="31"/>
  <c r="BE178" i="31"/>
  <c r="BE182" i="31"/>
  <c r="BE184" i="31"/>
  <c r="BE185" i="31"/>
  <c r="BE187" i="31"/>
  <c r="BE188" i="31"/>
  <c r="BE191" i="31"/>
  <c r="BE192" i="31"/>
  <c r="BE204" i="31"/>
  <c r="BE206" i="31"/>
  <c r="BE215" i="31"/>
  <c r="BE218" i="31"/>
  <c r="F91" i="31"/>
  <c r="BE127" i="31"/>
  <c r="BE149" i="31"/>
  <c r="BE160" i="31"/>
  <c r="BE164" i="31"/>
  <c r="BE169" i="31"/>
  <c r="BE171" i="31"/>
  <c r="BE176" i="31"/>
  <c r="BE186" i="31"/>
  <c r="BE190" i="31"/>
  <c r="BE193" i="31"/>
  <c r="BE194" i="31"/>
  <c r="BE195" i="31"/>
  <c r="BE198" i="31"/>
  <c r="BE200" i="31"/>
  <c r="BE210" i="31"/>
  <c r="BE213" i="31"/>
  <c r="BE214" i="31"/>
  <c r="BE216" i="31"/>
  <c r="E109" i="30"/>
  <c r="BE126" i="30"/>
  <c r="BE134" i="30"/>
  <c r="F92" i="30"/>
  <c r="J116" i="30"/>
  <c r="BE121" i="30"/>
  <c r="BE123" i="30"/>
  <c r="BE130" i="30"/>
  <c r="J89" i="30"/>
  <c r="BE127" i="30"/>
  <c r="BE129" i="30"/>
  <c r="BE132" i="30"/>
  <c r="J125" i="28"/>
  <c r="J98" i="28" s="1"/>
  <c r="BK142" i="28"/>
  <c r="J142" i="28"/>
  <c r="J100" i="28" s="1"/>
  <c r="J89" i="29"/>
  <c r="F92" i="29"/>
  <c r="E108" i="29"/>
  <c r="BE122" i="29"/>
  <c r="BE123" i="29"/>
  <c r="BE130" i="29"/>
  <c r="BE133" i="29"/>
  <c r="J115" i="29"/>
  <c r="BE120" i="29"/>
  <c r="BE129" i="29"/>
  <c r="E113" i="28"/>
  <c r="BE127" i="28"/>
  <c r="BE128" i="28"/>
  <c r="BE130" i="28"/>
  <c r="BE131" i="28"/>
  <c r="BE132" i="28"/>
  <c r="BE136" i="28"/>
  <c r="BE137" i="28"/>
  <c r="BE151" i="28"/>
  <c r="BE152" i="28"/>
  <c r="F91" i="28"/>
  <c r="J92" i="28"/>
  <c r="J117" i="28"/>
  <c r="J119" i="28"/>
  <c r="BE133" i="28"/>
  <c r="BE134" i="28"/>
  <c r="BE135" i="28"/>
  <c r="BE138" i="28"/>
  <c r="BE141" i="28"/>
  <c r="BE144" i="28"/>
  <c r="BE145" i="28"/>
  <c r="F92" i="28"/>
  <c r="BE126" i="28"/>
  <c r="BE146" i="28"/>
  <c r="BE150" i="28"/>
  <c r="BE129" i="28"/>
  <c r="BE140" i="28"/>
  <c r="BE147" i="28"/>
  <c r="BE153" i="28"/>
  <c r="BK117" i="26"/>
  <c r="J117" i="26" s="1"/>
  <c r="J96" i="26" s="1"/>
  <c r="E85" i="27"/>
  <c r="J89" i="27"/>
  <c r="F92" i="27"/>
  <c r="BE130" i="27"/>
  <c r="BE153" i="27"/>
  <c r="BE155" i="27"/>
  <c r="J92" i="27"/>
  <c r="BE122" i="27"/>
  <c r="BE138" i="27"/>
  <c r="BE146" i="27"/>
  <c r="E85" i="26"/>
  <c r="F91" i="26"/>
  <c r="J92" i="26"/>
  <c r="J113" i="26"/>
  <c r="BE122" i="26"/>
  <c r="BE123" i="26"/>
  <c r="BE124" i="26"/>
  <c r="F92" i="26"/>
  <c r="J111" i="26"/>
  <c r="BE121" i="26"/>
  <c r="BE119" i="26"/>
  <c r="BE120" i="26"/>
  <c r="J122" i="24"/>
  <c r="J98" i="24" s="1"/>
  <c r="K111" i="25"/>
  <c r="F114" i="25"/>
  <c r="BF120" i="25"/>
  <c r="BF124" i="25"/>
  <c r="BF127" i="25"/>
  <c r="BF129" i="25"/>
  <c r="BF134" i="25"/>
  <c r="BF135" i="25"/>
  <c r="BF136" i="25"/>
  <c r="BF140" i="25"/>
  <c r="BF141" i="25"/>
  <c r="BF146" i="25"/>
  <c r="BF148" i="25"/>
  <c r="BF149" i="25"/>
  <c r="BF152" i="25"/>
  <c r="BF153" i="25"/>
  <c r="BF160" i="25"/>
  <c r="E85" i="25"/>
  <c r="K91" i="25"/>
  <c r="K92" i="25"/>
  <c r="BF125" i="25"/>
  <c r="BF128" i="25"/>
  <c r="BF131" i="25"/>
  <c r="BF139" i="25"/>
  <c r="BF142" i="25"/>
  <c r="BF145" i="25"/>
  <c r="BF154" i="25"/>
  <c r="BF155" i="25"/>
  <c r="BF156" i="25"/>
  <c r="BF157" i="25"/>
  <c r="F91" i="25"/>
  <c r="BF121" i="25"/>
  <c r="BF130" i="25"/>
  <c r="BF132" i="25"/>
  <c r="BF133" i="25"/>
  <c r="BF137" i="25"/>
  <c r="BF144" i="25"/>
  <c r="BF150" i="25"/>
  <c r="BF158" i="25"/>
  <c r="BF119" i="25"/>
  <c r="BF122" i="25"/>
  <c r="BF123" i="25"/>
  <c r="BF126" i="25"/>
  <c r="BF138" i="25"/>
  <c r="BF143" i="25"/>
  <c r="BF147" i="25"/>
  <c r="BF151" i="25"/>
  <c r="BF159" i="25"/>
  <c r="J220" i="23"/>
  <c r="J104" i="23"/>
  <c r="J89" i="24"/>
  <c r="F92" i="24"/>
  <c r="E110" i="24"/>
  <c r="J117" i="24"/>
  <c r="BE129" i="24"/>
  <c r="BE130" i="24"/>
  <c r="BK125" i="23"/>
  <c r="J139" i="23"/>
  <c r="J100" i="23" s="1"/>
  <c r="J91" i="24"/>
  <c r="BE125" i="24"/>
  <c r="BE126" i="24"/>
  <c r="BE134" i="24"/>
  <c r="BE123" i="24"/>
  <c r="BE124" i="24"/>
  <c r="BE127" i="24"/>
  <c r="BE128" i="24"/>
  <c r="BE135" i="24"/>
  <c r="F91" i="24"/>
  <c r="BE131" i="24"/>
  <c r="BE136" i="24"/>
  <c r="E85" i="23"/>
  <c r="F91" i="23"/>
  <c r="J92" i="23"/>
  <c r="J118" i="23"/>
  <c r="BE131" i="23"/>
  <c r="BE134" i="23"/>
  <c r="BE143" i="23"/>
  <c r="BE144" i="23"/>
  <c r="BE148" i="23"/>
  <c r="BE149" i="23"/>
  <c r="BE157" i="23"/>
  <c r="BE165" i="23"/>
  <c r="BE166" i="23"/>
  <c r="BE167" i="23"/>
  <c r="BE173" i="23"/>
  <c r="BE174" i="23"/>
  <c r="BE176" i="23"/>
  <c r="BE181" i="23"/>
  <c r="BE183" i="23"/>
  <c r="BE185" i="23"/>
  <c r="BE189" i="23"/>
  <c r="BE193" i="23"/>
  <c r="BE196" i="23"/>
  <c r="BE198" i="23"/>
  <c r="BE200" i="23"/>
  <c r="BE202" i="23"/>
  <c r="BE204" i="23"/>
  <c r="BE205" i="23"/>
  <c r="F92" i="23"/>
  <c r="BE127" i="23"/>
  <c r="BE133" i="23"/>
  <c r="BE137" i="23"/>
  <c r="BE141" i="23"/>
  <c r="BE142" i="23"/>
  <c r="BE146" i="23"/>
  <c r="BE147" i="23"/>
  <c r="BE152" i="23"/>
  <c r="BE158" i="23"/>
  <c r="BE162" i="23"/>
  <c r="BE163" i="23"/>
  <c r="BE164" i="23"/>
  <c r="BE168" i="23"/>
  <c r="BE172" i="23"/>
  <c r="BE180" i="23"/>
  <c r="BE182" i="23"/>
  <c r="BE186" i="23"/>
  <c r="BE191" i="23"/>
  <c r="BE192" i="23"/>
  <c r="BE201" i="23"/>
  <c r="BE203" i="23"/>
  <c r="BE206" i="23"/>
  <c r="BE208" i="23"/>
  <c r="BE209" i="23"/>
  <c r="BE211" i="23"/>
  <c r="BE212" i="23"/>
  <c r="BE216" i="23"/>
  <c r="BE223" i="23"/>
  <c r="J91" i="23"/>
  <c r="BE132" i="23"/>
  <c r="BE135" i="23"/>
  <c r="BE136" i="23"/>
  <c r="BE145" i="23"/>
  <c r="BE150" i="23"/>
  <c r="BE153" i="23"/>
  <c r="BE154" i="23"/>
  <c r="BE156" i="23"/>
  <c r="BE171" i="23"/>
  <c r="BE175" i="23"/>
  <c r="BE177" i="23"/>
  <c r="BE178" i="23"/>
  <c r="BE179" i="23"/>
  <c r="BE184" i="23"/>
  <c r="BE187" i="23"/>
  <c r="BE188" i="23"/>
  <c r="BE195" i="23"/>
  <c r="BE199" i="23"/>
  <c r="BE213" i="23"/>
  <c r="BE215" i="23"/>
  <c r="BE217" i="23"/>
  <c r="BE218" i="23"/>
  <c r="BE221" i="23"/>
  <c r="BE222" i="23"/>
  <c r="BE224" i="23"/>
  <c r="BE226" i="23"/>
  <c r="BE128" i="23"/>
  <c r="BE129" i="23"/>
  <c r="BE130" i="23"/>
  <c r="BE140" i="23"/>
  <c r="BE151" i="23"/>
  <c r="BE155" i="23"/>
  <c r="BE160" i="23"/>
  <c r="BE161" i="23"/>
  <c r="BE169" i="23"/>
  <c r="BE170" i="23"/>
  <c r="BE194" i="23"/>
  <c r="BE197" i="23"/>
  <c r="BE207" i="23"/>
  <c r="BE210" i="23"/>
  <c r="BE214" i="23"/>
  <c r="BE225" i="23"/>
  <c r="BE227" i="23"/>
  <c r="BK197" i="21"/>
  <c r="J197" i="21" s="1"/>
  <c r="J103" i="21" s="1"/>
  <c r="E85" i="22"/>
  <c r="J89" i="22"/>
  <c r="F92" i="22"/>
  <c r="BE127" i="22"/>
  <c r="BE128" i="22"/>
  <c r="F91" i="22"/>
  <c r="J92" i="22"/>
  <c r="J114" i="22"/>
  <c r="BE126" i="22"/>
  <c r="BE121" i="22"/>
  <c r="BE122" i="22"/>
  <c r="BE124" i="22"/>
  <c r="BE129" i="22"/>
  <c r="BE123" i="22"/>
  <c r="BE125" i="22"/>
  <c r="BE130" i="22"/>
  <c r="BE131" i="22"/>
  <c r="E85" i="21"/>
  <c r="J89" i="21"/>
  <c r="F92" i="21"/>
  <c r="J125" i="21"/>
  <c r="BE131" i="21"/>
  <c r="BE135" i="21"/>
  <c r="BE136" i="21"/>
  <c r="BE145" i="21"/>
  <c r="BE156" i="21"/>
  <c r="BE158" i="21"/>
  <c r="BE162" i="21"/>
  <c r="BE164" i="21"/>
  <c r="BE165" i="21"/>
  <c r="BE174" i="21"/>
  <c r="BE177" i="21"/>
  <c r="BE190" i="21"/>
  <c r="BE199" i="21"/>
  <c r="BE201" i="21"/>
  <c r="BE203" i="21"/>
  <c r="BE205" i="21"/>
  <c r="BE230" i="21"/>
  <c r="BE244" i="21"/>
  <c r="BE264" i="21"/>
  <c r="BE141" i="21"/>
  <c r="BE151" i="21"/>
  <c r="BE159" i="21"/>
  <c r="BE161" i="21"/>
  <c r="BE169" i="21"/>
  <c r="BE179" i="21"/>
  <c r="BE181" i="21"/>
  <c r="BE191" i="21"/>
  <c r="BE217" i="21"/>
  <c r="BE241" i="21"/>
  <c r="BE253" i="21"/>
  <c r="BE268" i="21"/>
  <c r="BE269" i="21"/>
  <c r="BE271" i="21"/>
  <c r="BE281" i="21"/>
  <c r="BE139" i="21"/>
  <c r="BE176" i="21"/>
  <c r="BE186" i="21"/>
  <c r="BE209" i="21"/>
  <c r="BE213" i="21"/>
  <c r="BE219" i="21"/>
  <c r="BE221" i="21"/>
  <c r="BE223" i="21"/>
  <c r="BE228" i="21"/>
  <c r="BE231" i="21"/>
  <c r="BE236" i="21"/>
  <c r="BE251" i="21"/>
  <c r="BE133" i="21"/>
  <c r="BE143" i="21"/>
  <c r="BE147" i="21"/>
  <c r="BE149" i="21"/>
  <c r="BE154" i="21"/>
  <c r="BE167" i="21"/>
  <c r="BE183" i="21"/>
  <c r="BE184" i="21"/>
  <c r="BE187" i="21"/>
  <c r="BE196" i="21"/>
  <c r="BE207" i="21"/>
  <c r="BE242" i="21"/>
  <c r="BE246" i="21"/>
  <c r="BE248" i="21"/>
  <c r="BE250" i="21"/>
  <c r="BE255" i="21"/>
  <c r="BE262" i="21"/>
  <c r="BE282" i="21"/>
  <c r="BE283" i="21"/>
  <c r="BK117" i="19"/>
  <c r="J117" i="19" s="1"/>
  <c r="J30" i="19" s="1"/>
  <c r="F91" i="20"/>
  <c r="F92" i="20"/>
  <c r="BE121" i="20"/>
  <c r="BE122" i="20"/>
  <c r="J89" i="20"/>
  <c r="J91" i="20"/>
  <c r="J116" i="20"/>
  <c r="BE124" i="20"/>
  <c r="E109" i="20"/>
  <c r="BE125" i="20"/>
  <c r="BE126" i="20"/>
  <c r="BE133" i="20"/>
  <c r="BE123" i="20"/>
  <c r="BE127" i="20"/>
  <c r="BE129" i="20"/>
  <c r="BE130" i="20"/>
  <c r="BE131" i="20"/>
  <c r="J89" i="19"/>
  <c r="J92" i="19"/>
  <c r="J113" i="19"/>
  <c r="BE122" i="19"/>
  <c r="F91" i="19"/>
  <c r="E107" i="19"/>
  <c r="BE120" i="19"/>
  <c r="BE121" i="19"/>
  <c r="BE124" i="19"/>
  <c r="BE125" i="19"/>
  <c r="F92" i="19"/>
  <c r="BE119" i="19"/>
  <c r="BE123" i="19"/>
  <c r="BE126" i="19"/>
  <c r="BL117" i="17"/>
  <c r="K117" i="17" s="1"/>
  <c r="K30" i="17" s="1"/>
  <c r="E85" i="18"/>
  <c r="J89" i="18"/>
  <c r="J114" i="18"/>
  <c r="BE119" i="18"/>
  <c r="BE122" i="18"/>
  <c r="BE123" i="18"/>
  <c r="BE126" i="18"/>
  <c r="BE135" i="18"/>
  <c r="J91" i="18"/>
  <c r="F113" i="18"/>
  <c r="BE121" i="18"/>
  <c r="BE124" i="18"/>
  <c r="BE127" i="18"/>
  <c r="BE131" i="18"/>
  <c r="BE132" i="18"/>
  <c r="F92" i="18"/>
  <c r="BE120" i="18"/>
  <c r="BE125" i="18"/>
  <c r="BE128" i="18"/>
  <c r="BE129" i="18"/>
  <c r="BE130" i="18"/>
  <c r="BE133" i="18"/>
  <c r="BE134" i="18"/>
  <c r="BE136" i="18"/>
  <c r="BK121" i="16"/>
  <c r="J121" i="16" s="1"/>
  <c r="J97" i="16" s="1"/>
  <c r="BK132" i="16"/>
  <c r="J132" i="16" s="1"/>
  <c r="J99" i="16" s="1"/>
  <c r="F91" i="17"/>
  <c r="K113" i="17"/>
  <c r="BF122" i="17"/>
  <c r="BF123" i="17"/>
  <c r="BF133" i="17"/>
  <c r="BF134" i="17"/>
  <c r="BF136" i="17"/>
  <c r="BF143" i="17"/>
  <c r="BF147" i="17"/>
  <c r="BF151" i="17"/>
  <c r="BF154" i="17"/>
  <c r="BF156" i="17"/>
  <c r="BF157" i="17"/>
  <c r="BF162" i="17"/>
  <c r="BF163" i="17"/>
  <c r="E85" i="17"/>
  <c r="K89" i="17"/>
  <c r="K92" i="17"/>
  <c r="F114" i="17"/>
  <c r="BF132" i="17"/>
  <c r="BF140" i="17"/>
  <c r="BF141" i="17"/>
  <c r="BF150" i="17"/>
  <c r="BF125" i="17"/>
  <c r="BF126" i="17"/>
  <c r="BF129" i="17"/>
  <c r="BF130" i="17"/>
  <c r="BF131" i="17"/>
  <c r="BF135" i="17"/>
  <c r="BF142" i="17"/>
  <c r="BF146" i="17"/>
  <c r="BF153" i="17"/>
  <c r="BF155" i="17"/>
  <c r="BF161" i="17"/>
  <c r="BF165" i="17"/>
  <c r="BF119" i="17"/>
  <c r="BF120" i="17"/>
  <c r="BF121" i="17"/>
  <c r="BF124" i="17"/>
  <c r="BF127" i="17"/>
  <c r="BF128" i="17"/>
  <c r="BF137" i="17"/>
  <c r="BF138" i="17"/>
  <c r="BF139" i="17"/>
  <c r="BF144" i="17"/>
  <c r="BF145" i="17"/>
  <c r="BF148" i="17"/>
  <c r="BF149" i="17"/>
  <c r="BF152" i="17"/>
  <c r="BF158" i="17"/>
  <c r="BF159" i="17"/>
  <c r="BF160" i="17"/>
  <c r="BF164" i="17"/>
  <c r="J91" i="16"/>
  <c r="J92" i="16"/>
  <c r="BE125" i="16"/>
  <c r="BE126" i="16"/>
  <c r="J126" i="15"/>
  <c r="J98" i="15" s="1"/>
  <c r="J139" i="15"/>
  <c r="J100" i="15" s="1"/>
  <c r="F92" i="16"/>
  <c r="J114" i="16"/>
  <c r="BE129" i="16"/>
  <c r="BE130" i="16"/>
  <c r="BE134" i="16"/>
  <c r="BE135" i="16"/>
  <c r="BE136" i="16"/>
  <c r="J220" i="15"/>
  <c r="J104" i="15"/>
  <c r="F91" i="16"/>
  <c r="BE123" i="16"/>
  <c r="BE124" i="16"/>
  <c r="E85" i="16"/>
  <c r="BE127" i="16"/>
  <c r="BE128" i="16"/>
  <c r="BE131" i="16"/>
  <c r="BE168" i="15"/>
  <c r="BE173" i="15"/>
  <c r="BE179" i="15"/>
  <c r="BE184" i="15"/>
  <c r="BE190" i="15"/>
  <c r="BE192" i="15"/>
  <c r="BE202" i="15"/>
  <c r="BE203" i="15"/>
  <c r="BE215" i="15"/>
  <c r="F91" i="15"/>
  <c r="F92" i="15"/>
  <c r="J120" i="15"/>
  <c r="BE127" i="15"/>
  <c r="BE128" i="15"/>
  <c r="BE129" i="15"/>
  <c r="BE131" i="15"/>
  <c r="BE134" i="15"/>
  <c r="BE136" i="15"/>
  <c r="BE141" i="15"/>
  <c r="BE146" i="15"/>
  <c r="BE147" i="15"/>
  <c r="BE149" i="15"/>
  <c r="BE152" i="15"/>
  <c r="BE154" i="15"/>
  <c r="BE156" i="15"/>
  <c r="BE158" i="15"/>
  <c r="BE160" i="15"/>
  <c r="BE161" i="15"/>
  <c r="BE163" i="15"/>
  <c r="BE167" i="15"/>
  <c r="BE169" i="15"/>
  <c r="BE170" i="15"/>
  <c r="BE172" i="15"/>
  <c r="BE177" i="15"/>
  <c r="BE180" i="15"/>
  <c r="BE181" i="15"/>
  <c r="BE185" i="15"/>
  <c r="BE188" i="15"/>
  <c r="BE189" i="15"/>
  <c r="BE196" i="15"/>
  <c r="BE197" i="15"/>
  <c r="BE200" i="15"/>
  <c r="BE204" i="15"/>
  <c r="BE206" i="15"/>
  <c r="BE208" i="15"/>
  <c r="BE209" i="15"/>
  <c r="BE210" i="15"/>
  <c r="BE211" i="15"/>
  <c r="BE214" i="15"/>
  <c r="BE216" i="15"/>
  <c r="BE217" i="15"/>
  <c r="BE221" i="15"/>
  <c r="BE223" i="15"/>
  <c r="BE224" i="15"/>
  <c r="BE225" i="15"/>
  <c r="E85" i="15"/>
  <c r="J89" i="15"/>
  <c r="J92" i="15"/>
  <c r="BE130" i="15"/>
  <c r="BE132" i="15"/>
  <c r="BE137" i="15"/>
  <c r="BE142" i="15"/>
  <c r="BE144" i="15"/>
  <c r="BE145" i="15"/>
  <c r="BE148" i="15"/>
  <c r="BE150" i="15"/>
  <c r="BE151" i="15"/>
  <c r="BE153" i="15"/>
  <c r="BE155" i="15"/>
  <c r="BE162" i="15"/>
  <c r="BE164" i="15"/>
  <c r="BE165" i="15"/>
  <c r="BE166" i="15"/>
  <c r="BE171" i="15"/>
  <c r="BE178" i="15"/>
  <c r="BE182" i="15"/>
  <c r="BE193" i="15"/>
  <c r="BE194" i="15"/>
  <c r="BE195" i="15"/>
  <c r="BE199" i="15"/>
  <c r="BE201" i="15"/>
  <c r="BE207" i="15"/>
  <c r="BE212" i="15"/>
  <c r="BE213" i="15"/>
  <c r="BE222" i="15"/>
  <c r="BE226" i="15"/>
  <c r="BE133" i="15"/>
  <c r="BE135" i="15"/>
  <c r="BE140" i="15"/>
  <c r="BE143" i="15"/>
  <c r="BE157" i="15"/>
  <c r="BE174" i="15"/>
  <c r="BE175" i="15"/>
  <c r="BE176" i="15"/>
  <c r="BE183" i="15"/>
  <c r="BE186" i="15"/>
  <c r="BE187" i="15"/>
  <c r="BE198" i="15"/>
  <c r="BE205" i="15"/>
  <c r="BE218" i="15"/>
  <c r="BE227" i="15"/>
  <c r="F91" i="14"/>
  <c r="BE123" i="14"/>
  <c r="BE129" i="14"/>
  <c r="J91" i="14"/>
  <c r="E108" i="14"/>
  <c r="J112" i="14"/>
  <c r="J115" i="14"/>
  <c r="BE126" i="14"/>
  <c r="BE131" i="14"/>
  <c r="BK166" i="13"/>
  <c r="J166" i="13" s="1"/>
  <c r="J101" i="13" s="1"/>
  <c r="F92" i="14"/>
  <c r="BE122" i="14"/>
  <c r="BE124" i="14"/>
  <c r="BE128" i="14"/>
  <c r="BE130" i="14"/>
  <c r="BE121" i="14"/>
  <c r="BE125" i="14"/>
  <c r="BE127" i="14"/>
  <c r="F92" i="13"/>
  <c r="BE134" i="13"/>
  <c r="BE140" i="13"/>
  <c r="BE142" i="13"/>
  <c r="BE178" i="13"/>
  <c r="BE186" i="13"/>
  <c r="BE188" i="13"/>
  <c r="BE194" i="13"/>
  <c r="BE213" i="13"/>
  <c r="BE217" i="13"/>
  <c r="BE219" i="13"/>
  <c r="BE225" i="13"/>
  <c r="BE248" i="13"/>
  <c r="BE255" i="13"/>
  <c r="BE257" i="13"/>
  <c r="BE259" i="13"/>
  <c r="BE260" i="13"/>
  <c r="BE265" i="13"/>
  <c r="J126" i="13"/>
  <c r="BE137" i="13"/>
  <c r="BE152" i="13"/>
  <c r="BE159" i="13"/>
  <c r="BE197" i="13"/>
  <c r="BE203" i="13"/>
  <c r="BE215" i="13"/>
  <c r="BE238" i="13"/>
  <c r="BE243" i="13"/>
  <c r="BE250" i="13"/>
  <c r="BE252" i="13"/>
  <c r="BE279" i="13"/>
  <c r="BE282" i="13"/>
  <c r="BE291" i="13"/>
  <c r="E119" i="13"/>
  <c r="BE132" i="13"/>
  <c r="BE144" i="13"/>
  <c r="BE146" i="13"/>
  <c r="BE169" i="13"/>
  <c r="BE171" i="13"/>
  <c r="BE173" i="13"/>
  <c r="BE176" i="13"/>
  <c r="BE184" i="13"/>
  <c r="BE191" i="13"/>
  <c r="BE198" i="13"/>
  <c r="BE205" i="13"/>
  <c r="BE253" i="13"/>
  <c r="BE258" i="13"/>
  <c r="BE261" i="13"/>
  <c r="BE262" i="13"/>
  <c r="BE263" i="13"/>
  <c r="BE280" i="13"/>
  <c r="BE290" i="13"/>
  <c r="BE293" i="13"/>
  <c r="J89" i="13"/>
  <c r="BE136" i="13"/>
  <c r="BE148" i="13"/>
  <c r="BE150" i="13"/>
  <c r="BE155" i="13"/>
  <c r="BE157" i="13"/>
  <c r="BE160" i="13"/>
  <c r="BE161" i="13"/>
  <c r="BE162" i="13"/>
  <c r="BE164" i="13"/>
  <c r="BE168" i="13"/>
  <c r="BE190" i="13"/>
  <c r="BE193" i="13"/>
  <c r="BE207" i="13"/>
  <c r="BE209" i="13"/>
  <c r="BE211" i="13"/>
  <c r="BE221" i="13"/>
  <c r="BE223" i="13"/>
  <c r="BE230" i="13"/>
  <c r="BE232" i="13"/>
  <c r="BE233" i="13"/>
  <c r="BE244" i="13"/>
  <c r="BE246" i="13"/>
  <c r="BE273" i="13"/>
  <c r="BE275" i="13"/>
  <c r="E85" i="12"/>
  <c r="J89" i="12"/>
  <c r="F115" i="12"/>
  <c r="BE121" i="12"/>
  <c r="BE124" i="12"/>
  <c r="BE133" i="12"/>
  <c r="BE140" i="12"/>
  <c r="BE142" i="12"/>
  <c r="J92" i="12"/>
  <c r="BE129" i="12"/>
  <c r="BE132" i="12"/>
  <c r="BE123" i="12"/>
  <c r="BE130" i="12"/>
  <c r="BE139" i="12"/>
  <c r="J89" i="11"/>
  <c r="BE133" i="11"/>
  <c r="BE141" i="11"/>
  <c r="BE145" i="11"/>
  <c r="BE149" i="11"/>
  <c r="BE174" i="11"/>
  <c r="BE175" i="11"/>
  <c r="BE176" i="11"/>
  <c r="BE193" i="11"/>
  <c r="J92" i="11"/>
  <c r="BE129" i="11"/>
  <c r="BE138" i="11"/>
  <c r="BE165" i="11"/>
  <c r="BE180" i="11"/>
  <c r="BE186" i="11"/>
  <c r="BE201" i="11"/>
  <c r="BE203" i="11"/>
  <c r="F92" i="11"/>
  <c r="BE127" i="11"/>
  <c r="BE130" i="11"/>
  <c r="BE135" i="11"/>
  <c r="BE178" i="11"/>
  <c r="BE182" i="11"/>
  <c r="BE195" i="11"/>
  <c r="BE198" i="11"/>
  <c r="E85" i="11"/>
  <c r="BE144" i="11"/>
  <c r="BE153" i="11"/>
  <c r="BE159" i="11"/>
  <c r="BE169" i="11"/>
  <c r="BE188" i="11"/>
  <c r="J89" i="10"/>
  <c r="E107" i="10"/>
  <c r="F113" i="10"/>
  <c r="J114" i="10"/>
  <c r="BE119" i="10"/>
  <c r="BE120" i="10"/>
  <c r="BE121" i="10"/>
  <c r="BE125" i="10"/>
  <c r="BE127" i="10"/>
  <c r="F92" i="10"/>
  <c r="BE124" i="10"/>
  <c r="BE123" i="10"/>
  <c r="BE128" i="10"/>
  <c r="J91" i="10"/>
  <c r="BE122" i="10"/>
  <c r="BE126" i="10"/>
  <c r="BK143" i="8"/>
  <c r="J143" i="8" s="1"/>
  <c r="J100" i="8" s="1"/>
  <c r="E85" i="9"/>
  <c r="K89" i="9"/>
  <c r="F92" i="9"/>
  <c r="BF130" i="9"/>
  <c r="BF132" i="9"/>
  <c r="BF146" i="9"/>
  <c r="BF147" i="9"/>
  <c r="BF151" i="9"/>
  <c r="BF152" i="9"/>
  <c r="BF153" i="9"/>
  <c r="BF155" i="9"/>
  <c r="BF164" i="9"/>
  <c r="BK125" i="8"/>
  <c r="J125" i="8" s="1"/>
  <c r="J97" i="8" s="1"/>
  <c r="K118" i="9"/>
  <c r="BF128" i="9"/>
  <c r="BF139" i="9"/>
  <c r="BF141" i="9"/>
  <c r="BF143" i="9"/>
  <c r="BF148" i="9"/>
  <c r="BF150" i="9"/>
  <c r="BF159" i="9"/>
  <c r="BF162" i="9"/>
  <c r="BF166" i="9"/>
  <c r="BF169" i="9"/>
  <c r="BF170" i="9"/>
  <c r="BF172" i="9"/>
  <c r="BF173" i="9"/>
  <c r="BF174" i="9"/>
  <c r="F118" i="9"/>
  <c r="K119" i="9"/>
  <c r="BF124" i="9"/>
  <c r="BF135" i="9"/>
  <c r="BF136" i="9"/>
  <c r="BF138" i="9"/>
  <c r="BF142" i="9"/>
  <c r="BF149" i="9"/>
  <c r="BF154" i="9"/>
  <c r="BF160" i="9"/>
  <c r="BF163" i="9"/>
  <c r="BF168" i="9"/>
  <c r="BF125" i="9"/>
  <c r="BF126" i="9"/>
  <c r="BF127" i="9"/>
  <c r="BF131" i="9"/>
  <c r="BF133" i="9"/>
  <c r="BF134" i="9"/>
  <c r="BF137" i="9"/>
  <c r="BF140" i="9"/>
  <c r="BF144" i="9"/>
  <c r="BF145" i="9"/>
  <c r="BF156" i="9"/>
  <c r="BF157" i="9"/>
  <c r="BF158" i="9"/>
  <c r="BF167" i="9"/>
  <c r="BF176" i="9"/>
  <c r="J128" i="7"/>
  <c r="J98" i="7" s="1"/>
  <c r="E114" i="8"/>
  <c r="J118" i="8"/>
  <c r="J121" i="8"/>
  <c r="BE129" i="8"/>
  <c r="BE132" i="8"/>
  <c r="BE134" i="8"/>
  <c r="BE135" i="8"/>
  <c r="BE147" i="8"/>
  <c r="BE150" i="8"/>
  <c r="BE159" i="8"/>
  <c r="BE160" i="8"/>
  <c r="BE163" i="8"/>
  <c r="BE168" i="8"/>
  <c r="J91" i="8"/>
  <c r="BE127" i="8"/>
  <c r="BE130" i="8"/>
  <c r="BE136" i="8"/>
  <c r="BE137" i="8"/>
  <c r="BE138" i="8"/>
  <c r="BE140" i="8"/>
  <c r="BE141" i="8"/>
  <c r="BE145" i="8"/>
  <c r="BE148" i="8"/>
  <c r="BE156" i="8"/>
  <c r="BE162" i="8"/>
  <c r="BE165" i="8"/>
  <c r="BE173" i="8"/>
  <c r="BE175" i="8"/>
  <c r="F91" i="8"/>
  <c r="BE128" i="8"/>
  <c r="BE131" i="8"/>
  <c r="BE133" i="8"/>
  <c r="BE142" i="8"/>
  <c r="BE149" i="8"/>
  <c r="BE151" i="8"/>
  <c r="BE152" i="8"/>
  <c r="BE164" i="8"/>
  <c r="BE167" i="8"/>
  <c r="BE169" i="8"/>
  <c r="BE172" i="8"/>
  <c r="F92" i="8"/>
  <c r="BE146" i="8"/>
  <c r="BE154" i="8"/>
  <c r="BE155" i="8"/>
  <c r="BE157" i="8"/>
  <c r="BE158" i="8"/>
  <c r="BE161" i="8"/>
  <c r="BE166" i="8"/>
  <c r="BE174" i="8"/>
  <c r="J89" i="7"/>
  <c r="J92" i="7"/>
  <c r="F123" i="7"/>
  <c r="BE140" i="7"/>
  <c r="BE141" i="7"/>
  <c r="BE145" i="7"/>
  <c r="BE146" i="7"/>
  <c r="BE148" i="7"/>
  <c r="BE149" i="7"/>
  <c r="BE155" i="7"/>
  <c r="BE164" i="7"/>
  <c r="BE167" i="7"/>
  <c r="BE170" i="7"/>
  <c r="BE177" i="7"/>
  <c r="BE185" i="7"/>
  <c r="BE189" i="7"/>
  <c r="BE192" i="7"/>
  <c r="BE199" i="7"/>
  <c r="J122" i="7"/>
  <c r="BE134" i="7"/>
  <c r="BE143" i="7"/>
  <c r="BE147" i="7"/>
  <c r="BE156" i="7"/>
  <c r="BE157" i="7"/>
  <c r="BE166" i="7"/>
  <c r="BE171" i="7"/>
  <c r="BE178" i="7"/>
  <c r="BE179" i="7"/>
  <c r="BE188" i="7"/>
  <c r="F91" i="7"/>
  <c r="BE129" i="7"/>
  <c r="BE130" i="7"/>
  <c r="BE131" i="7"/>
  <c r="BE137" i="7"/>
  <c r="BE139" i="7"/>
  <c r="BE150" i="7"/>
  <c r="BE151" i="7"/>
  <c r="BE153" i="7"/>
  <c r="BE159" i="7"/>
  <c r="BE160" i="7"/>
  <c r="BE161" i="7"/>
  <c r="BE163" i="7"/>
  <c r="BE173" i="7"/>
  <c r="BE175" i="7"/>
  <c r="BE176" i="7"/>
  <c r="BE183" i="7"/>
  <c r="BE190" i="7"/>
  <c r="BE195" i="7"/>
  <c r="BE196" i="7"/>
  <c r="BE197" i="7"/>
  <c r="BE198" i="7"/>
  <c r="BE200" i="7"/>
  <c r="BE201" i="7"/>
  <c r="BE202" i="7"/>
  <c r="BE203" i="7"/>
  <c r="BE204" i="7"/>
  <c r="BE206" i="7"/>
  <c r="BE207" i="7"/>
  <c r="BE211" i="7"/>
  <c r="BE214" i="7"/>
  <c r="BE216" i="7"/>
  <c r="E85" i="7"/>
  <c r="BE142" i="7"/>
  <c r="BE144" i="7"/>
  <c r="BE152" i="7"/>
  <c r="BE154" i="7"/>
  <c r="BE162" i="7"/>
  <c r="BE168" i="7"/>
  <c r="BE169" i="7"/>
  <c r="BE172" i="7"/>
  <c r="BE180" i="7"/>
  <c r="BE181" i="7"/>
  <c r="BE182" i="7"/>
  <c r="BE184" i="7"/>
  <c r="BE186" i="7"/>
  <c r="BE191" i="7"/>
  <c r="BE193" i="7"/>
  <c r="BE205" i="7"/>
  <c r="BE208" i="7"/>
  <c r="BE210" i="7"/>
  <c r="BE213" i="7"/>
  <c r="BE215" i="7"/>
  <c r="F92" i="6"/>
  <c r="J111" i="6"/>
  <c r="BE123" i="6"/>
  <c r="BE125" i="6"/>
  <c r="BE131" i="6"/>
  <c r="BE134" i="6"/>
  <c r="J92" i="6"/>
  <c r="BE119" i="6"/>
  <c r="BE121" i="6"/>
  <c r="BE124" i="6"/>
  <c r="BE130" i="6"/>
  <c r="BE136" i="6"/>
  <c r="E85" i="6"/>
  <c r="BE122" i="6"/>
  <c r="BE129" i="6"/>
  <c r="BE135" i="6"/>
  <c r="BE139" i="6"/>
  <c r="BE120" i="6"/>
  <c r="BE127" i="6"/>
  <c r="BE128" i="6"/>
  <c r="BE133" i="6"/>
  <c r="BE138" i="6"/>
  <c r="E85" i="5"/>
  <c r="J89" i="5"/>
  <c r="F92" i="5"/>
  <c r="J92" i="5"/>
  <c r="BE122" i="5"/>
  <c r="BE127" i="5"/>
  <c r="BE128" i="5"/>
  <c r="BE136" i="5"/>
  <c r="BE142" i="5"/>
  <c r="BE124" i="5"/>
  <c r="BE132" i="5"/>
  <c r="BE135" i="5"/>
  <c r="BE138" i="5"/>
  <c r="BE140" i="5"/>
  <c r="BE144" i="5"/>
  <c r="BE146" i="5"/>
  <c r="BE149" i="5"/>
  <c r="BB98" i="1"/>
  <c r="E85" i="4"/>
  <c r="F91" i="4"/>
  <c r="F120" i="4"/>
  <c r="BE125" i="4"/>
  <c r="BE132" i="4"/>
  <c r="BE139" i="4"/>
  <c r="BE143" i="4"/>
  <c r="BE144" i="4"/>
  <c r="BE146" i="4"/>
  <c r="BE162" i="4"/>
  <c r="BE167" i="4"/>
  <c r="J119" i="4"/>
  <c r="J120" i="4"/>
  <c r="BE136" i="4"/>
  <c r="BE138" i="4"/>
  <c r="BE140" i="4"/>
  <c r="BE141" i="4"/>
  <c r="BE156" i="4"/>
  <c r="BE158" i="4"/>
  <c r="BE166" i="4"/>
  <c r="BE168" i="4"/>
  <c r="BE170" i="4"/>
  <c r="J117" i="4"/>
  <c r="BE129" i="4"/>
  <c r="BE130" i="4"/>
  <c r="BE131" i="4"/>
  <c r="BE142" i="4"/>
  <c r="BE145" i="4"/>
  <c r="BE148" i="4"/>
  <c r="BE150" i="4"/>
  <c r="BE160" i="4"/>
  <c r="BE126" i="4"/>
  <c r="BE127" i="4"/>
  <c r="BE128" i="4"/>
  <c r="BE133" i="4"/>
  <c r="BE135" i="4"/>
  <c r="BE137" i="4"/>
  <c r="BE149" i="4"/>
  <c r="BE151" i="4"/>
  <c r="BE152" i="4"/>
  <c r="BE154" i="4"/>
  <c r="BE157" i="4"/>
  <c r="BE159" i="4"/>
  <c r="BE161" i="4"/>
  <c r="BE163" i="4"/>
  <c r="BE164" i="4"/>
  <c r="J114" i="3"/>
  <c r="BE134" i="3"/>
  <c r="BE138" i="3"/>
  <c r="BE156" i="3"/>
  <c r="BE160" i="3"/>
  <c r="BE164" i="3"/>
  <c r="BE182" i="3"/>
  <c r="BE192" i="3"/>
  <c r="BE196" i="3"/>
  <c r="BE197" i="3"/>
  <c r="BE198" i="3"/>
  <c r="J92" i="3"/>
  <c r="F117" i="3"/>
  <c r="BE135" i="3"/>
  <c r="BE136" i="3"/>
  <c r="BE137" i="3"/>
  <c r="BE158" i="3"/>
  <c r="BE162" i="3"/>
  <c r="BE165" i="3"/>
  <c r="BE171" i="3"/>
  <c r="BE178" i="3"/>
  <c r="BE187" i="3"/>
  <c r="E110" i="3"/>
  <c r="BE143" i="3"/>
  <c r="BE155" i="3"/>
  <c r="BE163" i="3"/>
  <c r="BE189" i="3"/>
  <c r="BE195" i="3"/>
  <c r="BE207" i="3"/>
  <c r="BE122" i="3"/>
  <c r="BE128" i="3"/>
  <c r="BE142" i="3"/>
  <c r="BE146" i="3"/>
  <c r="BE149" i="3"/>
  <c r="BE159" i="3"/>
  <c r="BE161" i="3"/>
  <c r="BE177" i="3"/>
  <c r="BE179" i="3"/>
  <c r="BE180" i="3"/>
  <c r="BE184" i="3"/>
  <c r="BE188" i="3"/>
  <c r="BE190" i="3"/>
  <c r="BE191" i="3"/>
  <c r="BE193" i="3"/>
  <c r="BE194" i="3"/>
  <c r="J89" i="2"/>
  <c r="F92" i="2"/>
  <c r="J133" i="2"/>
  <c r="BE151" i="2"/>
  <c r="BE157" i="2"/>
  <c r="BE166" i="2"/>
  <c r="BE168" i="2"/>
  <c r="BE218" i="2"/>
  <c r="BE235" i="2"/>
  <c r="BE257" i="2"/>
  <c r="BE274" i="2"/>
  <c r="BE298" i="2"/>
  <c r="BE315" i="2"/>
  <c r="BE377" i="2"/>
  <c r="BE384" i="2"/>
  <c r="BE395" i="2"/>
  <c r="BE396" i="2"/>
  <c r="BE397" i="2"/>
  <c r="BE398" i="2"/>
  <c r="BE402" i="2"/>
  <c r="BE406" i="2"/>
  <c r="BE408" i="2"/>
  <c r="BE410" i="2"/>
  <c r="BE422" i="2"/>
  <c r="BE429" i="2"/>
  <c r="BE432" i="2"/>
  <c r="BE437" i="2"/>
  <c r="BE505" i="2"/>
  <c r="BE507" i="2"/>
  <c r="BE525" i="2"/>
  <c r="BE529" i="2"/>
  <c r="BE539" i="2"/>
  <c r="F91" i="2"/>
  <c r="J92" i="2"/>
  <c r="BE145" i="2"/>
  <c r="BE148" i="2"/>
  <c r="BE152" i="2"/>
  <c r="BE158" i="2"/>
  <c r="BE182" i="2"/>
  <c r="BE193" i="2"/>
  <c r="BE199" i="2"/>
  <c r="BE227" i="2"/>
  <c r="BE280" i="2"/>
  <c r="BE294" i="2"/>
  <c r="BE306" i="2"/>
  <c r="BE322" i="2"/>
  <c r="BE329" i="2"/>
  <c r="BE338" i="2"/>
  <c r="BE351" i="2"/>
  <c r="BE371" i="2"/>
  <c r="BE383" i="2"/>
  <c r="BE386" i="2"/>
  <c r="BE393" i="2"/>
  <c r="BE400" i="2"/>
  <c r="BE401" i="2"/>
  <c r="BE404" i="2"/>
  <c r="BE411" i="2"/>
  <c r="BE412" i="2"/>
  <c r="BE417" i="2"/>
  <c r="BE420" i="2"/>
  <c r="BE434" i="2"/>
  <c r="BE459" i="2"/>
  <c r="BE471" i="2"/>
  <c r="BE537" i="2"/>
  <c r="BE538" i="2"/>
  <c r="BE540" i="2"/>
  <c r="BE171" i="2"/>
  <c r="BE191" i="2"/>
  <c r="BE192" i="2"/>
  <c r="BE212" i="2"/>
  <c r="BE219" i="2"/>
  <c r="BE243" i="2"/>
  <c r="BE277" i="2"/>
  <c r="BE284" i="2"/>
  <c r="BE287" i="2"/>
  <c r="BE321" i="2"/>
  <c r="BE325" i="2"/>
  <c r="BE360" i="2"/>
  <c r="BE373" i="2"/>
  <c r="BE392" i="2"/>
  <c r="BE394" i="2"/>
  <c r="BE399" i="2"/>
  <c r="BE405" i="2"/>
  <c r="BE414" i="2"/>
  <c r="BE416" i="2"/>
  <c r="BE440" i="2"/>
  <c r="BE443" i="2"/>
  <c r="BE446" i="2"/>
  <c r="BE451" i="2"/>
  <c r="BE456" i="2"/>
  <c r="BE483" i="2"/>
  <c r="BE493" i="2"/>
  <c r="BE510" i="2"/>
  <c r="BE514" i="2"/>
  <c r="BE521" i="2"/>
  <c r="BE528" i="2"/>
  <c r="BE536" i="2"/>
  <c r="BE542" i="2"/>
  <c r="E85" i="2"/>
  <c r="BE139" i="2"/>
  <c r="BE170" i="2"/>
  <c r="BE172" i="2"/>
  <c r="BE194" i="2"/>
  <c r="BE196" i="2"/>
  <c r="BE202" i="2"/>
  <c r="BE206" i="2"/>
  <c r="BE249" i="2"/>
  <c r="BE283" i="2"/>
  <c r="BE314" i="2"/>
  <c r="BE318" i="2"/>
  <c r="BE327" i="2"/>
  <c r="BE330" i="2"/>
  <c r="BE331" i="2"/>
  <c r="BE332" i="2"/>
  <c r="BE334" i="2"/>
  <c r="BE385" i="2"/>
  <c r="BE387" i="2"/>
  <c r="BE388" i="2"/>
  <c r="BE389" i="2"/>
  <c r="BE391" i="2"/>
  <c r="BE403" i="2"/>
  <c r="BE407" i="2"/>
  <c r="BE409" i="2"/>
  <c r="BE418" i="2"/>
  <c r="BE425" i="2"/>
  <c r="BE430" i="2"/>
  <c r="BE503" i="2"/>
  <c r="BE511" i="2"/>
  <c r="BE518" i="2"/>
  <c r="BE526" i="2"/>
  <c r="BE527" i="2"/>
  <c r="BE535" i="2"/>
  <c r="BE541" i="2"/>
  <c r="F34" i="2"/>
  <c r="BA95" i="1" s="1"/>
  <c r="F37" i="3"/>
  <c r="BD96" i="1"/>
  <c r="J34" i="4"/>
  <c r="AW97" i="1" s="1"/>
  <c r="F37" i="4"/>
  <c r="BD97" i="1" s="1"/>
  <c r="F34" i="5"/>
  <c r="BA98" i="1" s="1"/>
  <c r="F35" i="6"/>
  <c r="BB99" i="1" s="1"/>
  <c r="F35" i="7"/>
  <c r="BB100" i="1" s="1"/>
  <c r="F35" i="8"/>
  <c r="BB101" i="1" s="1"/>
  <c r="K34" i="9"/>
  <c r="AW102" i="1" s="1"/>
  <c r="F34" i="9"/>
  <c r="BA102" i="1" s="1"/>
  <c r="F35" i="10"/>
  <c r="BB103" i="1" s="1"/>
  <c r="F34" i="12"/>
  <c r="BA105" i="1" s="1"/>
  <c r="J34" i="12"/>
  <c r="AW105" i="1" s="1"/>
  <c r="J34" i="13"/>
  <c r="AW106" i="1" s="1"/>
  <c r="J34" i="15"/>
  <c r="AW108" i="1" s="1"/>
  <c r="F37" i="15"/>
  <c r="BD108" i="1" s="1"/>
  <c r="F35" i="17"/>
  <c r="BB110" i="1" s="1"/>
  <c r="J34" i="19"/>
  <c r="AW112" i="1"/>
  <c r="F34" i="19"/>
  <c r="BA112" i="1"/>
  <c r="F35" i="20"/>
  <c r="BB113" i="1" s="1"/>
  <c r="F34" i="21"/>
  <c r="BA114" i="1" s="1"/>
  <c r="F34" i="22"/>
  <c r="BA115" i="1" s="1"/>
  <c r="F37" i="22"/>
  <c r="BD115" i="1" s="1"/>
  <c r="F36" i="23"/>
  <c r="BC116" i="1"/>
  <c r="F36" i="24"/>
  <c r="BC117" i="1"/>
  <c r="F35" i="24"/>
  <c r="BB117" i="1" s="1"/>
  <c r="F35" i="25"/>
  <c r="BB118" i="1" s="1"/>
  <c r="F34" i="26"/>
  <c r="BA119" i="1" s="1"/>
  <c r="J34" i="27"/>
  <c r="AW120" i="1" s="1"/>
  <c r="F34" i="28"/>
  <c r="BA121" i="1"/>
  <c r="F35" i="28"/>
  <c r="BB121" i="1"/>
  <c r="F37" i="30"/>
  <c r="BD123" i="1" s="1"/>
  <c r="F36" i="30"/>
  <c r="BC123" i="1" s="1"/>
  <c r="F37" i="31"/>
  <c r="BD124" i="1" s="1"/>
  <c r="F37" i="32"/>
  <c r="BD125" i="1" s="1"/>
  <c r="F37" i="33"/>
  <c r="BD126" i="1"/>
  <c r="J34" i="2"/>
  <c r="AW95" i="1"/>
  <c r="J34" i="3"/>
  <c r="AW96" i="1" s="1"/>
  <c r="F35" i="3"/>
  <c r="BB96" i="1" s="1"/>
  <c r="F35" i="4"/>
  <c r="BB97" i="1" s="1"/>
  <c r="J34" i="5"/>
  <c r="AW98" i="1" s="1"/>
  <c r="F37" i="6"/>
  <c r="BD99" i="1" s="1"/>
  <c r="F37" i="7"/>
  <c r="BD100" i="1"/>
  <c r="F34" i="7"/>
  <c r="BA100" i="1" s="1"/>
  <c r="F34" i="8"/>
  <c r="BA101" i="1" s="1"/>
  <c r="F37" i="8"/>
  <c r="BD101" i="1" s="1"/>
  <c r="F36" i="9"/>
  <c r="BC102" i="1" s="1"/>
  <c r="F37" i="10"/>
  <c r="BD103" i="1"/>
  <c r="F36" i="11"/>
  <c r="BC104" i="1" s="1"/>
  <c r="F37" i="11"/>
  <c r="BD104" i="1" s="1"/>
  <c r="F35" i="13"/>
  <c r="BB106" i="1"/>
  <c r="F34" i="14"/>
  <c r="BA107" i="1" s="1"/>
  <c r="F37" i="14"/>
  <c r="BD107" i="1" s="1"/>
  <c r="F36" i="15"/>
  <c r="BC108" i="1" s="1"/>
  <c r="F36" i="16"/>
  <c r="BC109" i="1" s="1"/>
  <c r="J34" i="16"/>
  <c r="AW109" i="1" s="1"/>
  <c r="F36" i="17"/>
  <c r="BC110" i="1" s="1"/>
  <c r="K34" i="17"/>
  <c r="AW110" i="1" s="1"/>
  <c r="J34" i="18"/>
  <c r="AW111" i="1" s="1"/>
  <c r="F36" i="19"/>
  <c r="BC112" i="1" s="1"/>
  <c r="F37" i="19"/>
  <c r="BD112" i="1" s="1"/>
  <c r="F34" i="20"/>
  <c r="BA113" i="1" s="1"/>
  <c r="F35" i="21"/>
  <c r="BB114" i="1" s="1"/>
  <c r="F36" i="22"/>
  <c r="BC115" i="1" s="1"/>
  <c r="F35" i="22"/>
  <c r="BB115" i="1" s="1"/>
  <c r="F37" i="23"/>
  <c r="BD116" i="1"/>
  <c r="J34" i="24"/>
  <c r="AW117" i="1" s="1"/>
  <c r="K34" i="25"/>
  <c r="AW118" i="1" s="1"/>
  <c r="F35" i="26"/>
  <c r="BB119" i="1"/>
  <c r="F36" i="26"/>
  <c r="BC119" i="1"/>
  <c r="F37" i="27"/>
  <c r="BD120" i="1" s="1"/>
  <c r="F34" i="27"/>
  <c r="BA120" i="1" s="1"/>
  <c r="F36" i="28"/>
  <c r="BC121" i="1" s="1"/>
  <c r="F37" i="29"/>
  <c r="BD122" i="1" s="1"/>
  <c r="J34" i="30"/>
  <c r="AW123" i="1" s="1"/>
  <c r="F35" i="31"/>
  <c r="BB124" i="1" s="1"/>
  <c r="J34" i="32"/>
  <c r="AW125" i="1" s="1"/>
  <c r="F36" i="33"/>
  <c r="BC126" i="1"/>
  <c r="F35" i="33"/>
  <c r="BB126" i="1" s="1"/>
  <c r="F37" i="2"/>
  <c r="BD95" i="1" s="1"/>
  <c r="F34" i="3"/>
  <c r="BA96" i="1"/>
  <c r="F36" i="3"/>
  <c r="BC96" i="1"/>
  <c r="F36" i="4"/>
  <c r="BC97" i="1" s="1"/>
  <c r="F36" i="5"/>
  <c r="BC98" i="1" s="1"/>
  <c r="F34" i="6"/>
  <c r="BA99" i="1" s="1"/>
  <c r="F36" i="6"/>
  <c r="BC99" i="1" s="1"/>
  <c r="F36" i="7"/>
  <c r="BC100" i="1" s="1"/>
  <c r="F36" i="8"/>
  <c r="BC101" i="1"/>
  <c r="F37" i="9"/>
  <c r="BD102" i="1" s="1"/>
  <c r="F34" i="11"/>
  <c r="BA104" i="1" s="1"/>
  <c r="F35" i="12"/>
  <c r="BB105" i="1" s="1"/>
  <c r="F36" i="12"/>
  <c r="BC105" i="1" s="1"/>
  <c r="F34" i="13"/>
  <c r="BA106" i="1" s="1"/>
  <c r="F36" i="14"/>
  <c r="BC107" i="1" s="1"/>
  <c r="J34" i="14"/>
  <c r="AW107" i="1" s="1"/>
  <c r="F35" i="14"/>
  <c r="BB107" i="1" s="1"/>
  <c r="F34" i="15"/>
  <c r="BA108" i="1" s="1"/>
  <c r="F34" i="16"/>
  <c r="BA109" i="1" s="1"/>
  <c r="F35" i="16"/>
  <c r="BB109" i="1" s="1"/>
  <c r="F34" i="17"/>
  <c r="BA110" i="1" s="1"/>
  <c r="F35" i="18"/>
  <c r="BB111" i="1" s="1"/>
  <c r="F37" i="18"/>
  <c r="BD111" i="1" s="1"/>
  <c r="J34" i="20"/>
  <c r="AW113" i="1" s="1"/>
  <c r="F36" i="20"/>
  <c r="BC113" i="1" s="1"/>
  <c r="F37" i="21"/>
  <c r="BD114" i="1" s="1"/>
  <c r="F36" i="21"/>
  <c r="BC114" i="1" s="1"/>
  <c r="F35" i="23"/>
  <c r="BB116" i="1" s="1"/>
  <c r="F34" i="24"/>
  <c r="BA117" i="1" s="1"/>
  <c r="F37" i="25"/>
  <c r="BD118" i="1" s="1"/>
  <c r="J34" i="26"/>
  <c r="AW119" i="1"/>
  <c r="F37" i="26"/>
  <c r="BD119" i="1"/>
  <c r="F36" i="27"/>
  <c r="BC120" i="1"/>
  <c r="J34" i="28"/>
  <c r="AW121" i="1"/>
  <c r="F36" i="29"/>
  <c r="BC122" i="1"/>
  <c r="F35" i="29"/>
  <c r="BB122" i="1"/>
  <c r="F34" i="30"/>
  <c r="BA123" i="1"/>
  <c r="J34" i="31"/>
  <c r="AW124" i="1" s="1"/>
  <c r="F35" i="32"/>
  <c r="BB125" i="1" s="1"/>
  <c r="F36" i="32"/>
  <c r="BC125" i="1"/>
  <c r="J34" i="33"/>
  <c r="AW126" i="1"/>
  <c r="F36" i="2"/>
  <c r="BC95" i="1"/>
  <c r="F35" i="2"/>
  <c r="BB95" i="1"/>
  <c r="F34" i="4"/>
  <c r="BA97" i="1" s="1"/>
  <c r="F37" i="5"/>
  <c r="BD98" i="1" s="1"/>
  <c r="J34" i="6"/>
  <c r="AW99" i="1" s="1"/>
  <c r="J34" i="7"/>
  <c r="AW100" i="1"/>
  <c r="J34" i="8"/>
  <c r="AW101" i="1"/>
  <c r="F35" i="9"/>
  <c r="BB102" i="1"/>
  <c r="J34" i="10"/>
  <c r="AW103" i="1" s="1"/>
  <c r="F34" i="10"/>
  <c r="BA103" i="1" s="1"/>
  <c r="F36" i="10"/>
  <c r="BC103" i="1"/>
  <c r="J34" i="11"/>
  <c r="AW104" i="1"/>
  <c r="F35" i="11"/>
  <c r="BB104" i="1"/>
  <c r="F37" i="12"/>
  <c r="BD105" i="1"/>
  <c r="F36" i="13"/>
  <c r="BC106" i="1" s="1"/>
  <c r="F37" i="13"/>
  <c r="BD106" i="1" s="1"/>
  <c r="F35" i="15"/>
  <c r="BB108" i="1"/>
  <c r="F37" i="16"/>
  <c r="BD109" i="1"/>
  <c r="F37" i="17"/>
  <c r="BD110" i="1"/>
  <c r="F34" i="18"/>
  <c r="BA111" i="1"/>
  <c r="F36" i="18"/>
  <c r="BC111" i="1" s="1"/>
  <c r="F35" i="19"/>
  <c r="BB112" i="1" s="1"/>
  <c r="F37" i="20"/>
  <c r="BD113" i="1"/>
  <c r="J34" i="21"/>
  <c r="AW114" i="1" s="1"/>
  <c r="J34" i="22"/>
  <c r="AW115" i="1" s="1"/>
  <c r="F34" i="23"/>
  <c r="BA116" i="1" s="1"/>
  <c r="J34" i="23"/>
  <c r="AW116" i="1"/>
  <c r="F37" i="24"/>
  <c r="BD117" i="1" s="1"/>
  <c r="F34" i="25"/>
  <c r="BA118" i="1"/>
  <c r="F36" i="25"/>
  <c r="BC118" i="1" s="1"/>
  <c r="F35" i="27"/>
  <c r="BB120" i="1" s="1"/>
  <c r="F37" i="28"/>
  <c r="BD121" i="1" s="1"/>
  <c r="F34" i="29"/>
  <c r="BA122" i="1" s="1"/>
  <c r="J34" i="29"/>
  <c r="AW122" i="1" s="1"/>
  <c r="F35" i="30"/>
  <c r="BB123" i="1"/>
  <c r="F36" i="31"/>
  <c r="BC124" i="1" s="1"/>
  <c r="F34" i="31"/>
  <c r="BA124" i="1" s="1"/>
  <c r="F34" i="32"/>
  <c r="BA125" i="1"/>
  <c r="F34" i="33"/>
  <c r="BA126" i="1" s="1"/>
  <c r="BK118" i="14" l="1"/>
  <c r="J118" i="14" s="1"/>
  <c r="J30" i="14" s="1"/>
  <c r="BK117" i="6"/>
  <c r="J117" i="6" s="1"/>
  <c r="J96" i="6" s="1"/>
  <c r="P120" i="16"/>
  <c r="AU109" i="1" s="1"/>
  <c r="R124" i="23"/>
  <c r="BK120" i="32"/>
  <c r="T119" i="30"/>
  <c r="BL117" i="25"/>
  <c r="K117" i="25" s="1"/>
  <c r="K96" i="25" s="1"/>
  <c r="Q122" i="9"/>
  <c r="AU102" i="1" s="1"/>
  <c r="R120" i="24"/>
  <c r="BK119" i="32"/>
  <c r="J119" i="32" s="1"/>
  <c r="J30" i="32" s="1"/>
  <c r="J120" i="32"/>
  <c r="J97" i="32" s="1"/>
  <c r="P118" i="29"/>
  <c r="AU122" i="1" s="1"/>
  <c r="R123" i="28"/>
  <c r="P138" i="23"/>
  <c r="R127" i="7"/>
  <c r="R126" i="7" s="1"/>
  <c r="R123" i="4"/>
  <c r="P120" i="24"/>
  <c r="AU117" i="1"/>
  <c r="T125" i="11"/>
  <c r="R119" i="20"/>
  <c r="P130" i="13"/>
  <c r="P129" i="13"/>
  <c r="AU106" i="1" s="1"/>
  <c r="T124" i="8"/>
  <c r="T137" i="2"/>
  <c r="P122" i="31"/>
  <c r="AU124" i="1" s="1"/>
  <c r="R119" i="30"/>
  <c r="T120" i="24"/>
  <c r="BK138" i="23"/>
  <c r="J138" i="23" s="1"/>
  <c r="J99" i="23" s="1"/>
  <c r="R120" i="16"/>
  <c r="R130" i="13"/>
  <c r="P143" i="8"/>
  <c r="R122" i="31"/>
  <c r="R124" i="15"/>
  <c r="P123" i="28"/>
  <c r="AU121" i="1" s="1"/>
  <c r="R166" i="13"/>
  <c r="R129" i="13" s="1"/>
  <c r="P127" i="7"/>
  <c r="P126" i="7" s="1"/>
  <c r="AU100" i="1" s="1"/>
  <c r="R137" i="2"/>
  <c r="T120" i="32"/>
  <c r="T119" i="32" s="1"/>
  <c r="T122" i="31"/>
  <c r="R118" i="29"/>
  <c r="P197" i="21"/>
  <c r="T123" i="4"/>
  <c r="R120" i="3"/>
  <c r="R129" i="21"/>
  <c r="T119" i="20"/>
  <c r="BK127" i="7"/>
  <c r="BK126" i="7"/>
  <c r="J126" i="7" s="1"/>
  <c r="J96" i="7" s="1"/>
  <c r="P123" i="4"/>
  <c r="AU97" i="1" s="1"/>
  <c r="R125" i="11"/>
  <c r="P124" i="8"/>
  <c r="AU101" i="1" s="1"/>
  <c r="P120" i="5"/>
  <c r="AU98" i="1" s="1"/>
  <c r="P119" i="20"/>
  <c r="AU113" i="1" s="1"/>
  <c r="BK138" i="15"/>
  <c r="J138" i="15" s="1"/>
  <c r="J99" i="15" s="1"/>
  <c r="S122" i="9"/>
  <c r="T124" i="28"/>
  <c r="T123" i="28" s="1"/>
  <c r="T138" i="23"/>
  <c r="T124" i="23" s="1"/>
  <c r="T129" i="21"/>
  <c r="T128" i="21" s="1"/>
  <c r="T120" i="16"/>
  <c r="P138" i="15"/>
  <c r="P124" i="15" s="1"/>
  <c r="AU108" i="1" s="1"/>
  <c r="U122" i="9"/>
  <c r="P124" i="23"/>
  <c r="AU116" i="1" s="1"/>
  <c r="R197" i="21"/>
  <c r="T138" i="15"/>
  <c r="T124" i="15" s="1"/>
  <c r="P125" i="11"/>
  <c r="AU104" i="1" s="1"/>
  <c r="P129" i="21"/>
  <c r="P128" i="21" s="1"/>
  <c r="AU114" i="1" s="1"/>
  <c r="T166" i="13"/>
  <c r="T129" i="13" s="1"/>
  <c r="R125" i="8"/>
  <c r="R124" i="8" s="1"/>
  <c r="P120" i="32"/>
  <c r="P119" i="32" s="1"/>
  <c r="AU125" i="1" s="1"/>
  <c r="BK124" i="28"/>
  <c r="T127" i="7"/>
  <c r="T126" i="7" s="1"/>
  <c r="T120" i="5"/>
  <c r="P137" i="2"/>
  <c r="AU95" i="1" s="1"/>
  <c r="BK120" i="3"/>
  <c r="J120" i="3" s="1"/>
  <c r="J30" i="3" s="1"/>
  <c r="AG96" i="1" s="1"/>
  <c r="AN96" i="1" s="1"/>
  <c r="BK170" i="8"/>
  <c r="BK124" i="8" s="1"/>
  <c r="J124" i="8" s="1"/>
  <c r="J30" i="8" s="1"/>
  <c r="AG101" i="1" s="1"/>
  <c r="BL122" i="9"/>
  <c r="K122" i="9" s="1"/>
  <c r="K96" i="9" s="1"/>
  <c r="BK151" i="27"/>
  <c r="J151" i="27" s="1"/>
  <c r="J98" i="27" s="1"/>
  <c r="BK120" i="5"/>
  <c r="J120" i="5" s="1"/>
  <c r="J96" i="5" s="1"/>
  <c r="BK117" i="10"/>
  <c r="J117" i="10" s="1"/>
  <c r="J96" i="10" s="1"/>
  <c r="BK119" i="12"/>
  <c r="J119" i="12"/>
  <c r="J97" i="12" s="1"/>
  <c r="BK117" i="18"/>
  <c r="J117" i="18"/>
  <c r="J96" i="18" s="1"/>
  <c r="BK132" i="24"/>
  <c r="J132" i="24" s="1"/>
  <c r="J99" i="24" s="1"/>
  <c r="BK120" i="27"/>
  <c r="J120" i="27" s="1"/>
  <c r="J96" i="27" s="1"/>
  <c r="BK122" i="31"/>
  <c r="J122" i="31" s="1"/>
  <c r="J30" i="31" s="1"/>
  <c r="AG124" i="1" s="1"/>
  <c r="BK123" i="4"/>
  <c r="J123" i="4" s="1"/>
  <c r="J30" i="4" s="1"/>
  <c r="AG97" i="1" s="1"/>
  <c r="BK130" i="13"/>
  <c r="J130" i="13" s="1"/>
  <c r="J97" i="13" s="1"/>
  <c r="BK119" i="20"/>
  <c r="J119" i="20"/>
  <c r="J30" i="20" s="1"/>
  <c r="AG113" i="1" s="1"/>
  <c r="BK129" i="21"/>
  <c r="J129" i="21" s="1"/>
  <c r="J97" i="21" s="1"/>
  <c r="BK148" i="28"/>
  <c r="J148" i="28" s="1"/>
  <c r="J102" i="28" s="1"/>
  <c r="BK119" i="33"/>
  <c r="J119" i="33"/>
  <c r="J97" i="33" s="1"/>
  <c r="BK137" i="2"/>
  <c r="J137" i="2" s="1"/>
  <c r="J96" i="2" s="1"/>
  <c r="BK125" i="11"/>
  <c r="J125" i="11" s="1"/>
  <c r="J30" i="11" s="1"/>
  <c r="AG104" i="1" s="1"/>
  <c r="BK118" i="22"/>
  <c r="J118" i="22" s="1"/>
  <c r="J30" i="22" s="1"/>
  <c r="AG115" i="1" s="1"/>
  <c r="BK118" i="29"/>
  <c r="J118" i="29" s="1"/>
  <c r="J96" i="29" s="1"/>
  <c r="BK119" i="30"/>
  <c r="J119" i="30"/>
  <c r="J96" i="30"/>
  <c r="AG125" i="1"/>
  <c r="J96" i="32"/>
  <c r="J125" i="23"/>
  <c r="J97" i="23" s="1"/>
  <c r="BK128" i="21"/>
  <c r="J128" i="21" s="1"/>
  <c r="J30" i="21" s="1"/>
  <c r="AG114" i="1" s="1"/>
  <c r="AG112" i="1"/>
  <c r="J96" i="19"/>
  <c r="AG110" i="1"/>
  <c r="K96" i="17"/>
  <c r="BK120" i="16"/>
  <c r="J120" i="16" s="1"/>
  <c r="J30" i="16" s="1"/>
  <c r="AG109" i="1" s="1"/>
  <c r="AG107" i="1"/>
  <c r="J96" i="14"/>
  <c r="BK129" i="13"/>
  <c r="J129" i="13" s="1"/>
  <c r="J96" i="13" s="1"/>
  <c r="F33" i="2"/>
  <c r="AZ95" i="1" s="1"/>
  <c r="J30" i="6"/>
  <c r="AG99" i="1" s="1"/>
  <c r="J33" i="8"/>
  <c r="AV101" i="1"/>
  <c r="AT101" i="1" s="1"/>
  <c r="K33" i="9"/>
  <c r="AV102" i="1" s="1"/>
  <c r="AT102" i="1" s="1"/>
  <c r="F33" i="12"/>
  <c r="AZ105" i="1" s="1"/>
  <c r="J33" i="13"/>
  <c r="AV106" i="1" s="1"/>
  <c r="AT106" i="1" s="1"/>
  <c r="F33" i="16"/>
  <c r="AZ109" i="1" s="1"/>
  <c r="K33" i="17"/>
  <c r="AV110" i="1" s="1"/>
  <c r="AT110" i="1" s="1"/>
  <c r="AN110" i="1" s="1"/>
  <c r="J33" i="19"/>
  <c r="AV112" i="1" s="1"/>
  <c r="AT112" i="1" s="1"/>
  <c r="AN112" i="1" s="1"/>
  <c r="J33" i="21"/>
  <c r="AV114" i="1" s="1"/>
  <c r="AT114" i="1" s="1"/>
  <c r="K33" i="25"/>
  <c r="AV118" i="1" s="1"/>
  <c r="AT118" i="1" s="1"/>
  <c r="F33" i="27"/>
  <c r="AZ120" i="1" s="1"/>
  <c r="F33" i="29"/>
  <c r="AZ122" i="1" s="1"/>
  <c r="J33" i="31"/>
  <c r="AV124" i="1" s="1"/>
  <c r="AT124" i="1" s="1"/>
  <c r="J33" i="3"/>
  <c r="AV96" i="1" s="1"/>
  <c r="AT96" i="1" s="1"/>
  <c r="F33" i="4"/>
  <c r="AZ97" i="1" s="1"/>
  <c r="J33" i="5"/>
  <c r="AV98" i="1"/>
  <c r="AT98" i="1" s="1"/>
  <c r="F33" i="6"/>
  <c r="AZ99" i="1" s="1"/>
  <c r="F33" i="7"/>
  <c r="AZ100" i="1" s="1"/>
  <c r="F33" i="10"/>
  <c r="AZ103" i="1" s="1"/>
  <c r="F33" i="11"/>
  <c r="AZ104" i="1" s="1"/>
  <c r="J33" i="14"/>
  <c r="AV107" i="1" s="1"/>
  <c r="AT107" i="1" s="1"/>
  <c r="AN107" i="1" s="1"/>
  <c r="J33" i="15"/>
  <c r="AV108" i="1" s="1"/>
  <c r="AT108" i="1" s="1"/>
  <c r="F33" i="18"/>
  <c r="AZ111" i="1" s="1"/>
  <c r="F33" i="20"/>
  <c r="AZ113" i="1" s="1"/>
  <c r="J33" i="22"/>
  <c r="AV115" i="1" s="1"/>
  <c r="AT115" i="1" s="1"/>
  <c r="J33" i="23"/>
  <c r="AV116" i="1" s="1"/>
  <c r="AT116" i="1" s="1"/>
  <c r="J33" i="26"/>
  <c r="AV119" i="1" s="1"/>
  <c r="AT119" i="1" s="1"/>
  <c r="J30" i="26"/>
  <c r="AG119" i="1" s="1"/>
  <c r="J33" i="28"/>
  <c r="AV121" i="1" s="1"/>
  <c r="AT121" i="1" s="1"/>
  <c r="J33" i="30"/>
  <c r="AV123" i="1" s="1"/>
  <c r="AT123" i="1" s="1"/>
  <c r="F33" i="32"/>
  <c r="AZ125" i="1" s="1"/>
  <c r="J33" i="33"/>
  <c r="AV126" i="1"/>
  <c r="AT126" i="1" s="1"/>
  <c r="F33" i="33"/>
  <c r="AZ126" i="1" s="1"/>
  <c r="BA94" i="1"/>
  <c r="W30" i="1" s="1"/>
  <c r="F33" i="3"/>
  <c r="AZ96" i="1" s="1"/>
  <c r="J33" i="4"/>
  <c r="AV97" i="1" s="1"/>
  <c r="AT97" i="1" s="1"/>
  <c r="F33" i="5"/>
  <c r="AZ98" i="1"/>
  <c r="J33" i="6"/>
  <c r="AV99" i="1" s="1"/>
  <c r="AT99" i="1" s="1"/>
  <c r="F33" i="8"/>
  <c r="AZ101" i="1"/>
  <c r="F33" i="9"/>
  <c r="AZ102" i="1" s="1"/>
  <c r="J33" i="11"/>
  <c r="AV104" i="1" s="1"/>
  <c r="AT104" i="1" s="1"/>
  <c r="F33" i="14"/>
  <c r="AZ107" i="1" s="1"/>
  <c r="F33" i="15"/>
  <c r="AZ108" i="1" s="1"/>
  <c r="J33" i="18"/>
  <c r="AV111" i="1" s="1"/>
  <c r="AT111" i="1" s="1"/>
  <c r="J33" i="20"/>
  <c r="AV113" i="1"/>
  <c r="AT113" i="1" s="1"/>
  <c r="F33" i="22"/>
  <c r="AZ115" i="1" s="1"/>
  <c r="F33" i="23"/>
  <c r="AZ116" i="1" s="1"/>
  <c r="K30" i="25"/>
  <c r="AG118" i="1" s="1"/>
  <c r="F33" i="26"/>
  <c r="AZ119" i="1" s="1"/>
  <c r="J33" i="27"/>
  <c r="AV120" i="1"/>
  <c r="AT120" i="1" s="1"/>
  <c r="J33" i="29"/>
  <c r="AV122" i="1" s="1"/>
  <c r="AT122" i="1" s="1"/>
  <c r="F33" i="31"/>
  <c r="AZ124" i="1" s="1"/>
  <c r="BC94" i="1"/>
  <c r="W32" i="1" s="1"/>
  <c r="J33" i="2"/>
  <c r="AV95" i="1"/>
  <c r="AT95" i="1" s="1"/>
  <c r="J33" i="7"/>
  <c r="AV100" i="1" s="1"/>
  <c r="AT100" i="1" s="1"/>
  <c r="J33" i="10"/>
  <c r="AV103" i="1" s="1"/>
  <c r="AT103" i="1" s="1"/>
  <c r="J33" i="12"/>
  <c r="AV105" i="1" s="1"/>
  <c r="AT105" i="1" s="1"/>
  <c r="F33" i="13"/>
  <c r="AZ106" i="1"/>
  <c r="J33" i="16"/>
  <c r="AV109" i="1" s="1"/>
  <c r="AT109" i="1" s="1"/>
  <c r="F33" i="17"/>
  <c r="AZ110" i="1"/>
  <c r="F33" i="19"/>
  <c r="AZ112" i="1" s="1"/>
  <c r="F33" i="21"/>
  <c r="AZ114" i="1" s="1"/>
  <c r="J33" i="24"/>
  <c r="AV117" i="1" s="1"/>
  <c r="AT117" i="1" s="1"/>
  <c r="F33" i="24"/>
  <c r="AZ117" i="1" s="1"/>
  <c r="F33" i="25"/>
  <c r="AZ118" i="1" s="1"/>
  <c r="F33" i="28"/>
  <c r="AZ121" i="1" s="1"/>
  <c r="F33" i="30"/>
  <c r="AZ123" i="1"/>
  <c r="J33" i="32"/>
  <c r="AV125" i="1" s="1"/>
  <c r="AT125" i="1" s="1"/>
  <c r="AN125" i="1" s="1"/>
  <c r="BD94" i="1"/>
  <c r="W33" i="1" s="1"/>
  <c r="BB94" i="1"/>
  <c r="W31" i="1" s="1"/>
  <c r="BK123" i="28" l="1"/>
  <c r="J123" i="28" s="1"/>
  <c r="J30" i="28" s="1"/>
  <c r="AG121" i="1" s="1"/>
  <c r="AN113" i="1"/>
  <c r="AN104" i="1"/>
  <c r="J124" i="28"/>
  <c r="J97" i="28" s="1"/>
  <c r="J170" i="8"/>
  <c r="J103" i="8" s="1"/>
  <c r="R128" i="21"/>
  <c r="BK120" i="24"/>
  <c r="J120" i="24" s="1"/>
  <c r="J30" i="24" s="1"/>
  <c r="AG117" i="1" s="1"/>
  <c r="J96" i="31"/>
  <c r="BK118" i="12"/>
  <c r="J118" i="12"/>
  <c r="J96" i="12"/>
  <c r="J96" i="4"/>
  <c r="J96" i="11"/>
  <c r="BK118" i="33"/>
  <c r="J118" i="33"/>
  <c r="J96" i="33"/>
  <c r="BK124" i="15"/>
  <c r="J124" i="15" s="1"/>
  <c r="J96" i="15" s="1"/>
  <c r="BK124" i="23"/>
  <c r="J124" i="23" s="1"/>
  <c r="J96" i="23" s="1"/>
  <c r="J96" i="20"/>
  <c r="J96" i="3"/>
  <c r="J127" i="7"/>
  <c r="J97" i="7"/>
  <c r="J96" i="22"/>
  <c r="J39" i="32"/>
  <c r="J39" i="31"/>
  <c r="AN121" i="1"/>
  <c r="J96" i="28"/>
  <c r="J39" i="28"/>
  <c r="AN119" i="1"/>
  <c r="AN118" i="1"/>
  <c r="J39" i="26"/>
  <c r="K39" i="25"/>
  <c r="AN114" i="1"/>
  <c r="J96" i="21"/>
  <c r="J39" i="22"/>
  <c r="J39" i="21"/>
  <c r="J39" i="20"/>
  <c r="J39" i="19"/>
  <c r="AN109" i="1"/>
  <c r="K39" i="17"/>
  <c r="J96" i="16"/>
  <c r="J39" i="16"/>
  <c r="J39" i="14"/>
  <c r="J39" i="11"/>
  <c r="AN101" i="1"/>
  <c r="J96" i="8"/>
  <c r="J39" i="8"/>
  <c r="AN99" i="1"/>
  <c r="J39" i="6"/>
  <c r="J39" i="4"/>
  <c r="J39" i="3"/>
  <c r="AN124" i="1"/>
  <c r="AN115" i="1"/>
  <c r="AN97" i="1"/>
  <c r="J30" i="10"/>
  <c r="AG103" i="1"/>
  <c r="K30" i="9"/>
  <c r="AG102" i="1" s="1"/>
  <c r="J30" i="29"/>
  <c r="AG122" i="1" s="1"/>
  <c r="J30" i="13"/>
  <c r="AG106" i="1"/>
  <c r="AY94" i="1"/>
  <c r="AU94" i="1"/>
  <c r="J30" i="18"/>
  <c r="AG111" i="1"/>
  <c r="J30" i="5"/>
  <c r="AG98" i="1"/>
  <c r="J30" i="2"/>
  <c r="AG95" i="1"/>
  <c r="J30" i="7"/>
  <c r="AG100" i="1"/>
  <c r="J30" i="30"/>
  <c r="AG123" i="1"/>
  <c r="J30" i="27"/>
  <c r="AG120" i="1"/>
  <c r="AZ94" i="1"/>
  <c r="W29" i="1" s="1"/>
  <c r="AW94" i="1"/>
  <c r="AK30" i="1" s="1"/>
  <c r="AX94" i="1"/>
  <c r="J39" i="30" l="1"/>
  <c r="J39" i="2"/>
  <c r="K39" i="9"/>
  <c r="J39" i="5"/>
  <c r="J39" i="24"/>
  <c r="J39" i="29"/>
  <c r="J39" i="27"/>
  <c r="J39" i="18"/>
  <c r="J39" i="10"/>
  <c r="J39" i="7"/>
  <c r="J96" i="24"/>
  <c r="J39" i="13"/>
  <c r="AN106" i="1"/>
  <c r="AN102" i="1"/>
  <c r="AN98" i="1"/>
  <c r="AN123" i="1"/>
  <c r="AN111" i="1"/>
  <c r="AN120" i="1"/>
  <c r="AN122" i="1"/>
  <c r="AN95" i="1"/>
  <c r="AN100" i="1"/>
  <c r="AN103" i="1"/>
  <c r="AN117" i="1"/>
  <c r="J30" i="33"/>
  <c r="AG126" i="1" s="1"/>
  <c r="J30" i="15"/>
  <c r="AG108" i="1" s="1"/>
  <c r="AN108" i="1" s="1"/>
  <c r="J30" i="12"/>
  <c r="AG105" i="1" s="1"/>
  <c r="J30" i="23"/>
  <c r="AG116" i="1"/>
  <c r="AN116" i="1" s="1"/>
  <c r="AV94" i="1"/>
  <c r="AK29" i="1" s="1"/>
  <c r="J39" i="23" l="1"/>
  <c r="J39" i="12"/>
  <c r="J39" i="15"/>
  <c r="J39" i="33"/>
  <c r="AN126" i="1"/>
  <c r="AN105" i="1"/>
  <c r="AG94" i="1"/>
  <c r="AK26" i="1" s="1"/>
  <c r="AT94" i="1"/>
  <c r="AN94" i="1" l="1"/>
  <c r="AK35" i="1"/>
</calcChain>
</file>

<file path=xl/sharedStrings.xml><?xml version="1.0" encoding="utf-8"?>
<sst xmlns="http://schemas.openxmlformats.org/spreadsheetml/2006/main" count="25792" uniqueCount="2943">
  <si>
    <t>Export Komplet</t>
  </si>
  <si>
    <t/>
  </si>
  <si>
    <t>2.0</t>
  </si>
  <si>
    <t>ZAMOK</t>
  </si>
  <si>
    <t>False</t>
  </si>
  <si>
    <t>{867a320d-bb54-4442-a4d1-b03486af621c}</t>
  </si>
  <si>
    <t>1</t>
  </si>
  <si>
    <t>21</t>
  </si>
  <si>
    <t>0,01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</si>
  <si>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</si>
  <si>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</si>
  <si>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</si>
  <si>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</si>
  <si>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</si>
  <si>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</si>
  <si>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24005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</si>
  <si>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</si>
  <si>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</si>
  <si>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Přírodní koupací biotop Jilemnice</t>
  </si>
  <si>
    <t>KSO:</t>
  </si>
  <si>
    <t>CC-CZ:</t>
  </si>
  <si>
    <t>Místo:</t>
  </si>
  <si>
    <t>Jilemnice</t>
  </si>
  <si>
    <t>Datum:</t>
  </si>
  <si>
    <t>12. 2. 2024</t>
  </si>
  <si>
    <t>Zadavatel:</t>
  </si>
  <si>
    <t>IČ:</t>
  </si>
  <si>
    <t>05769370</t>
  </si>
  <si>
    <t>Sportovní centrum Jilemnice, s.r.o.</t>
  </si>
  <si>
    <t>DIČ:</t>
  </si>
  <si>
    <t>Uchazeč:</t>
  </si>
  <si>
    <t>Vyplň údaj</t>
  </si>
  <si>
    <t>Projektant:</t>
  </si>
  <si>
    <t>26230283</t>
  </si>
  <si>
    <t xml:space="preserve">BAPO s.r.o. 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</si>
  <si>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</si>
  <si>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</si>
  <si>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</si>
  <si>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</si>
  <si>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</si>
  <si>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</si>
  <si>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</si>
  <si>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</si>
  <si>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</si>
  <si>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</si>
  <si>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</si>
  <si>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</si>
  <si>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</si>
  <si>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</si>
  <si>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</si>
  <si>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</si>
  <si>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</si>
  <si>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</si>
  <si>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</si>
  <si>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</si>
  <si>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</si>
  <si>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</si>
  <si>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</si>
  <si>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</si>
  <si>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</si>
  <si>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</si>
  <si>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</si>
  <si>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</si>
  <si>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</si>
  <si>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</si>
  <si>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</si>
  <si>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</si>
  <si>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</si>
  <si>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</si>
  <si>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</si>
  <si>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</si>
  <si>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</si>
  <si>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</si>
  <si>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</si>
  <si>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</si>
  <si>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</si>
  <si>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</si>
  <si>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</si>
  <si>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</si>
  <si>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</si>
  <si>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</si>
  <si>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</si>
  <si>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</si>
  <si>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</si>
  <si>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</si>
  <si>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Přírodní koupací biotop vč. biologie</t>
  </si>
  <si>
    <t>STA</t>
  </si>
  <si>
    <t>{690fb5f4-7700-4312-8aa6-6fb0628bd49b}</t>
  </si>
  <si>
    <t>2</t>
  </si>
  <si>
    <t>SO 02</t>
  </si>
  <si>
    <t>Dopravní napojení areálu vč. parkovacích stání</t>
  </si>
  <si>
    <t>{9c8caef2-b310-4086-929c-07b23786e5b8}</t>
  </si>
  <si>
    <t>SO 02.1</t>
  </si>
  <si>
    <t>Dopravní napojení areálu - veřejné osvětlení</t>
  </si>
  <si>
    <t>{0a9ae135-a677-4b58-a3ad-e1e9c96c8cf2}</t>
  </si>
  <si>
    <t>SO 03</t>
  </si>
  <si>
    <t>Zpevněné plochy a teréní úpravy</t>
  </si>
  <si>
    <t>{fb332290-b5a9-4262-af58-b4d174ca2d73}</t>
  </si>
  <si>
    <t>SO 04</t>
  </si>
  <si>
    <t>Nezpevněné plochy a sadové úpravy</t>
  </si>
  <si>
    <t>{5b4432d0-51a2-4a94-bc9c-12d970dab953}</t>
  </si>
  <si>
    <t>SO 04.1</t>
  </si>
  <si>
    <t>závlahový systém</t>
  </si>
  <si>
    <t>{f9da29db-78fe-430e-89fb-f5a4d474a665}</t>
  </si>
  <si>
    <t>SO 05.1</t>
  </si>
  <si>
    <t>Areálové vedení IS - kanaliza + vodovod</t>
  </si>
  <si>
    <t>{4a601013-e091-4a9d-ad70-6b9847655e96}</t>
  </si>
  <si>
    <t>SO 05.2</t>
  </si>
  <si>
    <t>Areálové vedení IS - elektroinstalace</t>
  </si>
  <si>
    <t>{bfb4b915-5f05-4eee-80b0-b846009bf68c}</t>
  </si>
  <si>
    <t>SO 05.3</t>
  </si>
  <si>
    <t>Areálové vedení IS - elektroinstalace - rozvaděče</t>
  </si>
  <si>
    <t>{f145b20d-f2a4-4cd5-b01c-77107f2ffe50}</t>
  </si>
  <si>
    <t>SO 06</t>
  </si>
  <si>
    <t>Mobiliář. Vybavení areálu a hřiště</t>
  </si>
  <si>
    <t>{ba70bbc3-bda9-4043-a686-99e858d5303f}</t>
  </si>
  <si>
    <t>SO 07</t>
  </si>
  <si>
    <t>Oplocení areálu</t>
  </si>
  <si>
    <t>{f9336893-784c-4c0d-8a80-bb73b808fcbe}</t>
  </si>
  <si>
    <t>SO 08</t>
  </si>
  <si>
    <t>Objekt zázemí - pokladna</t>
  </si>
  <si>
    <t>{b000a2ff-8818-4179-b0d4-b23277975562}</t>
  </si>
  <si>
    <t>SO 08.1</t>
  </si>
  <si>
    <t>Objekt zázemí - pokladna - hromosvod</t>
  </si>
  <si>
    <t>{2dda7c79-99b5-42a3-b520-8eaf870c5095}</t>
  </si>
  <si>
    <t>SO 08.2</t>
  </si>
  <si>
    <t>Objekt zázemí - pokladna - ZTI</t>
  </si>
  <si>
    <t>{f6a85453-432b-496b-9fae-bbe4ac706263}</t>
  </si>
  <si>
    <t>SO 08.3</t>
  </si>
  <si>
    <t>Objekt zázemí - pokladna - VZT</t>
  </si>
  <si>
    <t>{33f2792c-9ee0-43d7-b42a-9c81c4bf869f}</t>
  </si>
  <si>
    <t>SO 08.4</t>
  </si>
  <si>
    <t>Objekkt zázemí - pokladny - elektroinstalace - nosný materiál</t>
  </si>
  <si>
    <t>{f106e74c-781c-4fe2-95b1-858f9e12d3ac}</t>
  </si>
  <si>
    <t>SO 08.5</t>
  </si>
  <si>
    <t>Objekkt zázemí - pokladny - elektroinstalace - kamerový systém</t>
  </si>
  <si>
    <t>{4c678d62-97e6-40e7-9fb8-fa8748b72e36}</t>
  </si>
  <si>
    <t>SO 08.6</t>
  </si>
  <si>
    <t>Objekkt zázemí - pokladny - elektroinstalace -svítidla</t>
  </si>
  <si>
    <t>{4b24fcd3-f73d-471a-8114-b695bc770c33}</t>
  </si>
  <si>
    <t>SO 08.7</t>
  </si>
  <si>
    <t>Objekt zázemí - pokladna - dodávka rozvaděčů , osoušečů + HZS</t>
  </si>
  <si>
    <t>{4fdd558d-aec9-4038-8156-7c366c8a23fb}</t>
  </si>
  <si>
    <t>SO 09</t>
  </si>
  <si>
    <t>Objekt zázemí - občerstvení</t>
  </si>
  <si>
    <t>{998ad873-5bff-42dd-9c35-be648a259dac}</t>
  </si>
  <si>
    <t>SO 09.1</t>
  </si>
  <si>
    <t>Objekt zázemí - občerstvení - hromosvod</t>
  </si>
  <si>
    <t>{b38f1cd2-f78d-499a-a449-1b90ea33780f}</t>
  </si>
  <si>
    <t>SO 09.2</t>
  </si>
  <si>
    <t>Objekt zázemí - občerstvení - ZTI</t>
  </si>
  <si>
    <t>{12d3827c-acc7-44e6-804b-e2d90e5e0398}</t>
  </si>
  <si>
    <t>SO 09.3</t>
  </si>
  <si>
    <t>{c4c11e2a-6d8c-41ac-a559-7112c7bb890f}</t>
  </si>
  <si>
    <t>SO 09.4</t>
  </si>
  <si>
    <t>Objekt zázemí - občerstvení - elektroinstalace - nosný materiál</t>
  </si>
  <si>
    <t>{35ce88aa-7d6b-43dc-b624-d0d818955ebf}</t>
  </si>
  <si>
    <t>SO 09.6</t>
  </si>
  <si>
    <t>Objekt zázemí - občerstvení - elektroinstalace - svítidla</t>
  </si>
  <si>
    <t>{e6de5c46-5858-4f84-b1df-e985a0d1f6bc}</t>
  </si>
  <si>
    <t>SO 10</t>
  </si>
  <si>
    <t>Tobogán</t>
  </si>
  <si>
    <t>{1cddf959-00ee-4670-9348-2453c9a6346e}</t>
  </si>
  <si>
    <t>SO 11</t>
  </si>
  <si>
    <t>Přípojka splaškové kanalizace</t>
  </si>
  <si>
    <t>{bb3a314c-2e12-4c0e-8890-e282437a45b8}</t>
  </si>
  <si>
    <t>SO 12</t>
  </si>
  <si>
    <t>Bourací práce, odstranění stávajících zpevněných ploch</t>
  </si>
  <si>
    <t>{7eb77111-6f76-4892-8314-7dec72692e90}</t>
  </si>
  <si>
    <t>SO 13</t>
  </si>
  <si>
    <t>Dětské hřiště</t>
  </si>
  <si>
    <t>{2866fa87-d009-44fa-92be-e0ec1c4f6b8a}</t>
  </si>
  <si>
    <t>SO 14</t>
  </si>
  <si>
    <t>Vodní svět</t>
  </si>
  <si>
    <t>{d717c30f-d677-47a6-93b2-b2d933c81968}</t>
  </si>
  <si>
    <t>SO 15</t>
  </si>
  <si>
    <t>Výustní objekt</t>
  </si>
  <si>
    <t>{fbe32ecc-93c8-486c-b71e-7bb1b4d0ac6e}</t>
  </si>
  <si>
    <t>VRN</t>
  </si>
  <si>
    <t>Vedlejší rozpočtové náklady stavby</t>
  </si>
  <si>
    <t>{61f0d5d3-0612-43a3-8a8c-346b324f83cc}</t>
  </si>
  <si>
    <t>KRYCÍ LIST SOUPISU PRACÍ</t>
  </si>
  <si>
    <t>Objekt:</t>
  </si>
  <si>
    <t>SO 01 - Přírodní koupací biotop vč. biologie</t>
  </si>
  <si>
    <t>REKAPITULACE ČLENĚNÍ SOUPISU PRACÍ</t>
  </si>
  <si>
    <t>Kód dílu - Popis</t>
  </si>
  <si>
    <t>Cena celkem [CZK]</t>
  </si>
  <si>
    <t>Náklady ze soupisu prací</t>
  </si>
  <si>
    <t>-1</t>
  </si>
  <si>
    <t>1 - Zemní práce</t>
  </si>
  <si>
    <t>181 - Sadové úpravy</t>
  </si>
  <si>
    <t>184 - Biologie</t>
  </si>
  <si>
    <t>2 - Základy a zvláštní zakládání</t>
  </si>
  <si>
    <t>3 - Svislé a kompletní konstrukce</t>
  </si>
  <si>
    <t>4 - Vodorovné konstrukce</t>
  </si>
  <si>
    <t>5 - Komunikace</t>
  </si>
  <si>
    <t>63 - Podlahy a podlahové konstrukce</t>
  </si>
  <si>
    <t>8 - Trubní vedení</t>
  </si>
  <si>
    <t>892 - Cirkulační rozvody</t>
  </si>
  <si>
    <t>895a - Soliterní kameny</t>
  </si>
  <si>
    <t>9.01 - Ostatní náklady</t>
  </si>
  <si>
    <t>9.02 - Mobiliář</t>
  </si>
  <si>
    <t>91 - Doplňující práce na komunikaci</t>
  </si>
  <si>
    <t>95 - Dokončovací konstrukce na pozemních stavbách</t>
  </si>
  <si>
    <t>99 - Staveništní přesun hmot</t>
  </si>
  <si>
    <t>711 - Izolace proti vodě</t>
  </si>
  <si>
    <t>713 - Izolace tepelné</t>
  </si>
  <si>
    <t>762 - Konstrukce tesařské</t>
  </si>
  <si>
    <t>764 - Konstrukce klempířské</t>
  </si>
  <si>
    <t>767 - Konstrukce zámečnické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</si>
  <si>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</si>
  <si>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</si>
  <si>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</si>
  <si>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</si>
  <si>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</si>
  <si>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</si>
  <si>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</si>
  <si>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</si>
  <si>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</si>
  <si>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</si>
  <si>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</si>
  <si>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</si>
  <si>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</si>
  <si>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Zemní práce</t>
  </si>
  <si>
    <t>ROZPOCET</t>
  </si>
  <si>
    <t>K</t>
  </si>
  <si>
    <t>122251103</t>
  </si>
  <si>
    <t>Odkopávky a prokopávky nezapažené v hornině třídy těžitelnosti I skupiny 3  strojně</t>
  </si>
  <si>
    <t>m3</t>
  </si>
  <si>
    <t>4</t>
  </si>
  <si>
    <t>-1523402288</t>
  </si>
  <si>
    <t>VV</t>
  </si>
  <si>
    <t>biologická část</t>
  </si>
  <si>
    <t>(43*8)*0,8</t>
  </si>
  <si>
    <t>(33*8)*0,8</t>
  </si>
  <si>
    <t>(25*6)*0,8</t>
  </si>
  <si>
    <t>Součet</t>
  </si>
  <si>
    <t>162351103</t>
  </si>
  <si>
    <t>Vodorovné přemístění přes 50 do 500 m výkopku/sypaniny z horniny třídy těžitelnosti I skupiny 1 až 3</t>
  </si>
  <si>
    <t>1992519889</t>
  </si>
  <si>
    <t>606,4</t>
  </si>
  <si>
    <t>3</t>
  </si>
  <si>
    <t>131201111R00</t>
  </si>
  <si>
    <t>Hloubení nezapaž. jam hor.3 do 100 m3, STROJNĚ</t>
  </si>
  <si>
    <t>14</t>
  </si>
  <si>
    <t>technologická šachta</t>
  </si>
  <si>
    <t>(6,5*9)*2,2</t>
  </si>
  <si>
    <t>131201119R00</t>
  </si>
  <si>
    <t>Příplatek za lepivost - hloubení nezap.jam v hor.3</t>
  </si>
  <si>
    <t>16</t>
  </si>
  <si>
    <t>5</t>
  </si>
  <si>
    <t>132201111R00</t>
  </si>
  <si>
    <t>Hloubení rýh š.do 60 cm v hor.3 do 100 m3, STROJNĚ</t>
  </si>
  <si>
    <t>18</t>
  </si>
  <si>
    <t>dopadiště tobogánu</t>
  </si>
  <si>
    <t>(1,5*0,3)*27,4</t>
  </si>
  <si>
    <t>(1,5*0,3)*11,4</t>
  </si>
  <si>
    <t>(3,15*0,3)*27,4</t>
  </si>
  <si>
    <t>6</t>
  </si>
  <si>
    <t>132201119R00</t>
  </si>
  <si>
    <t>Přípl.za lepivost,hloubení rýh 60 cm,hor.3,STROJNĚ</t>
  </si>
  <si>
    <t>20</t>
  </si>
  <si>
    <t>7</t>
  </si>
  <si>
    <t>132201212R00</t>
  </si>
  <si>
    <t>Hloubení rýh š.do 200 cm hor.3 do 1000m3,STROJNĚ</t>
  </si>
  <si>
    <t>22</t>
  </si>
  <si>
    <t>vedení technologie</t>
  </si>
  <si>
    <t>(1*2,2)*110</t>
  </si>
  <si>
    <t>(0,7*1,2)*70</t>
  </si>
  <si>
    <t>(0,5*1,2)*110</t>
  </si>
  <si>
    <t>(0,4*0,8)*70</t>
  </si>
  <si>
    <t>(0,5*1,2)*70</t>
  </si>
  <si>
    <t>8</t>
  </si>
  <si>
    <t>132201219R00</t>
  </si>
  <si>
    <t>Přípl.za lepivost,hloubení rýh 200cm,hor.3,STROJNĚ</t>
  </si>
  <si>
    <t>24</t>
  </si>
  <si>
    <t>431,2/2</t>
  </si>
  <si>
    <t>9</t>
  </si>
  <si>
    <t>161101101R00</t>
  </si>
  <si>
    <t>Svislé přemístění výkopku z hor.1-4 do 2,5 m</t>
  </si>
  <si>
    <t>28</t>
  </si>
  <si>
    <t>431,2/3</t>
  </si>
  <si>
    <t>10</t>
  </si>
  <si>
    <t>162301101R00</t>
  </si>
  <si>
    <t>Vodorovné přemístění výkopku z hor.1-4 do 500 m</t>
  </si>
  <si>
    <t>30</t>
  </si>
  <si>
    <t>11</t>
  </si>
  <si>
    <t>167101101R00</t>
  </si>
  <si>
    <t>Nakládání výkopku z hor.1-4 v množství do 100 m3</t>
  </si>
  <si>
    <t>38</t>
  </si>
  <si>
    <t>174101101R00</t>
  </si>
  <si>
    <t>Zásyp jam, rýh, šachet se zhutněním</t>
  </si>
  <si>
    <t>42</t>
  </si>
  <si>
    <t>128,7-((7,6*5,9)*2,2)</t>
  </si>
  <si>
    <t>(1*1,7)*110</t>
  </si>
  <si>
    <t>(0,7*0,8)*70</t>
  </si>
  <si>
    <t>(0,5*1)*110</t>
  </si>
  <si>
    <t>(0,4*0,6)*70</t>
  </si>
  <si>
    <t>(0,5*1)*70</t>
  </si>
  <si>
    <t>13</t>
  </si>
  <si>
    <t>175101101RT2</t>
  </si>
  <si>
    <t>Obsyp potrubí bez prohození sypaniny, s dodáním štěrkopísku frakce 0 - 22 mm</t>
  </si>
  <si>
    <t>44</t>
  </si>
  <si>
    <t>(1*0,5)*110</t>
  </si>
  <si>
    <t>(0,7*0,3)*70</t>
  </si>
  <si>
    <t>(0,5*0,3)*110</t>
  </si>
  <si>
    <t>(0,4*0,2)*70</t>
  </si>
  <si>
    <t>(0,5*0,2)*70</t>
  </si>
  <si>
    <t>181</t>
  </si>
  <si>
    <t>Sadové úpravy</t>
  </si>
  <si>
    <t>181 - 01</t>
  </si>
  <si>
    <t>Dodávka  Litorální porosty</t>
  </si>
  <si>
    <t>kus</t>
  </si>
  <si>
    <t>62</t>
  </si>
  <si>
    <t>15</t>
  </si>
  <si>
    <t>181 - 02</t>
  </si>
  <si>
    <t>Výsadba porostů</t>
  </si>
  <si>
    <t>64</t>
  </si>
  <si>
    <t>181 - 03</t>
  </si>
  <si>
    <t>Počáteční přihnojení litorálních porostů vč hnojiva</t>
  </si>
  <si>
    <t>m2</t>
  </si>
  <si>
    <t>66</t>
  </si>
  <si>
    <t>17</t>
  </si>
  <si>
    <t>181 - 06</t>
  </si>
  <si>
    <t>Dodávka balení startovacích bakterií</t>
  </si>
  <si>
    <t>balení</t>
  </si>
  <si>
    <t>68</t>
  </si>
  <si>
    <t>184</t>
  </si>
  <si>
    <t>Biologie</t>
  </si>
  <si>
    <t>181 - 07</t>
  </si>
  <si>
    <t>D+M plovoucí filtrační médium</t>
  </si>
  <si>
    <t>70</t>
  </si>
  <si>
    <t>9,8*4*1,2</t>
  </si>
  <si>
    <t>19</t>
  </si>
  <si>
    <t>181 - 08</t>
  </si>
  <si>
    <t>D+M  aerační rošt  prům. 50mm, vel. 1000x1000 mm</t>
  </si>
  <si>
    <t>ks</t>
  </si>
  <si>
    <t>72</t>
  </si>
  <si>
    <t>9*4</t>
  </si>
  <si>
    <t>327215221</t>
  </si>
  <si>
    <t>gabionový modul hrázek</t>
  </si>
  <si>
    <t>-1176883309</t>
  </si>
  <si>
    <t>(0,6*(2+1,7))*30</t>
  </si>
  <si>
    <t>Základy a zvláštní zakládání</t>
  </si>
  <si>
    <t>274313711</t>
  </si>
  <si>
    <t>Základové pásy z betonu tř. C 16/20</t>
  </si>
  <si>
    <t>-1697465389</t>
  </si>
  <si>
    <t>(0,5*0,5)*(41,1+4,6+41,1+4,6+4,6)</t>
  </si>
  <si>
    <t>(0,5*0,5)*(32,6+4,6+32,6+4,6)</t>
  </si>
  <si>
    <t>(0,5*0,5)*(18,5+3,5+18,5+3,5)</t>
  </si>
  <si>
    <t>274351121</t>
  </si>
  <si>
    <t>Zřízení bednění základových pasů rovného</t>
  </si>
  <si>
    <t>1569615702</t>
  </si>
  <si>
    <t>0,5*(41,1+5,6+41,1+5,6+4,6+4,6+4,6+4,6+3,6+3,6+36+36)</t>
  </si>
  <si>
    <t>0,5*(32,6+5,6+32,6+5,6+4,6+31,6+4,6+31,6)</t>
  </si>
  <si>
    <t>0,5*(18,5+4,5+18,5+4,5+3,5+19,5+3,5+19,5)</t>
  </si>
  <si>
    <t>23</t>
  </si>
  <si>
    <t>274351122</t>
  </si>
  <si>
    <t>Odstranění bednění základových pasů rovného</t>
  </si>
  <si>
    <t>1912556166</t>
  </si>
  <si>
    <t>275321511</t>
  </si>
  <si>
    <t>Základové patky ze ŽB bez zvýšených nároků na prostředí tř. C 25/30</t>
  </si>
  <si>
    <t>-1374936568</t>
  </si>
  <si>
    <t>tech. šachta</t>
  </si>
  <si>
    <t>((1*0,6)*0,2)*4</t>
  </si>
  <si>
    <t>skluzavka</t>
  </si>
  <si>
    <t>((1*0,7)*0,4)*2</t>
  </si>
  <si>
    <t>vodní hřib</t>
  </si>
  <si>
    <t>(0,8*0,8*0,8)*2</t>
  </si>
  <si>
    <t>25</t>
  </si>
  <si>
    <t>275351121</t>
  </si>
  <si>
    <t>Zřízení bednění základových patek</t>
  </si>
  <si>
    <t>1121201584</t>
  </si>
  <si>
    <t>(((1+0,6)*2)*0,2)*4</t>
  </si>
  <si>
    <t>(((1+0,7)*2)*0,4)*2</t>
  </si>
  <si>
    <t>(((0,8+0,8)*2)*0,8)*2</t>
  </si>
  <si>
    <t>26</t>
  </si>
  <si>
    <t>275351122</t>
  </si>
  <si>
    <t>Odstranění bednění základových patek</t>
  </si>
  <si>
    <t>-262895987</t>
  </si>
  <si>
    <t>27</t>
  </si>
  <si>
    <t>279113131</t>
  </si>
  <si>
    <t>Základová zeď tl přes 100 do 150 mm z tvárnic ztraceného bednění včetně výplně z betonu tř. C 16/20</t>
  </si>
  <si>
    <t>1830127704</t>
  </si>
  <si>
    <t>(6,88+1,5+3,39+6,88+3,39)*2,5</t>
  </si>
  <si>
    <t>plavecká část</t>
  </si>
  <si>
    <t>1,34*27,25</t>
  </si>
  <si>
    <t>279113132</t>
  </si>
  <si>
    <t>Základová zeď tl přes 150 do 200 mm z tvárnic ztraceného bednění včetně výplně z betonu tř. C 16/20</t>
  </si>
  <si>
    <t>-39468692</t>
  </si>
  <si>
    <t>1,2*(23,9+3,5+3,5+3,5+23,9)</t>
  </si>
  <si>
    <t>0,7*(32,6+4,6+32,6+4,6)</t>
  </si>
  <si>
    <t>0,7*(41,1+4,6+41,1+4,6+4,6)</t>
  </si>
  <si>
    <t>(6,88*2,5)</t>
  </si>
  <si>
    <t>29</t>
  </si>
  <si>
    <t>279113134</t>
  </si>
  <si>
    <t>Základová zeď tl přes 250 do 300 mm z tvárnic ztraceného bednění včetně výplně z betonu tř. C 16/20</t>
  </si>
  <si>
    <t>-498365357</t>
  </si>
  <si>
    <t>1,7*(32,6+4,6+32,6+4,6)</t>
  </si>
  <si>
    <t>1,5*(41,1+4,6+41,1+4,6+4,6)</t>
  </si>
  <si>
    <t>1,6*(27,4+9)</t>
  </si>
  <si>
    <t>27,4*2,8</t>
  </si>
  <si>
    <t>neplavecká část</t>
  </si>
  <si>
    <t>2,8*(27,4+27,5+12,5)</t>
  </si>
  <si>
    <t>1,5*28,6</t>
  </si>
  <si>
    <t>1,2*(12,5+11,8)</t>
  </si>
  <si>
    <t>1,5*24,8</t>
  </si>
  <si>
    <t>2,8*(24,8+14,2*14,2)</t>
  </si>
  <si>
    <t>brouzdaliště</t>
  </si>
  <si>
    <t>0,75*(14,4+14,4+7,8)</t>
  </si>
  <si>
    <t>279113135</t>
  </si>
  <si>
    <t>Základová zeď tl přes 300 do 400 mm z tvárnic ztraceného bednění včetně výplně z betonu tř. C 16/20</t>
  </si>
  <si>
    <t>882710446</t>
  </si>
  <si>
    <t>1,25*(18,5+3,5+18,5+3,5)</t>
  </si>
  <si>
    <t>31</t>
  </si>
  <si>
    <t>271532213</t>
  </si>
  <si>
    <t>Podsyp pod základové konstrukce se zhutněním z hrubého kameniva frakce 16-32 mm</t>
  </si>
  <si>
    <t>636797549</t>
  </si>
  <si>
    <t>technická šachta</t>
  </si>
  <si>
    <t>(8*6,5)*0,2</t>
  </si>
  <si>
    <t>32</t>
  </si>
  <si>
    <t>273351121</t>
  </si>
  <si>
    <t>Zřízení bednění základových desek</t>
  </si>
  <si>
    <t>-1446337522</t>
  </si>
  <si>
    <t>(5,9+7,6+5,9+7,6)*0,3</t>
  </si>
  <si>
    <t>33</t>
  </si>
  <si>
    <t>273351122</t>
  </si>
  <si>
    <t>Odstranění bednění základových desek</t>
  </si>
  <si>
    <t>696968150</t>
  </si>
  <si>
    <t>34</t>
  </si>
  <si>
    <t>273321511</t>
  </si>
  <si>
    <t>Základové desky ze ŽB bez zvýšených nároků na prostředí tř. C 25/30</t>
  </si>
  <si>
    <t>488810889</t>
  </si>
  <si>
    <t>(5,9*7,6)*0,2</t>
  </si>
  <si>
    <t>35</t>
  </si>
  <si>
    <t>273361821</t>
  </si>
  <si>
    <t xml:space="preserve">Výztuž betonářskou ocelí 10 505 (R) </t>
  </si>
  <si>
    <t>t</t>
  </si>
  <si>
    <t>2113148355</t>
  </si>
  <si>
    <t xml:space="preserve">tabulka výztuže </t>
  </si>
  <si>
    <t>(2996,28+4026,12+2524,69+3284,12+736,37+3358,76+511,49)/1000</t>
  </si>
  <si>
    <t>(1459,09+902,6+2315,43+2117,14+5342,27+622,79+1880,97)/1000</t>
  </si>
  <si>
    <t>2,32+3,5</t>
  </si>
  <si>
    <t>Svislé a kompletní konstrukce</t>
  </si>
  <si>
    <t>36</t>
  </si>
  <si>
    <t>212755215</t>
  </si>
  <si>
    <t>Trativody z drenážních trubek plastových flexibilních D 125 mm vč. lože a geotextilie</t>
  </si>
  <si>
    <t>m</t>
  </si>
  <si>
    <t>1641852046</t>
  </si>
  <si>
    <t>32*7</t>
  </si>
  <si>
    <t>68+26</t>
  </si>
  <si>
    <t>37</t>
  </si>
  <si>
    <t>218111114</t>
  </si>
  <si>
    <t>Odvětrání radonu vodorovné drenážní kladené vč. štěrkového podsypu a geotextilie z plastových perforovaných trubek DN přes 100 do 125 mm</t>
  </si>
  <si>
    <t>-1854586587</t>
  </si>
  <si>
    <t>22,05*4+32</t>
  </si>
  <si>
    <t>26,705*6+32</t>
  </si>
  <si>
    <t>12,75*12+32</t>
  </si>
  <si>
    <t>7,705*3+32</t>
  </si>
  <si>
    <t>10,75*8</t>
  </si>
  <si>
    <t>6,705*5</t>
  </si>
  <si>
    <t>430321414</t>
  </si>
  <si>
    <t>Schodišťová konstrukce  ze ŽB tř. C 25/30 na terén  vč bednění a obednění</t>
  </si>
  <si>
    <t>389551640</t>
  </si>
  <si>
    <t>(13*0,27)*1,5*0,3</t>
  </si>
  <si>
    <t>((0,5*0,25)*7)*7</t>
  </si>
  <si>
    <t>neplavecká část - pláž</t>
  </si>
  <si>
    <t>(0,5*4)*10</t>
  </si>
  <si>
    <t>39</t>
  </si>
  <si>
    <t>430361821</t>
  </si>
  <si>
    <t xml:space="preserve">Výztuž schodišťové konstrukce a rampy </t>
  </si>
  <si>
    <t>445099710</t>
  </si>
  <si>
    <t>40</t>
  </si>
  <si>
    <t>632481215</t>
  </si>
  <si>
    <t>Separační vrstva z geotextilie 300g/m2</t>
  </si>
  <si>
    <t>713836870</t>
  </si>
  <si>
    <t>6,5*8</t>
  </si>
  <si>
    <t>41</t>
  </si>
  <si>
    <t>311353111</t>
  </si>
  <si>
    <t>Zřízení oboustranného bednění šachet</t>
  </si>
  <si>
    <t>-1094052047</t>
  </si>
  <si>
    <t>(5,9+7,6+3,96+7,6)*2,5</t>
  </si>
  <si>
    <t>311353112</t>
  </si>
  <si>
    <t>Odstranění oboustranného bednění šachet</t>
  </si>
  <si>
    <t>990073539</t>
  </si>
  <si>
    <t>43</t>
  </si>
  <si>
    <t>311321411</t>
  </si>
  <si>
    <t>Nosná zeď ze ŽB tř. C 25/30 bez výztuže</t>
  </si>
  <si>
    <t>1898897090</t>
  </si>
  <si>
    <t>(7,6+5,9+7,6+3,96)*(0,2*2,5)</t>
  </si>
  <si>
    <t>411321414</t>
  </si>
  <si>
    <t>Stropy deskové ze ŽB tř. C 25/30</t>
  </si>
  <si>
    <t>954522652</t>
  </si>
  <si>
    <t>(3,96*7,6)*0,2</t>
  </si>
  <si>
    <t>45</t>
  </si>
  <si>
    <t>411351011</t>
  </si>
  <si>
    <t>Zřízení bednění stropů deskových tl přes 5 do 25 cm</t>
  </si>
  <si>
    <t>2016817990</t>
  </si>
  <si>
    <t>3,39*6,88</t>
  </si>
  <si>
    <t>46</t>
  </si>
  <si>
    <t>411351012</t>
  </si>
  <si>
    <t xml:space="preserve">Odstranění bednění stropů deskových tl přes 5 do 25 cm </t>
  </si>
  <si>
    <t>230149444</t>
  </si>
  <si>
    <t>47</t>
  </si>
  <si>
    <t>411362021</t>
  </si>
  <si>
    <t>Výztuž stropů svařovanými sítěmi Kari</t>
  </si>
  <si>
    <t>673673278</t>
  </si>
  <si>
    <t>48</t>
  </si>
  <si>
    <t>895270001</t>
  </si>
  <si>
    <t>drenážní šachta přečerpávací specifikace dle PD</t>
  </si>
  <si>
    <t>965441442</t>
  </si>
  <si>
    <t>49</t>
  </si>
  <si>
    <t>895270102</t>
  </si>
  <si>
    <t xml:space="preserve">Proplachovací a kontrolní šachta z PE-HD pro drenáže liniových staveb </t>
  </si>
  <si>
    <t>-705153122</t>
  </si>
  <si>
    <t>Vodorovné konstrukce</t>
  </si>
  <si>
    <t>50</t>
  </si>
  <si>
    <t>213141111</t>
  </si>
  <si>
    <t>Zřízení vrstvy z geotextilie v rovině nebo ve sklonu  500g/m2</t>
  </si>
  <si>
    <t>-1248264902</t>
  </si>
  <si>
    <t>4*8</t>
  </si>
  <si>
    <t>Komunikace</t>
  </si>
  <si>
    <t>51</t>
  </si>
  <si>
    <t>564211111R00</t>
  </si>
  <si>
    <t>Podklad ze štěrkopísku frakce 0 - 4 mm  po zhutnění tloušťky 5 cm</t>
  </si>
  <si>
    <t>138</t>
  </si>
  <si>
    <t>v neplavecké část</t>
  </si>
  <si>
    <t>29*12,5</t>
  </si>
  <si>
    <t>27*8,9</t>
  </si>
  <si>
    <t>25*9</t>
  </si>
  <si>
    <t>12*7</t>
  </si>
  <si>
    <t>20,4*4</t>
  </si>
  <si>
    <t>32*5</t>
  </si>
  <si>
    <t>36,3*5</t>
  </si>
  <si>
    <t>52</t>
  </si>
  <si>
    <t>564861111R00</t>
  </si>
  <si>
    <t>Podklad ze štěrkodrti po zhutnění tloušťky 15 cm  frakce  8 - 16mm</t>
  </si>
  <si>
    <t>142</t>
  </si>
  <si>
    <t>53</t>
  </si>
  <si>
    <t>596811111RV2</t>
  </si>
  <si>
    <t>Kladení dlaždic kom.pro pěší, lože z kameniva těž., včetně dlažby betonové vymývané VMD 40/40/5 cm</t>
  </si>
  <si>
    <t>146</t>
  </si>
  <si>
    <t xml:space="preserve">okolo biotopu </t>
  </si>
  <si>
    <t>(2,4*30)+(3,2*78)+(3,2*30)+(6*30)+(2,4*30)+((16*13)-(7,3*6,5))+(64*3)</t>
  </si>
  <si>
    <t>54</t>
  </si>
  <si>
    <t>5 - 02</t>
  </si>
  <si>
    <t>D+M  bazénový lem z tvarovek z dlažby</t>
  </si>
  <si>
    <t>bm</t>
  </si>
  <si>
    <t>150</t>
  </si>
  <si>
    <t>25+9+25+28+15+25+12+8</t>
  </si>
  <si>
    <t>55</t>
  </si>
  <si>
    <t>772528112</t>
  </si>
  <si>
    <t>Kladení dlažby na sucho na terče plochy  v terče přes 25 do 70 mm včetně dlaždic 40/40/5</t>
  </si>
  <si>
    <t>1224989944</t>
  </si>
  <si>
    <t>4*7,6</t>
  </si>
  <si>
    <t>63</t>
  </si>
  <si>
    <t>Podlahy a podlahové konstrukce</t>
  </si>
  <si>
    <t>56</t>
  </si>
  <si>
    <t>631311511</t>
  </si>
  <si>
    <t>Mazanina betonová tl. do 8 cm  C 12/15</t>
  </si>
  <si>
    <t>-1379049511</t>
  </si>
  <si>
    <t>(3,55*7,2)*0,06</t>
  </si>
  <si>
    <t>(3,6*1,75)*0,06</t>
  </si>
  <si>
    <t>Trubní vedení</t>
  </si>
  <si>
    <t>57</t>
  </si>
  <si>
    <t>894401211RT2</t>
  </si>
  <si>
    <t>Osazení betonových skruží rovných 29/100/9, včetně dodávky skruže betonové</t>
  </si>
  <si>
    <t>170</t>
  </si>
  <si>
    <t>58</t>
  </si>
  <si>
    <t>899104111RT2</t>
  </si>
  <si>
    <t>Osazení poklopu s rámem nad 150 kg, včetně dodávky poklopu šachtového lit. D 650</t>
  </si>
  <si>
    <t>172</t>
  </si>
  <si>
    <t>59</t>
  </si>
  <si>
    <t>894201121R00</t>
  </si>
  <si>
    <t>Dno šachet z betonu C 25/30, tl. do 20 cm</t>
  </si>
  <si>
    <t>174</t>
  </si>
  <si>
    <t>60</t>
  </si>
  <si>
    <t>894411311R00</t>
  </si>
  <si>
    <t>Osazení železobet. skruží rovných 80/119/9 cm</t>
  </si>
  <si>
    <t>176</t>
  </si>
  <si>
    <t>61</t>
  </si>
  <si>
    <t>899501111R00</t>
  </si>
  <si>
    <t>Stupadla vidlicová osazovaná při zdění a betonáži</t>
  </si>
  <si>
    <t>178</t>
  </si>
  <si>
    <t>89960 - 01</t>
  </si>
  <si>
    <t>Zákrytová žb deska šachty prům 1000 tl.150 s otvorem pro poklop 625</t>
  </si>
  <si>
    <t>180</t>
  </si>
  <si>
    <t>59224102R</t>
  </si>
  <si>
    <t>Skruž kanalizační TBS-Q 1000/500/90 mm</t>
  </si>
  <si>
    <t>182</t>
  </si>
  <si>
    <t>892</t>
  </si>
  <si>
    <t>Cirkulační rozvody</t>
  </si>
  <si>
    <t>892 - 01</t>
  </si>
  <si>
    <t>D+M ZV02 nerezový sběrač vody  boční - skimmer5-15m3/h s prodlužovacím nástavcem, ,  vč. napojení a obeton.</t>
  </si>
  <si>
    <t>65</t>
  </si>
  <si>
    <t>892 - 02</t>
  </si>
  <si>
    <t>D+M sání vody ze skimmerů PVC  DN 80   d 90x2,8  při  PN6</t>
  </si>
  <si>
    <t>186</t>
  </si>
  <si>
    <t>892 - 03</t>
  </si>
  <si>
    <t>188</t>
  </si>
  <si>
    <t>67</t>
  </si>
  <si>
    <t>892 - 04</t>
  </si>
  <si>
    <t>D+M Štěrbinový filtr  (screenex)</t>
  </si>
  <si>
    <t>190</t>
  </si>
  <si>
    <t>892 - 05</t>
  </si>
  <si>
    <t>D+M PVC  d 125x3,2   při  PN6 (výtlak vody z čerpadel)</t>
  </si>
  <si>
    <t>192</t>
  </si>
  <si>
    <t>69</t>
  </si>
  <si>
    <t>892 - 06</t>
  </si>
  <si>
    <t>Instalace cirkulačních rozvodů a zařízení</t>
  </si>
  <si>
    <t>hod</t>
  </si>
  <si>
    <t>194</t>
  </si>
  <si>
    <t>892 - 07</t>
  </si>
  <si>
    <t>D+M  Ventily a armatury  80 - 150mm</t>
  </si>
  <si>
    <t>196</t>
  </si>
  <si>
    <t>71</t>
  </si>
  <si>
    <t>892 - 08</t>
  </si>
  <si>
    <t>D+M potrubí PVC  KG DN 150 (spodní vypouštění,)</t>
  </si>
  <si>
    <t>198</t>
  </si>
  <si>
    <t>892 - 09</t>
  </si>
  <si>
    <t>D+M potrubí PVC  DN 165   d 180x4,4  při  PN6 (nerez hřib)</t>
  </si>
  <si>
    <t>200</t>
  </si>
  <si>
    <t>73</t>
  </si>
  <si>
    <t>892 - 10</t>
  </si>
  <si>
    <t>D+M potrubí PVC   d 200x4,5  při  PN6  (spodní sání)</t>
  </si>
  <si>
    <t>202</t>
  </si>
  <si>
    <t>74</t>
  </si>
  <si>
    <t>892 - 11</t>
  </si>
  <si>
    <t>D+M potrubí PVC  d 125x7,4 (přepad z bubnového filtru)</t>
  </si>
  <si>
    <t>204</t>
  </si>
  <si>
    <t>75</t>
  </si>
  <si>
    <t>892 - 12</t>
  </si>
  <si>
    <t>D+M potrubí PVC  KG DN 110 (spodní vypouštění,)</t>
  </si>
  <si>
    <t>206</t>
  </si>
  <si>
    <t>76</t>
  </si>
  <si>
    <t>892 - 13</t>
  </si>
  <si>
    <t>D+M potrubí PVC  d 315x18,7 (přepad z bubnového filtru)</t>
  </si>
  <si>
    <t>208</t>
  </si>
  <si>
    <t>77</t>
  </si>
  <si>
    <t>892 - 14</t>
  </si>
  <si>
    <t>D+M spodní výpusť DN 110 včetně krycí mřížky, vč. obetonování</t>
  </si>
  <si>
    <t>210</t>
  </si>
  <si>
    <t>78</t>
  </si>
  <si>
    <t>892 - 15</t>
  </si>
  <si>
    <t>D+M spodní výpusť DN 150 včetně krycí mřížky</t>
  </si>
  <si>
    <t>212</t>
  </si>
  <si>
    <t>79</t>
  </si>
  <si>
    <t>892 - 16</t>
  </si>
  <si>
    <t>D+M ovládání spodní výpusti DN 160 - šoupě</t>
  </si>
  <si>
    <t>214</t>
  </si>
  <si>
    <t>80</t>
  </si>
  <si>
    <t>892 - 22</t>
  </si>
  <si>
    <t>D+M  PVC  sběrač v technologické šachtě vč. armatur</t>
  </si>
  <si>
    <t>216</t>
  </si>
  <si>
    <t>81</t>
  </si>
  <si>
    <t>892 - 30</t>
  </si>
  <si>
    <t>D+M oběhové čerpadlo Č1  biologie vs biotop  74m3/hod)</t>
  </si>
  <si>
    <t>218</t>
  </si>
  <si>
    <t>82</t>
  </si>
  <si>
    <t>892 - 31</t>
  </si>
  <si>
    <t>D+M oběhové čerpadlo Č2  pro vodní atrakce (skut.průtok 70m3/hod) - pro hřiby</t>
  </si>
  <si>
    <t>220</t>
  </si>
  <si>
    <t>83</t>
  </si>
  <si>
    <t>892 - 33</t>
  </si>
  <si>
    <t>D+M oběhové čerpadlo Č3  pro vodní atrakce (skut.průtok 35,5m3/hod) - pro skluzavku</t>
  </si>
  <si>
    <t>222</t>
  </si>
  <si>
    <t>84</t>
  </si>
  <si>
    <t>892 - 36</t>
  </si>
  <si>
    <t>D+M bubnový filtr  dle PD</t>
  </si>
  <si>
    <t>224</t>
  </si>
  <si>
    <t>85</t>
  </si>
  <si>
    <t>892 - 37</t>
  </si>
  <si>
    <t>D+M  Kompresor aerace  -  potřeba vzduchu 292,5m3/hod</t>
  </si>
  <si>
    <t>226</t>
  </si>
  <si>
    <t>895a</t>
  </si>
  <si>
    <t>Soliterní kameny</t>
  </si>
  <si>
    <t>86</t>
  </si>
  <si>
    <t>895 - 01</t>
  </si>
  <si>
    <t>D+M Kamenné prvky v brouzdališti a mělkých částech vč. dopravy, pokládky a kotvení</t>
  </si>
  <si>
    <t>228</t>
  </si>
  <si>
    <t>9.01</t>
  </si>
  <si>
    <t>Ostatní náklady</t>
  </si>
  <si>
    <t>87</t>
  </si>
  <si>
    <t>9.01 - 01</t>
  </si>
  <si>
    <t>Součinnost při zpracování provozního řádu</t>
  </si>
  <si>
    <t>230</t>
  </si>
  <si>
    <t>88</t>
  </si>
  <si>
    <t>9.01 - 02</t>
  </si>
  <si>
    <t>Zaškolení obsluhy</t>
  </si>
  <si>
    <t>232</t>
  </si>
  <si>
    <t>89</t>
  </si>
  <si>
    <t>9.01 - 03</t>
  </si>
  <si>
    <t>Následná péče o biologii</t>
  </si>
  <si>
    <t>234</t>
  </si>
  <si>
    <t>9.02</t>
  </si>
  <si>
    <t>Mobiliář</t>
  </si>
  <si>
    <t>90</t>
  </si>
  <si>
    <t>9.02 - 01</t>
  </si>
  <si>
    <t>D+M  mobilní bazénový zvedák elektrický otočný o 380st, nosnost 135kg</t>
  </si>
  <si>
    <t>236</t>
  </si>
  <si>
    <t>91</t>
  </si>
  <si>
    <t>Doplňující práce na komunikaci</t>
  </si>
  <si>
    <t>916561111RT7</t>
  </si>
  <si>
    <t>Osazení záhon.obrubníků do lože z C 12/15 s opěrou, včetně obrubníku   100/5/20 cm</t>
  </si>
  <si>
    <t>238</t>
  </si>
  <si>
    <t>25+9+25+44+25+44+25+12+7+12+7</t>
  </si>
  <si>
    <t>92</t>
  </si>
  <si>
    <t>918101111R00</t>
  </si>
  <si>
    <t>Lože pod obrubníky nebo obruby dlažeb z C 12/15</t>
  </si>
  <si>
    <t>240</t>
  </si>
  <si>
    <t xml:space="preserve"> 235*0,30*0,20</t>
  </si>
  <si>
    <t>95</t>
  </si>
  <si>
    <t>Dokončovací konstrukce na pozemních stavbách</t>
  </si>
  <si>
    <t>93</t>
  </si>
  <si>
    <t>95 - 01</t>
  </si>
  <si>
    <t>Vodotěsné zapravení prostupů žb k-cí - bobtnavý bentonitový pásek a vodotěsná malta</t>
  </si>
  <si>
    <t>242</t>
  </si>
  <si>
    <t>94</t>
  </si>
  <si>
    <t>95 - 02</t>
  </si>
  <si>
    <t>D+M pryžová podložka pod štěrbinový filtr  600/800/20</t>
  </si>
  <si>
    <t>244</t>
  </si>
  <si>
    <t>99</t>
  </si>
  <si>
    <t>Staveništní přesun hmot</t>
  </si>
  <si>
    <t>998151111R00</t>
  </si>
  <si>
    <t xml:space="preserve">Přesun hmot, zvláštní obj. </t>
  </si>
  <si>
    <t>262</t>
  </si>
  <si>
    <t>711</t>
  </si>
  <si>
    <t>Izolace proti vodě</t>
  </si>
  <si>
    <t>96</t>
  </si>
  <si>
    <t>711111001</t>
  </si>
  <si>
    <t>Provedení izolace proti zemní vlhkosti vodorovné za studena 1x nátěr - včetně dodávky asfaltového laku</t>
  </si>
  <si>
    <t>796749909</t>
  </si>
  <si>
    <t>5,9*7,6</t>
  </si>
  <si>
    <t>97</t>
  </si>
  <si>
    <t>711112001RZ1</t>
  </si>
  <si>
    <t>Izolace proti vlhkosti svis. nátěr ALP, za studena, 1x nátěr - včetně dodávky asfaltového laku</t>
  </si>
  <si>
    <t>264</t>
  </si>
  <si>
    <t>(7,4+7,4+7,4+3,75+3,75+1,75)*2,5</t>
  </si>
  <si>
    <t>98</t>
  </si>
  <si>
    <t>711141559</t>
  </si>
  <si>
    <t>Provedení izolace proti zemní vlhkosti pásy přitavením vodorovné NAIP</t>
  </si>
  <si>
    <t>1273073180</t>
  </si>
  <si>
    <t>5,9*7,6*2</t>
  </si>
  <si>
    <t>711142559</t>
  </si>
  <si>
    <t>Provedení izolace proti zemní vlhkosti pásy přitavením svislé NAIP</t>
  </si>
  <si>
    <t>-493377268</t>
  </si>
  <si>
    <t>(7,4+7,4+7,4+3,75+3,75+1,75)*2,5*2</t>
  </si>
  <si>
    <t>100</t>
  </si>
  <si>
    <t>M</t>
  </si>
  <si>
    <t>62853003</t>
  </si>
  <si>
    <t>pás asfaltový natavitelný modifikovaný SBS s vložkou ze skleněné tkaniny a spalitelnou PE fólií nebo jemnozrnným minerálním posypem na horním povrchu tl 3,5mm</t>
  </si>
  <si>
    <t>-1462264036</t>
  </si>
  <si>
    <t>5,9*7,6*1,1</t>
  </si>
  <si>
    <t>(7,4+7,4+7,4+3,75+3,75+1,75)*2,5*1,1</t>
  </si>
  <si>
    <t>101</t>
  </si>
  <si>
    <t>62853004</t>
  </si>
  <si>
    <t>pás asfaltový natavitelný modifikovaný SBS s vložkou ze skleněné tkaniny a spalitelnou PE fólií nebo jemnozrnným minerálním posypem na horním povrchu tl 4,0mm</t>
  </si>
  <si>
    <t>1095018379</t>
  </si>
  <si>
    <t>102</t>
  </si>
  <si>
    <t>711482020RZ1</t>
  </si>
  <si>
    <t>Izolační systém nopové folie, svisle, včetně dodávky nopové fólie  s nakašírovanou geotextilií v 8mm a doplňků</t>
  </si>
  <si>
    <t>266</t>
  </si>
  <si>
    <t>(7,6+5,9+7,6+4)*2,5</t>
  </si>
  <si>
    <t>103</t>
  </si>
  <si>
    <t>-784651172</t>
  </si>
  <si>
    <t>(20,4*4,5)+(((20,4+4)*2)*1,3)</t>
  </si>
  <si>
    <t>(32*5,4)+(((32+5)*2)*0,7)</t>
  </si>
  <si>
    <t>(36,3*5,4)+(((36,3+5)*2)*0,7)</t>
  </si>
  <si>
    <t>(4*5,4)+(((5+4)*2)*0,8)</t>
  </si>
  <si>
    <t>koupací část</t>
  </si>
  <si>
    <t>(12*7)+((12+7+12)*1,35)</t>
  </si>
  <si>
    <t>(25*15)+((25+15+25)*2,7)</t>
  </si>
  <si>
    <t>(29*25)+((29+25+29)*1,65)</t>
  </si>
  <si>
    <t>(22*9)+((22+9+22+9)*0,65)</t>
  </si>
  <si>
    <t>104</t>
  </si>
  <si>
    <t>711 - 01</t>
  </si>
  <si>
    <t xml:space="preserve">Pokládka hydroizolační folie vč. zkoušky vodotěsnosti svarů folie a kotvení do zídky </t>
  </si>
  <si>
    <t>268</t>
  </si>
  <si>
    <t>105</t>
  </si>
  <si>
    <t>711 - 02</t>
  </si>
  <si>
    <t>Dod Hydroizolační folie hráškově zelená PVC tl 2,0mm nevyztužená</t>
  </si>
  <si>
    <t>270</t>
  </si>
  <si>
    <t>Mezisoučet</t>
  </si>
  <si>
    <t>ztratné</t>
  </si>
  <si>
    <t>1776,6*0,05</t>
  </si>
  <si>
    <t>106</t>
  </si>
  <si>
    <t>711 - 03</t>
  </si>
  <si>
    <t>Dod Hydroizolační folie tmavě zelená PVC tl 1,5mm nevyztužená</t>
  </si>
  <si>
    <t>272</t>
  </si>
  <si>
    <t>669,68*0,05</t>
  </si>
  <si>
    <t>107</t>
  </si>
  <si>
    <t>712362114</t>
  </si>
  <si>
    <t>Povlaková krytina střech plochých na vodorovné ploše PVC folie odolná proti prorůstání kořínků</t>
  </si>
  <si>
    <t>647982405</t>
  </si>
  <si>
    <t>108</t>
  </si>
  <si>
    <t>998711201R00</t>
  </si>
  <si>
    <t>Přesun hmot pro izolace proti vodě, výšky do 6 m</t>
  </si>
  <si>
    <t>%</t>
  </si>
  <si>
    <t>278</t>
  </si>
  <si>
    <t>713</t>
  </si>
  <si>
    <t>Izolace tepelné</t>
  </si>
  <si>
    <t>109</t>
  </si>
  <si>
    <t>713131141</t>
  </si>
  <si>
    <t>Montáž izolace tepelné stěn lepením celoplošně rohoží, pásů, dílců, desek</t>
  </si>
  <si>
    <t>371281361</t>
  </si>
  <si>
    <t>(7,4*2)-(1*2)</t>
  </si>
  <si>
    <t>110</t>
  </si>
  <si>
    <t>28376421</t>
  </si>
  <si>
    <t>deska XPS hrana polodrážková a hladký povrch 300kPA λ=0,035 tl 80mm</t>
  </si>
  <si>
    <t>795171460</t>
  </si>
  <si>
    <t>111</t>
  </si>
  <si>
    <t>713141336</t>
  </si>
  <si>
    <t>Montáž izolace tepelné střech plochých lepené za studena nízkoexpanzní (PUR) pěnou, spádová vrstva</t>
  </si>
  <si>
    <t>-1171120826</t>
  </si>
  <si>
    <t>112</t>
  </si>
  <si>
    <t>28376141</t>
  </si>
  <si>
    <t>klín izolační spád do 5% EPS 100</t>
  </si>
  <si>
    <t>1426519963</t>
  </si>
  <si>
    <t>30,4*((0,08+0,14)/2)</t>
  </si>
  <si>
    <t>762</t>
  </si>
  <si>
    <t>Konstrukce tesařské</t>
  </si>
  <si>
    <t>113</t>
  </si>
  <si>
    <t>762 - 01</t>
  </si>
  <si>
    <t>D+M dřevěné molo vč. podkladních hranolů, pryžových podložek, dlaždic</t>
  </si>
  <si>
    <t>280</t>
  </si>
  <si>
    <t>84,29+17,2+23,08+28,1+20,98+47,65</t>
  </si>
  <si>
    <t>764</t>
  </si>
  <si>
    <t>Konstrukce klempířské</t>
  </si>
  <si>
    <t>114</t>
  </si>
  <si>
    <t>764212663</t>
  </si>
  <si>
    <t>Oplechování rovné okapové hrany z Pz s povrchovou úpravou rš 250 mm</t>
  </si>
  <si>
    <t>-23079065</t>
  </si>
  <si>
    <t>7,6</t>
  </si>
  <si>
    <t>767</t>
  </si>
  <si>
    <t>Konstrukce zámečnické</t>
  </si>
  <si>
    <t>115</t>
  </si>
  <si>
    <t>767 - 20</t>
  </si>
  <si>
    <t>D+M protidešťová žaluzie pod stropem tech. šachty - provedení dle PD - mřížka proti vletu hmyzu</t>
  </si>
  <si>
    <t>1029609319</t>
  </si>
  <si>
    <t>116</t>
  </si>
  <si>
    <t>767 - 21</t>
  </si>
  <si>
    <t>odvodnění šachty - spodní výpusť s krycí mřížkou</t>
  </si>
  <si>
    <t>1398980381</t>
  </si>
  <si>
    <t>117</t>
  </si>
  <si>
    <t>767 - 22</t>
  </si>
  <si>
    <t>D+M plastový anglický dvorek  922 x 428,5 mm, v = 666,5 mm</t>
  </si>
  <si>
    <t>1642522862</t>
  </si>
  <si>
    <t>118</t>
  </si>
  <si>
    <t>767 - 09</t>
  </si>
  <si>
    <t>D+M samofixační obruba FeZn tl. 1,5mm,  200x20cm</t>
  </si>
  <si>
    <t>302</t>
  </si>
  <si>
    <t>119</t>
  </si>
  <si>
    <t>767 - 10</t>
  </si>
  <si>
    <t>D+M ZV01 Nerezové trubkové zábradlí 50x3 dvoutyčové vč. kotvení do beton.patek</t>
  </si>
  <si>
    <t>mb</t>
  </si>
  <si>
    <t>304</t>
  </si>
  <si>
    <t>7,6+2</t>
  </si>
  <si>
    <t>zábradlí v bazénu</t>
  </si>
  <si>
    <t>10,125+9,725</t>
  </si>
  <si>
    <t>120</t>
  </si>
  <si>
    <t>767 - 11</t>
  </si>
  <si>
    <t>D+M ZV04 a ZV05 nerezový sací koš vč. krytky sání a obetonování</t>
  </si>
  <si>
    <t>306</t>
  </si>
  <si>
    <t>121</t>
  </si>
  <si>
    <t>767 - 12</t>
  </si>
  <si>
    <t>D+M ZV03  Nerezový žebřík Typ I dl. 1,765m včetně kotvení do opěrné žb zídky</t>
  </si>
  <si>
    <t>308</t>
  </si>
  <si>
    <t>122</t>
  </si>
  <si>
    <t>767 - 13</t>
  </si>
  <si>
    <t>D+M ZV06 nerezová krytka spodní výpusti  1000/390</t>
  </si>
  <si>
    <t>310</t>
  </si>
  <si>
    <t>123</t>
  </si>
  <si>
    <t>767 - 14</t>
  </si>
  <si>
    <t>D+M  HP 01 dětská skluzavka ve tvaru slona, vč. kotvení bo žb patky</t>
  </si>
  <si>
    <t>312</t>
  </si>
  <si>
    <t>124</t>
  </si>
  <si>
    <t>767 - 15</t>
  </si>
  <si>
    <t>D+M Skluzavka  HP 02 velká</t>
  </si>
  <si>
    <t>314</t>
  </si>
  <si>
    <t>125</t>
  </si>
  <si>
    <t>767 - 16</t>
  </si>
  <si>
    <t>D+M nerezový vodní hřib HP 03  v. 2,15m, prům.hlavy 840mm vč. kotvení do žb patky</t>
  </si>
  <si>
    <t>316</t>
  </si>
  <si>
    <t>126</t>
  </si>
  <si>
    <t>767 - 17</t>
  </si>
  <si>
    <t>D+M nerezový kryt sání vč. obetonování</t>
  </si>
  <si>
    <t>318</t>
  </si>
  <si>
    <t>127</t>
  </si>
  <si>
    <t>998767201R00</t>
  </si>
  <si>
    <t>Přesun hmot pro zámečnické konstr., výšky do 6 m</t>
  </si>
  <si>
    <t>324</t>
  </si>
  <si>
    <t>SO 02 - Dopravní napojení areálu vč. parkovacích stání</t>
  </si>
  <si>
    <t>225095685</t>
  </si>
  <si>
    <t>výkop</t>
  </si>
  <si>
    <t>670</t>
  </si>
  <si>
    <t>výměna podloží</t>
  </si>
  <si>
    <t>545</t>
  </si>
  <si>
    <t>171151103</t>
  </si>
  <si>
    <t>Uložení sypaniny z hornin soudržných do násypů zhutněných strojně</t>
  </si>
  <si>
    <t>1270150485</t>
  </si>
  <si>
    <t>násyp</t>
  </si>
  <si>
    <t>610</t>
  </si>
  <si>
    <t>výměna podloží, aktivní zóna - v násypu</t>
  </si>
  <si>
    <t>1430</t>
  </si>
  <si>
    <t>180401211R00</t>
  </si>
  <si>
    <t>Založení trávníku lučního výsevem v rovině</t>
  </si>
  <si>
    <t>1721902189</t>
  </si>
  <si>
    <t>181101102R00</t>
  </si>
  <si>
    <t>Úprava pláně v zářezech v hor. 1-4, se zhutněním</t>
  </si>
  <si>
    <t>-1200690272</t>
  </si>
  <si>
    <t>181111112</t>
  </si>
  <si>
    <t>Rozprostření ornice,svah, tl. do 10 cm do 500m2</t>
  </si>
  <si>
    <t>32647402</t>
  </si>
  <si>
    <t>181301101R00</t>
  </si>
  <si>
    <t>Rozprostření ornice, rovina, tl. do 10 cm do 500m2</t>
  </si>
  <si>
    <t>1144036619</t>
  </si>
  <si>
    <t>00572400R</t>
  </si>
  <si>
    <t>Směs travní parková I. běžná zátěž PROFI, á 25 kg</t>
  </si>
  <si>
    <t>kg</t>
  </si>
  <si>
    <t>357133123</t>
  </si>
  <si>
    <t>(750+720)*0,020</t>
  </si>
  <si>
    <t>564681111R00</t>
  </si>
  <si>
    <t>Podklad z kameniva drceného 63-125 mm, tl. 30 cm</t>
  </si>
  <si>
    <t>-1286262431</t>
  </si>
  <si>
    <t>564761111R00</t>
  </si>
  <si>
    <t>Podklad z kameniva drceného vel.0-63 mm,tl. 20 cm</t>
  </si>
  <si>
    <t>86229635</t>
  </si>
  <si>
    <t>živice</t>
  </si>
  <si>
    <t>440+730</t>
  </si>
  <si>
    <t>564772111R00</t>
  </si>
  <si>
    <t>Podklad z kam.drceného 32-63 s výplň.kamen. 25 cm</t>
  </si>
  <si>
    <t>1958882302</t>
  </si>
  <si>
    <t>zatravnovací dlažba</t>
  </si>
  <si>
    <t>1281</t>
  </si>
  <si>
    <t>564851111RT2</t>
  </si>
  <si>
    <t>Podklad ze štěrkodrti po zhutnění tloušťky 15 cm, štěrkodrť frakce 0-32 mm</t>
  </si>
  <si>
    <t>1191627410</t>
  </si>
  <si>
    <t>místní komunikace</t>
  </si>
  <si>
    <t>217</t>
  </si>
  <si>
    <t>dlážděné plochy</t>
  </si>
  <si>
    <t>117+47+418+17</t>
  </si>
  <si>
    <t>564851114RT2</t>
  </si>
  <si>
    <t>Podklad ze štěrkodrti po zhutnění tloušťky 18 cm, štěrkodrť frakce 0-32 mm</t>
  </si>
  <si>
    <t>614853263</t>
  </si>
  <si>
    <t>565155111</t>
  </si>
  <si>
    <t>Asfaltový beton vrstva podkladní ACP 16 (obalované kamenivo OKS) tl 70 mm š do 3 m</t>
  </si>
  <si>
    <t>62406580</t>
  </si>
  <si>
    <t>567122111R00</t>
  </si>
  <si>
    <t>Podklad z kameniva zpev.cementem SC C8/10 tl.12 cm</t>
  </si>
  <si>
    <t>577204564</t>
  </si>
  <si>
    <t>568111111R00</t>
  </si>
  <si>
    <t>Zřízení vrstvy z geotextilie skl.do 1:5, š.do 3 m</t>
  </si>
  <si>
    <t>-1842859659</t>
  </si>
  <si>
    <t>569903311R00</t>
  </si>
  <si>
    <t xml:space="preserve">Zřízení zemních krajnic se zhutněním </t>
  </si>
  <si>
    <t>-1666898088</t>
  </si>
  <si>
    <t>573211109</t>
  </si>
  <si>
    <t>Postřik živičný spojovací z asfaltu v množství 0,50 kg/m2</t>
  </si>
  <si>
    <t>-1351740521</t>
  </si>
  <si>
    <t>577144121</t>
  </si>
  <si>
    <t xml:space="preserve">Asfaltový beton vrstva obrusná ACO 11+ (ABS) tř. I tl 50 mm š přes 3 m </t>
  </si>
  <si>
    <t>171030156</t>
  </si>
  <si>
    <t>577144131</t>
  </si>
  <si>
    <t>Asfaltový beton vrstva obrusná ACO 11 (ABS) tl 50 mm š do 3 m probarvený asf. červený</t>
  </si>
  <si>
    <t>1690906012</t>
  </si>
  <si>
    <t>593532112</t>
  </si>
  <si>
    <t xml:space="preserve">Kladení dlažby z plastových vegetačních dlaždic pozemních komunikací </t>
  </si>
  <si>
    <t>-867780666</t>
  </si>
  <si>
    <t>596215021R00</t>
  </si>
  <si>
    <t>Kladení zámkové dlažby tl. 6 cm do drtě tl. 4 cm</t>
  </si>
  <si>
    <t>-531047859</t>
  </si>
  <si>
    <t>chodník</t>
  </si>
  <si>
    <t>418</t>
  </si>
  <si>
    <t>reliéfní dlažba</t>
  </si>
  <si>
    <t>596215040R00</t>
  </si>
  <si>
    <t>Kladení zámkové dlažby tl. 8 cm do drtě tl. 4 cm</t>
  </si>
  <si>
    <t>1017026194</t>
  </si>
  <si>
    <t>zpomalovací práh</t>
  </si>
  <si>
    <t>parkovací stání</t>
  </si>
  <si>
    <t>596215048R00</t>
  </si>
  <si>
    <t>Příplatek za více barev dlažby tl. 6 cm, do drtě</t>
  </si>
  <si>
    <t>722173167</t>
  </si>
  <si>
    <t>59245110R</t>
  </si>
  <si>
    <t>Dlažba zámková 20x10x6 cm přírodní</t>
  </si>
  <si>
    <t>2033801610</t>
  </si>
  <si>
    <t>592451151R</t>
  </si>
  <si>
    <t>Dlažba HOLLAND I SLP skladba 20x10x6 cm červená, dlažba pro nevidomé</t>
  </si>
  <si>
    <t>-600786208</t>
  </si>
  <si>
    <t>56245142</t>
  </si>
  <si>
    <t>dlažba zatravňovací recyklovaný PE nosnost 300t/m2 500x500x40mm</t>
  </si>
  <si>
    <t>2051242682</t>
  </si>
  <si>
    <t>1281*1,1</t>
  </si>
  <si>
    <t>592451170R</t>
  </si>
  <si>
    <t>Dlažba zámková 20x10x8 cm přírodní</t>
  </si>
  <si>
    <t>872160964</t>
  </si>
  <si>
    <t>164*1,02</t>
  </si>
  <si>
    <t>69310660R</t>
  </si>
  <si>
    <t>Textilie GEOZEM pestrá 500 g/m2 š. 200 cm</t>
  </si>
  <si>
    <t>228766545</t>
  </si>
  <si>
    <t>3100*1,2</t>
  </si>
  <si>
    <t>91 - 01</t>
  </si>
  <si>
    <t>D+M svislá dopravní značka dle PD</t>
  </si>
  <si>
    <t>185855499</t>
  </si>
  <si>
    <t>91 - 02</t>
  </si>
  <si>
    <t>D+M svislá dopravní značka  s dodatkem  dle PD</t>
  </si>
  <si>
    <t>-798880287</t>
  </si>
  <si>
    <t>91 - 03</t>
  </si>
  <si>
    <t xml:space="preserve">D+M dodatková tabulka s textem  </t>
  </si>
  <si>
    <t>-1906334610</t>
  </si>
  <si>
    <t>91 - 04</t>
  </si>
  <si>
    <t xml:space="preserve">D+M vodorovné dopravní  </t>
  </si>
  <si>
    <t>1232317461</t>
  </si>
  <si>
    <t>91 - 05</t>
  </si>
  <si>
    <t>D+M  Z11g - červený sloupek</t>
  </si>
  <si>
    <t>804175231</t>
  </si>
  <si>
    <t>91 - 06</t>
  </si>
  <si>
    <t>D+M svislá dopravní značka IZ8a - IZ8b</t>
  </si>
  <si>
    <t>-614919552</t>
  </si>
  <si>
    <t>914001111R00</t>
  </si>
  <si>
    <t>Osazení sloupků dopr.značky vč. beton. základu</t>
  </si>
  <si>
    <t>85705572</t>
  </si>
  <si>
    <t>404459502R</t>
  </si>
  <si>
    <t>Sloupek Fe pr.60 pozinkovaný, l= 2500 mm, vč. patice</t>
  </si>
  <si>
    <t>-1778160463</t>
  </si>
  <si>
    <t>917862111RT5</t>
  </si>
  <si>
    <t>Osazení stojat. obrub.bet. s opěrou,lože z C 12/15, včetně obrubníku ABO 100/10/20</t>
  </si>
  <si>
    <t>112261207</t>
  </si>
  <si>
    <t>917862111RU2</t>
  </si>
  <si>
    <t>Osazení stojat. obrub.bet. s opěrou,lože z C 12/15, včetně obrubníku CSB H 25 1000/150/250</t>
  </si>
  <si>
    <t>-913856216</t>
  </si>
  <si>
    <t>917862111RV3</t>
  </si>
  <si>
    <t>Osazení stojat. obrub.bet. s opěrou,lože z C 12/15, včetně obrubníku nájezdového CSB H 15 1000/150/150</t>
  </si>
  <si>
    <t>-1825370373</t>
  </si>
  <si>
    <t>-1552617615</t>
  </si>
  <si>
    <t xml:space="preserve">kolem chodníku </t>
  </si>
  <si>
    <t>208*0,30*0,20</t>
  </si>
  <si>
    <t xml:space="preserve">silniční obrubník </t>
  </si>
  <si>
    <t>270*0,30*0,20</t>
  </si>
  <si>
    <t xml:space="preserve">nájezdový obrubník </t>
  </si>
  <si>
    <t>545*0,30*0,20</t>
  </si>
  <si>
    <t>998223011R00</t>
  </si>
  <si>
    <t>Přesun hmot, pozemní komunikace, kryt dlážděný</t>
  </si>
  <si>
    <t>767186471</t>
  </si>
  <si>
    <t>SO 02.1 - Dopravní napojení areálu - veřejné osvětlení</t>
  </si>
  <si>
    <t>Kód - Popis</t>
  </si>
  <si>
    <t>D1 - Nosný materiál</t>
  </si>
  <si>
    <t>D2 - Zemní práce při elektromontážních pracích</t>
  </si>
  <si>
    <t>D3 - Dodávky</t>
  </si>
  <si>
    <t>D4 - Uzemnění</t>
  </si>
  <si>
    <t>D5 - HZS</t>
  </si>
  <si>
    <t>D6 - VRN</t>
  </si>
  <si>
    <t>1R</t>
  </si>
  <si>
    <t>Svítidlo LED pro osvětlení komunikací, instalace na sloup/výložník D=60mm, Al tlakový odlitek, IP 66, IK09, kryt optické části ze skla, výkon 18W, světelný tok svítidla 2296 lm, 3000 K, s beztrátovým komunikačním portem pro připojení k systému CityTouch -</t>
  </si>
  <si>
    <t>2R</t>
  </si>
  <si>
    <t>Svítidlo LED pro osvětlení komunikací, instalace na sloup/výložník D=60mm, Al tlakový odlitek, IP 66, IK09, kryt optické části ze skla, výkon 41,5W, světelný tok svítidla 5139 lm, 3000 K, s beztrátovým komunikačním portem pro připojení k systému CityTouch</t>
  </si>
  <si>
    <t>210202016</t>
  </si>
  <si>
    <t>Montáž svítidlo výbojkové průmyslové nebo venkovní na sloup parkový</t>
  </si>
  <si>
    <t>0206011460R</t>
  </si>
  <si>
    <t>Stožár pozinkovaný bezpaticový třístupňový sadový 133/89/60mm, v=6m, vč. dopravy.</t>
  </si>
  <si>
    <t>0206011460.1R</t>
  </si>
  <si>
    <t>Stožár pozinkovaný bezpaticový třístupňový sadový 133/89/60mm, v=6m, atypický - s přípravu na instalaci kamer, vč. dopravy.</t>
  </si>
  <si>
    <t>210204011</t>
  </si>
  <si>
    <t>Montáž stožárů osvětlení ocelových samostatně stojících délky do 12 m</t>
  </si>
  <si>
    <t>721.25R</t>
  </si>
  <si>
    <t>Stožárová průchozí svorkovnice pro vodiče do průřezu 35mm2 s jedním jištěným vývodem - pojistkou a přepěťovou ochranou T2, IP 20</t>
  </si>
  <si>
    <t>721.25.1R</t>
  </si>
  <si>
    <t>Stožárová průchozí svorkovnice pro vodiče do průřezu 35mm2 s jedním jištěným vývodem - pojistkou a přepěťovou ochranou T2, IP 20, atypické provedení - s dodatečnými řadovými svorkami.</t>
  </si>
  <si>
    <t>210204201</t>
  </si>
  <si>
    <t>Montáž elektrovýzbroje stožárů osvětlení 1 okruh</t>
  </si>
  <si>
    <t>D1</t>
  </si>
  <si>
    <t>Nosný materiál</t>
  </si>
  <si>
    <t>34111030</t>
  </si>
  <si>
    <t>kabel instalační jádro Cu plné izolace PVC plášť PVC 450/750V (CYKY) 3x1,5mm2 Pozn.: Vnitřní kabeláž svítidla VO - od svorkovnice po vlastní svítidlo</t>
  </si>
  <si>
    <t>34111036</t>
  </si>
  <si>
    <t>Kabel instalační jádro Cu plné izolace PVC plášť PVC 450/750V (CYKY) 3x2,5mm2</t>
  </si>
  <si>
    <t>741122122</t>
  </si>
  <si>
    <t>Montáž kabel Cu plný kulatý žíla 3x1,5 až 6 mm2 zatažený v trubkách (CYKY)</t>
  </si>
  <si>
    <t>34112316</t>
  </si>
  <si>
    <t>kabel instalační jádro Al plné izolace PVC plášť PVC 450/750V (AYKY) 4x16mm2</t>
  </si>
  <si>
    <t>741123311</t>
  </si>
  <si>
    <t>Montáž kabel Al plný nebo laněný kulatý žíla 4x10 až 16 mm2 uložený pevně (např. AYKY)</t>
  </si>
  <si>
    <t>34571827</t>
  </si>
  <si>
    <t>Mikrotrubička HDPE zemní zodolněná vnitřní lubrikační vrstva D 10/6mm</t>
  </si>
  <si>
    <t>220182037</t>
  </si>
  <si>
    <t>Zafukování svazku mikrotrubiček HDPE do trubky do 5 trubiček</t>
  </si>
  <si>
    <t>34571350</t>
  </si>
  <si>
    <t>Trubka elektroinstalační ohebná dvouplášťová korugovaná (chránička) D 32/40mm, HDPE+LDPE</t>
  </si>
  <si>
    <t>34571352</t>
  </si>
  <si>
    <t>Trubka elektroinstalační ohebná dvouplášťová korugovaná (chránička) D 52/63mm, HDPE+LDPE</t>
  </si>
  <si>
    <t>34571355</t>
  </si>
  <si>
    <t>Trubka elektroinstalační ohebná dvouplášťová korugovaná (chránička) D 94/110mm, HDPE+LDPE</t>
  </si>
  <si>
    <t>220182039</t>
  </si>
  <si>
    <t>Uložení trubky HDPE pro optický kabel do výkopu bez zřízení lože a bez krytí průměru nad 20 mm</t>
  </si>
  <si>
    <t>69311308</t>
  </si>
  <si>
    <t>Pás varovný plný do výkopu š 220mm</t>
  </si>
  <si>
    <t>D2</t>
  </si>
  <si>
    <t>Zemní práce při elektromontážních pracích</t>
  </si>
  <si>
    <t>460161182</t>
  </si>
  <si>
    <t>Hloubení kabelových rýh ručně š 35 cm hl 90 cm v hornině tř I skupiny 3</t>
  </si>
  <si>
    <t>460161282</t>
  </si>
  <si>
    <t>Hloubení kabelových rýh ručně š 50 cm hl 90 cm v hornině tř I skupiny 3</t>
  </si>
  <si>
    <t>460661511</t>
  </si>
  <si>
    <t>Kabelové lože z písku pro kabely nn kryté plastovou fólií š lože do 25 cm</t>
  </si>
  <si>
    <t>460431192</t>
  </si>
  <si>
    <t>Zásyp kabelových rýh ručně se zhutněním š 35 cm hl 90 cm z horniny tř I skupiny 3</t>
  </si>
  <si>
    <t>460431292</t>
  </si>
  <si>
    <t>Zásyp kabelových rýh ručně se zhutněním š 50 cm hl 90 cm z horniny tř I skupiny 3</t>
  </si>
  <si>
    <t>D3</t>
  </si>
  <si>
    <t>Dodávky</t>
  </si>
  <si>
    <t>101R</t>
  </si>
  <si>
    <t>Betonový základ pro instalaci vetknutého stožáru osvětlení v=6m bez výložníku,  vč. výkopu, vystrojení a vybetonování základu, s úpravou terénu.</t>
  </si>
  <si>
    <t>D4</t>
  </si>
  <si>
    <t>Uzemnění</t>
  </si>
  <si>
    <t>35442062</t>
  </si>
  <si>
    <t>Pás zemnící 30x4mm FeZn</t>
  </si>
  <si>
    <t>741410021</t>
  </si>
  <si>
    <t>Montáž vodič uzemňovací pásek průřezu do 120 mm2</t>
  </si>
  <si>
    <t>35442135</t>
  </si>
  <si>
    <t>Drát D 10/13 mm FeZn + PVC</t>
  </si>
  <si>
    <t>741410003</t>
  </si>
  <si>
    <t>Montáž vodič uzemňovací drát nebo lano D do 10 mm na povrchu</t>
  </si>
  <si>
    <t>35441986</t>
  </si>
  <si>
    <t>Svorka odbočovací a spojovací pro pásek 30x4 mm, FeZn</t>
  </si>
  <si>
    <t>35441996</t>
  </si>
  <si>
    <t>Svorka odbočovací a spojovací pro spojování kruhových a páskových vodičů, FeZn</t>
  </si>
  <si>
    <t>741420022</t>
  </si>
  <si>
    <t>Montáž svorka hromosvodná se 3 a více šrouby</t>
  </si>
  <si>
    <t>35442036</t>
  </si>
  <si>
    <t>Svorka uzemnění nerez připojovací</t>
  </si>
  <si>
    <t>741420021</t>
  </si>
  <si>
    <t>Montáž svorka hromosvodná se 2 šrouby</t>
  </si>
  <si>
    <t>D5</t>
  </si>
  <si>
    <t>HZS</t>
  </si>
  <si>
    <t>HZS2231</t>
  </si>
  <si>
    <t>Hodinová zúčtovací sazba elektrikář - práce mimo ceníkové položky, dokončovací práce</t>
  </si>
  <si>
    <t>HZS4232</t>
  </si>
  <si>
    <t>Hodinová zúčtovací sazba technik odborný - vytyčení stávajících sítí</t>
  </si>
  <si>
    <t>HZS4212</t>
  </si>
  <si>
    <t>Hodinová zúčtovací sazba revizní technik specialista</t>
  </si>
  <si>
    <t>D6</t>
  </si>
  <si>
    <t>013254000</t>
  </si>
  <si>
    <t>Dokumentace skutečného provedení stavby</t>
  </si>
  <si>
    <t>SO 03 - Zpevněné plochy a teréní úpravy</t>
  </si>
  <si>
    <t>11 - 01</t>
  </si>
  <si>
    <t>Nákup vhodné zeminy</t>
  </si>
  <si>
    <t>1663073334</t>
  </si>
  <si>
    <t>9300-606,4-128,7-25,983-431,2</t>
  </si>
  <si>
    <t>11 - 03</t>
  </si>
  <si>
    <t>Modelace terénu - strojně</t>
  </si>
  <si>
    <t>330908027</t>
  </si>
  <si>
    <t>1250</t>
  </si>
  <si>
    <t>11 - 04</t>
  </si>
  <si>
    <t>Úpravy terénu ručně</t>
  </si>
  <si>
    <t>-1362259155</t>
  </si>
  <si>
    <t>-816890846</t>
  </si>
  <si>
    <t>teréní úpravy vč, zásypu původního bazénu</t>
  </si>
  <si>
    <t>9300</t>
  </si>
  <si>
    <t>419038729</t>
  </si>
  <si>
    <t>439,8</t>
  </si>
  <si>
    <t>564740103</t>
  </si>
  <si>
    <t>Podklad z kameniva hrubého drceného vel. 16-32 mm plochy do 100 m2 tl 140 mm</t>
  </si>
  <si>
    <t>-404437089</t>
  </si>
  <si>
    <t>-1355669211</t>
  </si>
  <si>
    <t>122,2+56,4</t>
  </si>
  <si>
    <t>-374604732</t>
  </si>
  <si>
    <t>-1704973795</t>
  </si>
  <si>
    <t>55+67,2</t>
  </si>
  <si>
    <t>1360944697</t>
  </si>
  <si>
    <t>56,4</t>
  </si>
  <si>
    <t>Dlažba betonová dle PD</t>
  </si>
  <si>
    <t>285453172</t>
  </si>
  <si>
    <t>122,2*1,02</t>
  </si>
  <si>
    <t>558424395</t>
  </si>
  <si>
    <t>56,4*1,02</t>
  </si>
  <si>
    <t>762R101</t>
  </si>
  <si>
    <t>D+M terasy a dřevěné pochozí plochy okolo objektů zázemí provedení dle PD</t>
  </si>
  <si>
    <t>1132938358</t>
  </si>
  <si>
    <t>SO 04 - Nezpevněné plochy a sadové úpravy</t>
  </si>
  <si>
    <t>111211101</t>
  </si>
  <si>
    <t xml:space="preserve">Odstranění křovin a stromů průměru kmene do 100 mm i s kořeny sklonu terénu do 1:5 </t>
  </si>
  <si>
    <t>286011960</t>
  </si>
  <si>
    <t>112251104</t>
  </si>
  <si>
    <t>Odstranění pařezů průměru přes 700 do 900 mm</t>
  </si>
  <si>
    <t>-2069739162</t>
  </si>
  <si>
    <t>112251108</t>
  </si>
  <si>
    <t>Odstranění pařezů průměru přes 1300 do 1500 mm</t>
  </si>
  <si>
    <t>-345239553</t>
  </si>
  <si>
    <t>162201522</t>
  </si>
  <si>
    <t xml:space="preserve">Vodorovné přemístění pařezů </t>
  </si>
  <si>
    <t>-1155185789</t>
  </si>
  <si>
    <t>1 - 01</t>
  </si>
  <si>
    <t>Urovnání plochy areálu po zkypření před osevem</t>
  </si>
  <si>
    <t>-819610733</t>
  </si>
  <si>
    <t>1 - 02</t>
  </si>
  <si>
    <t>Válcování křížem osetých ploch</t>
  </si>
  <si>
    <t>-1747272924</t>
  </si>
  <si>
    <t>00572460R</t>
  </si>
  <si>
    <t>Směs travní , á 25 kg</t>
  </si>
  <si>
    <t>1268795812</t>
  </si>
  <si>
    <t>9850*0,015</t>
  </si>
  <si>
    <t>421904654</t>
  </si>
  <si>
    <t>183101215R00</t>
  </si>
  <si>
    <t>Hloub. jamek s výměnou 50% půdy do 0,4m3 sv.1:5</t>
  </si>
  <si>
    <t>333320748</t>
  </si>
  <si>
    <t>183551411R00</t>
  </si>
  <si>
    <t>Úprava půdy rot. kypřičem 15 cm, do 5 ha, do 5 st.</t>
  </si>
  <si>
    <t>ha</t>
  </si>
  <si>
    <t>834388400</t>
  </si>
  <si>
    <t>184102111R00</t>
  </si>
  <si>
    <t>Výsadba dřevin s balem D do 20 cm, v rovině - keře</t>
  </si>
  <si>
    <t>-2006965332</t>
  </si>
  <si>
    <t>184102114R00</t>
  </si>
  <si>
    <t>-1317893577</t>
  </si>
  <si>
    <t>184202112R00</t>
  </si>
  <si>
    <t>Osazení  3 kůlů k dřevině s uvázáním, dl. kůlů do 3 m</t>
  </si>
  <si>
    <t>-1741748698</t>
  </si>
  <si>
    <t>184921093R00</t>
  </si>
  <si>
    <t>Mulčování rostlin borkou  tl. do 0,1 m rovina</t>
  </si>
  <si>
    <t>1910200235</t>
  </si>
  <si>
    <t>185802114R00</t>
  </si>
  <si>
    <t>Hnojení půdy um.hnojivem v rovině</t>
  </si>
  <si>
    <t>-775900730</t>
  </si>
  <si>
    <t>05217230</t>
  </si>
  <si>
    <t>Tyč jehličnatá jakost 4  tř.3 8-10 cm odkorněná 3m</t>
  </si>
  <si>
    <t>-1688929269</t>
  </si>
  <si>
    <t>185803111R00</t>
  </si>
  <si>
    <t>Ošetření trávníku v rovině</t>
  </si>
  <si>
    <t>-1376670697</t>
  </si>
  <si>
    <t>185804312R00</t>
  </si>
  <si>
    <t>Zalití rostlin vodou plochy nad 20 m2</t>
  </si>
  <si>
    <t>1824368386</t>
  </si>
  <si>
    <t xml:space="preserve">předpoklad 50l/m2 : </t>
  </si>
  <si>
    <t>9850*0,050</t>
  </si>
  <si>
    <t>SO 04.1 - závlahový systém</t>
  </si>
  <si>
    <t>ZVL - ZÁVLAHOVÝ SYSTÉM</t>
  </si>
  <si>
    <t xml:space="preserve">    D1 - Výkopové práce</t>
  </si>
  <si>
    <t xml:space="preserve">    D2 - Potrubí a kabely</t>
  </si>
  <si>
    <t xml:space="preserve">    D3 - Řídící jednotka a elektroinstalace</t>
  </si>
  <si>
    <t xml:space="preserve">    D4 - Elektromagnetické ventily</t>
  </si>
  <si>
    <t xml:space="preserve">    D5 - Závlahové prvky</t>
  </si>
  <si>
    <t xml:space="preserve">    D6 - Filtr, zazimovací sestava a automatické dopouštění z vodovodního řadu</t>
  </si>
  <si>
    <t xml:space="preserve">    D7 - Čerpadlo</t>
  </si>
  <si>
    <t xml:space="preserve">    D8 - Šachty</t>
  </si>
  <si>
    <t xml:space="preserve">    D9 - Ostatní náklady</t>
  </si>
  <si>
    <t>ZVL</t>
  </si>
  <si>
    <t>ZÁVLAHOVÝ SYSTÉM</t>
  </si>
  <si>
    <t>Výkopové práce</t>
  </si>
  <si>
    <t>Pol22</t>
  </si>
  <si>
    <t>Hloubení rýh pro závlahy rýhovačem hloubky do 50 cm šířky do 15 cm délky do 400 m</t>
  </si>
  <si>
    <t>Pol23</t>
  </si>
  <si>
    <t>Hloubení rýh pro závlahy rýhovačem hloubky do 30 cm šířky do 15 cm délky přes 400 do 800 m</t>
  </si>
  <si>
    <t>Pol24</t>
  </si>
  <si>
    <t>Podsyp a obsyp potrubí - frakce 0 - 12 mm</t>
  </si>
  <si>
    <t xml:space="preserve"> 290*0,16*0,15+485*0,16*0,15</t>
  </si>
  <si>
    <t>Pol25</t>
  </si>
  <si>
    <t>Zásyp potrubí výkopkem včetně hutnění, v třídě těžitelnosti I., písčito hlinitá zemina</t>
  </si>
  <si>
    <t xml:space="preserve"> 290*0,16*0,35+485*0,16*0,2</t>
  </si>
  <si>
    <t>Pol26</t>
  </si>
  <si>
    <t>Ruční přesun hmot pro závlahy do 100 m</t>
  </si>
  <si>
    <t>Potrubí a kabely</t>
  </si>
  <si>
    <t>Pol27</t>
  </si>
  <si>
    <t>Potrubí HDPE 100 PE 63x3,8 PN 10</t>
  </si>
  <si>
    <t>* m</t>
  </si>
  <si>
    <t>Pol28</t>
  </si>
  <si>
    <t>Potrubí HDPE 100 PE 50x3,0 PN 10</t>
  </si>
  <si>
    <t>Pol29</t>
  </si>
  <si>
    <t>Potrubí HDPE 100 PE 50x3,0, 6m tyč</t>
  </si>
  <si>
    <t>Pol30</t>
  </si>
  <si>
    <t>Potrubí HDPE 100 PE 40x2,4 PN 10</t>
  </si>
  <si>
    <t>Pol31</t>
  </si>
  <si>
    <t>Potrubí LDPE 40 PE 32x2,9 PN6</t>
  </si>
  <si>
    <t>Pol32</t>
  </si>
  <si>
    <t>Spojovací materiál pro PE potrubí</t>
  </si>
  <si>
    <t>soub</t>
  </si>
  <si>
    <t>Pol33</t>
  </si>
  <si>
    <t>PE izolace potrubí d50 tl.13 mm</t>
  </si>
  <si>
    <t>Pol34</t>
  </si>
  <si>
    <t>PE izolace potrubí d32 tl.13 mm</t>
  </si>
  <si>
    <t>Pol35</t>
  </si>
  <si>
    <t>Elektrokoleno 90° PE100 SDR11 d50</t>
  </si>
  <si>
    <t>Pol36</t>
  </si>
  <si>
    <t>Elektrokoleno 90° PE100 SDR11 d32</t>
  </si>
  <si>
    <t>Pol37</t>
  </si>
  <si>
    <t>Elektropřechodka PE100 SDR11 d50x6/4"</t>
  </si>
  <si>
    <t>Pol38</t>
  </si>
  <si>
    <t>Elektropřechodka PE100 SDR11 d32x1"</t>
  </si>
  <si>
    <t>Pol39</t>
  </si>
  <si>
    <t>Kabel CYKY-J 3x1,5 metráž</t>
  </si>
  <si>
    <t>Pol40</t>
  </si>
  <si>
    <t>Kabel CYKY-J 5x1,5 metráž</t>
  </si>
  <si>
    <t>Pol41</t>
  </si>
  <si>
    <t>Chránička PVC KG 160 - délka 2 m</t>
  </si>
  <si>
    <t>Pol42</t>
  </si>
  <si>
    <t>Chránička na potrubí DN 40</t>
  </si>
  <si>
    <t>Pol43</t>
  </si>
  <si>
    <t>Fólie výstražná s bleskem š. 22 cm, d. 50 m</t>
  </si>
  <si>
    <t>Pol44</t>
  </si>
  <si>
    <t>Lišta vkládací 24 x 22 mm bílá, délka 2 m</t>
  </si>
  <si>
    <t>Pol45</t>
  </si>
  <si>
    <t>Spárovací hmota - tuba 310 ml</t>
  </si>
  <si>
    <t>Řídící jednotka a elektroinstalace</t>
  </si>
  <si>
    <t>Pol46</t>
  </si>
  <si>
    <t>Řídicí jednotka modulární pro 4-16 sekcí,  s možností vzdáleného přístupu přes Wi-Fi, umístění v interiéru, ovládací napětí AC-24 V, součástí je transformátor 220 V</t>
  </si>
  <si>
    <t>Pol47</t>
  </si>
  <si>
    <t>Modul- rozšíření řídicí jednotky o 4 stanice</t>
  </si>
  <si>
    <t>Pol48</t>
  </si>
  <si>
    <t>Wifi modul pro spojení s lokální Wifi</t>
  </si>
  <si>
    <t>Pol49</t>
  </si>
  <si>
    <t>Čidlo srážek, kabel 8 m</t>
  </si>
  <si>
    <t>Pol50</t>
  </si>
  <si>
    <t>Senzor vlhkosti půdy nastavitelný, 24VAC</t>
  </si>
  <si>
    <t>Pol51</t>
  </si>
  <si>
    <t>Elektrorozvaděč - dle specifikace v TZ</t>
  </si>
  <si>
    <t>Elektromagnetické ventily</t>
  </si>
  <si>
    <t>Pol52</t>
  </si>
  <si>
    <t>Elektromagnetický ventil 6/4" vnitřní závit, cívka AC-24 V, s regulací průtoku, pracovní tlak do 10 bar</t>
  </si>
  <si>
    <t>Pol53</t>
  </si>
  <si>
    <t>Elektromagnetický ventil 1" vnější závit, cívka AC-24 V, bez regulace průtoku, pracovní tlak do 12 bar</t>
  </si>
  <si>
    <t>Pol54</t>
  </si>
  <si>
    <t>Materiál pro instalaci sestavy dvou elektromagnetických ventilů pomocí mosazných tvarovek 1", včetně montáže</t>
  </si>
  <si>
    <t>Pol55</t>
  </si>
  <si>
    <t>Materiál pro instalaci sestavy dvou elektromagnetických ventilů pro závlahový systém 6/4" včetně montáže</t>
  </si>
  <si>
    <t>Pol56</t>
  </si>
  <si>
    <t>Materiál pro instalaci sestavy tří elektromagnetických ventilů pro závlahový systém 6/4" včetně montáže</t>
  </si>
  <si>
    <t>Pol57</t>
  </si>
  <si>
    <t>Přechodka 63x6/4" vni</t>
  </si>
  <si>
    <t>Pol58</t>
  </si>
  <si>
    <t>Přechodka 50x6/4" vni</t>
  </si>
  <si>
    <t>Pol59</t>
  </si>
  <si>
    <t>Kulový ventil vni x vni záv. 6/4"x6/4"</t>
  </si>
  <si>
    <t>Závlahové prvky</t>
  </si>
  <si>
    <t>Pol60</t>
  </si>
  <si>
    <t>Postřikovač rozprašovací, vstup 1/2", výsuv 10 cm, bez trysky</t>
  </si>
  <si>
    <t>Pol61</t>
  </si>
  <si>
    <t>Tryska pevná výseč, dostřik 3,6 m, 90°, vnější závit</t>
  </si>
  <si>
    <t>Pol62</t>
  </si>
  <si>
    <t>Tryska pevná výseč, dostřik 4,5 m, 90°, vnější závit</t>
  </si>
  <si>
    <t>Pol63</t>
  </si>
  <si>
    <t>Tryska pevná výseč, dostřik 4,5 m, 180°, vnější závit</t>
  </si>
  <si>
    <t>Pol64</t>
  </si>
  <si>
    <t>Tryska pevná výseč, dostřik 4,5 m, 270°, vnější závit</t>
  </si>
  <si>
    <t>Pol65</t>
  </si>
  <si>
    <t>Montáž a nastavení trysky pro postřikovač rozprašovací</t>
  </si>
  <si>
    <t>Pol66</t>
  </si>
  <si>
    <t>Postřikovač rotační, vstup 3/4", výsuv 12,7 cm, nastavitelný, součástí postřikovače je sada trysek, nastavení výšeče bez nář.</t>
  </si>
  <si>
    <t>Pol67</t>
  </si>
  <si>
    <t>Samostahovací hadice 16 mm pro napojení postřikovače, klubo 30 m</t>
  </si>
  <si>
    <t>Pol68</t>
  </si>
  <si>
    <t>Postřikovač rotační, vstup BSP 1" výsuv 12,7 cm, nastavitelný, součástí postřikovače je sada trysek, nastavení výšeče bez nář.</t>
  </si>
  <si>
    <t>Pol69</t>
  </si>
  <si>
    <t>Rychlopřípojný ventil pro ruční závlahu 3/4“</t>
  </si>
  <si>
    <t>Pol70</t>
  </si>
  <si>
    <t>Klíč k mosaznému rychlopříponému ventilu 3/4"</t>
  </si>
  <si>
    <t>Pol71</t>
  </si>
  <si>
    <t>Otočná koncovka pro  hydrant 3/4" x 3/4" mosaz RN</t>
  </si>
  <si>
    <t>Filtr, zazimovací sestava a automatické dopouštění z vodovodního řadu</t>
  </si>
  <si>
    <t>Pol72</t>
  </si>
  <si>
    <t>Filtr 6/4" - s mechanickým proplachem, 100 mikron</t>
  </si>
  <si>
    <t>Pol73</t>
  </si>
  <si>
    <t>Automatická řídící jednotka pro filtr, 230 V, IP 55</t>
  </si>
  <si>
    <t>Pol74</t>
  </si>
  <si>
    <t>Kulový uzávěr 1/2" vně x vni</t>
  </si>
  <si>
    <t>Pol75</t>
  </si>
  <si>
    <t>Suchoběžný vodoměr DN20, QW=4 m3/h, 1" s impulsním výstupem, délka kabelu 2 m</t>
  </si>
  <si>
    <t>Pol76</t>
  </si>
  <si>
    <t>Sestava pro zazimování</t>
  </si>
  <si>
    <t>D7</t>
  </si>
  <si>
    <t>Čerpadlo</t>
  </si>
  <si>
    <t>Pol77</t>
  </si>
  <si>
    <t>Ponorné čerpadlo s pracovním bodem 170 l/min při 7,0 bar, výkon 3,0 kW, napájení 400 V, s kabelem 15 m</t>
  </si>
  <si>
    <t>Pol78</t>
  </si>
  <si>
    <t>Kabel 4G2,5</t>
  </si>
  <si>
    <t>Pol79</t>
  </si>
  <si>
    <t>Mosazná vsuvka redukovaná vnější záv. 6/4" x 5/4"</t>
  </si>
  <si>
    <t>Pol80</t>
  </si>
  <si>
    <t>Mosazný zpětný ventil 6/4" vni</t>
  </si>
  <si>
    <t>Pol81</t>
  </si>
  <si>
    <t>Expanzivní nádoba stojatá s membránou 12 l 10 bar</t>
  </si>
  <si>
    <t>Pol82</t>
  </si>
  <si>
    <t>Mosazný T-kus 6/4"</t>
  </si>
  <si>
    <t>Pol83</t>
  </si>
  <si>
    <t>Mosazná spojka redukovaná 6/4" x 1" vně</t>
  </si>
  <si>
    <t>Pol84</t>
  </si>
  <si>
    <t>Mosazná pěticestná tvarovka 1"</t>
  </si>
  <si>
    <t>128</t>
  </si>
  <si>
    <t>Pol85</t>
  </si>
  <si>
    <t>Manometr 0-10 bar, zadní vývod 1/4"</t>
  </si>
  <si>
    <t>130</t>
  </si>
  <si>
    <t>Pol86</t>
  </si>
  <si>
    <t>Frekvenční měnič 4,0kW, vstup 3x400V a výstup 3x400V, výstupní proud 9A, bez snímače</t>
  </si>
  <si>
    <t>132</t>
  </si>
  <si>
    <t>Pol87</t>
  </si>
  <si>
    <t>Snímač tlaku 180° 0-10 bar 4-20 Ma</t>
  </si>
  <si>
    <t>134</t>
  </si>
  <si>
    <t>Pol88</t>
  </si>
  <si>
    <t>Silonový popruh 15 m</t>
  </si>
  <si>
    <t>136</t>
  </si>
  <si>
    <t>Pol89</t>
  </si>
  <si>
    <t>Spojovací materiál pro pipojení čerpadla</t>
  </si>
  <si>
    <t>Pol90</t>
  </si>
  <si>
    <t>Montáž ponorného čerpadla</t>
  </si>
  <si>
    <t>140</t>
  </si>
  <si>
    <t>D8</t>
  </si>
  <si>
    <t>Šachty</t>
  </si>
  <si>
    <t>Pol91</t>
  </si>
  <si>
    <t>Ventilová šachta zátěžová 64x50x30 cm</t>
  </si>
  <si>
    <t>Pol92</t>
  </si>
  <si>
    <t>Ventilová šachta velká zátěžová- prům. 32 cm</t>
  </si>
  <si>
    <t>144</t>
  </si>
  <si>
    <t>D9</t>
  </si>
  <si>
    <t>Pol93</t>
  </si>
  <si>
    <t>Tlaková zkouška závlahového potrubí z LDPE nebo HDPE DN do 32</t>
  </si>
  <si>
    <t>Pol94</t>
  </si>
  <si>
    <t>Zprovoznění a odzkoušení závlahy přes 500 m2 zavlažované plochy</t>
  </si>
  <si>
    <t>148</t>
  </si>
  <si>
    <t>Pol95</t>
  </si>
  <si>
    <t>Zazimování závlahy</t>
  </si>
  <si>
    <t>Pol96</t>
  </si>
  <si>
    <t>Ostatní instalační a spotřební materiál</t>
  </si>
  <si>
    <t>152</t>
  </si>
  <si>
    <t>SO 05.1 - Areálové vedení IS - kanaliza + vodovod</t>
  </si>
  <si>
    <t xml:space="preserve">HSV - Práce a dodávky HSV   </t>
  </si>
  <si>
    <t xml:space="preserve">    1 - Zemní práce   </t>
  </si>
  <si>
    <t xml:space="preserve">    8 - Trubní vedení   </t>
  </si>
  <si>
    <t xml:space="preserve">PSV - Práce a dodávky PSV   </t>
  </si>
  <si>
    <t xml:space="preserve">    721 - Zdravotechnika - vnitřní kanalizace   </t>
  </si>
  <si>
    <t xml:space="preserve">    722 - Zdravotechnika - vnitřní vodovod   </t>
  </si>
  <si>
    <t xml:space="preserve">OST - Ostatní   </t>
  </si>
  <si>
    <t xml:space="preserve">    O01 - Ostatní   </t>
  </si>
  <si>
    <t>HSV</t>
  </si>
  <si>
    <t xml:space="preserve">Práce a dodávky HSV   </t>
  </si>
  <si>
    <t xml:space="preserve">Zemní práce   </t>
  </si>
  <si>
    <t>131301201</t>
  </si>
  <si>
    <t>Hloubení jam zapažených v hornině tř. 4 objemu do 100 m3</t>
  </si>
  <si>
    <t>132301101</t>
  </si>
  <si>
    <t>Hloubení rýh š do 600 mm v hornině tř. 4 objemu</t>
  </si>
  <si>
    <t>161101101</t>
  </si>
  <si>
    <t>Svislé přemístění výkopku z horniny tř. 1 až 4 hl výkopu do 2,5 m</t>
  </si>
  <si>
    <t>162701105</t>
  </si>
  <si>
    <t>Vodorovné přemístění do 25000 m výkopku z horniny tř. 1 až 4</t>
  </si>
  <si>
    <t>167101102</t>
  </si>
  <si>
    <t>Nakládání výkopku z hornin tř. 1 až 4 přes 100 m3</t>
  </si>
  <si>
    <t>1710001</t>
  </si>
  <si>
    <t>Poplatek za skládku zeminy</t>
  </si>
  <si>
    <t>171201201</t>
  </si>
  <si>
    <t>Uložení sypaniny na skládky</t>
  </si>
  <si>
    <t>174101101</t>
  </si>
  <si>
    <t>Zásyp jam, šachet rýh nebo kolem objektů sypaninou se zhutněním</t>
  </si>
  <si>
    <t>175101101</t>
  </si>
  <si>
    <t>Obsyp potrubí bez prohození sypaniny z hornin tř. 1 až 4 uloženým do 3 m od kraje výkopu</t>
  </si>
  <si>
    <t>1710002</t>
  </si>
  <si>
    <t>Kamenivo těžené, zásypový materiál</t>
  </si>
  <si>
    <t>899623161</t>
  </si>
  <si>
    <t>Obetonování potrubí nebo zdiva stok betonem prostým tř. C 20/25 v otevřeném výkopu</t>
  </si>
  <si>
    <t>998276101</t>
  </si>
  <si>
    <t>Přesun hmot pro trubní vedení z trub z plastických hmot otevřený výkop</t>
  </si>
  <si>
    <t xml:space="preserve">Trubní vedení   </t>
  </si>
  <si>
    <t>871265211</t>
  </si>
  <si>
    <t>Kanalizační potrubí z tvrdého PVC-systém KG tuhost třídy SN4 DN100</t>
  </si>
  <si>
    <t>871275211</t>
  </si>
  <si>
    <t>Kanalizační potrubí z tvrdého PVC-systém KG tuhost třídy SN4 DN125</t>
  </si>
  <si>
    <t>871315211</t>
  </si>
  <si>
    <t>Kanalizační potrubí z tvrdého PVC-systém KG tuhost třídy SN4 DN150</t>
  </si>
  <si>
    <t>PSV</t>
  </si>
  <si>
    <t xml:space="preserve">Práce a dodávky PSV   </t>
  </si>
  <si>
    <t>721</t>
  </si>
  <si>
    <t xml:space="preserve">Zdravotechnika - vnitřní kanalizace   </t>
  </si>
  <si>
    <t>72119400</t>
  </si>
  <si>
    <t>Vypouštěcí vodovodní šachta pro zimní údržbu, plastová šachta DN1000 + stupadla + lit. poklop + 2xUV DN50 s vyp. + 2xpřechod PE/DN + montáž</t>
  </si>
  <si>
    <t>72113</t>
  </si>
  <si>
    <t>Výtok pitné vody - pítko, včetně zemního šoupěte a odvodnění + montáž</t>
  </si>
  <si>
    <t>7211345</t>
  </si>
  <si>
    <t>ŠACHTA PLASTOVÁ DN315+MONTÁŽ</t>
  </si>
  <si>
    <t>7211346</t>
  </si>
  <si>
    <t>SPRCHA-ukončení a vypouštění SV-VENKOVNÍ PODLAHOVÁ VPUSŤ DN110; ŠACHTA ŠxDxH 600x400x1000; 1x přechodka d32/DN25; 1x KU DN25 s vypouštěním + MONTÁŽ</t>
  </si>
  <si>
    <t>7211347</t>
  </si>
  <si>
    <t>BETONOVÁ SAMONOSNÁ JÍMKA DEŠŤOVÝC VOD OBJEM 35m3, VSTUP SKRUŽ DN600 + LITINOVÝ POKLOP UZAMYKATELNÝ, NÁTKO I HAV. PŘEPAD DN150 POD STROPEM + 2x PE dN63 + MONTÁŽ</t>
  </si>
  <si>
    <t>721242115</t>
  </si>
  <si>
    <t>Lapač střešních splavenin z PP se zápachovou klapkou a lapacím košem DN 110</t>
  </si>
  <si>
    <t>721290112</t>
  </si>
  <si>
    <t>Zkouška těsnosti potrubí kanalizace vodou</t>
  </si>
  <si>
    <t>998721201</t>
  </si>
  <si>
    <t>Přesun hmot pro vnitřní kanalizace v objektech v do 6 m</t>
  </si>
  <si>
    <t>722</t>
  </si>
  <si>
    <t xml:space="preserve">Zdravotechnika - vnitřní vodovod   </t>
  </si>
  <si>
    <t>722290226</t>
  </si>
  <si>
    <t>Zkouška těsnosti vodovodního potrubí závitového do DN 50</t>
  </si>
  <si>
    <t>722290234</t>
  </si>
  <si>
    <t>Proplach a dezinfekce vodovodního potrubí do DN 80</t>
  </si>
  <si>
    <t>871161141</t>
  </si>
  <si>
    <t>Montáž potrubí z PE100 RC SDR 11 otevřený výkop svařovaných na tupo d 32 x 3,0 mm</t>
  </si>
  <si>
    <t>28613500</t>
  </si>
  <si>
    <t>potrubí vodovodní dvouvrstvé PE100 RC SDR11 32x3,0mm</t>
  </si>
  <si>
    <t>871211141</t>
  </si>
  <si>
    <t>Montáž potrubí z PE100 RC SDR 11 otevřený výkop svařovaných na tupo d 63 x 5,8 mm</t>
  </si>
  <si>
    <t>28613503</t>
  </si>
  <si>
    <t>potrubí vodovodní dvouvrstvé PE100 RC SDR11 63x5,8mm</t>
  </si>
  <si>
    <t>879161111</t>
  </si>
  <si>
    <t>Montáž vodovodní přípojky na potrubí DN 25</t>
  </si>
  <si>
    <t>879221111</t>
  </si>
  <si>
    <t>Montáž vodovodní přípojky na potrubí DN 63</t>
  </si>
  <si>
    <t>723100127</t>
  </si>
  <si>
    <t>Přecho PE / DN</t>
  </si>
  <si>
    <t>723100128</t>
  </si>
  <si>
    <t>EL. TVAROVKY d32d63</t>
  </si>
  <si>
    <t>72310014343</t>
  </si>
  <si>
    <t>Signalizační vodič + páska</t>
  </si>
  <si>
    <t>72310014348</t>
  </si>
  <si>
    <t>Napojení na stávající přípojku VODY</t>
  </si>
  <si>
    <t>72310014349</t>
  </si>
  <si>
    <t>Napojení na stáv. vystrojený vrt; ČERPADLO DLE SPECIFIKACI VRTU 400V+ TLAKOVÝ VENTIL + MONTÁŽ</t>
  </si>
  <si>
    <t>72310014350</t>
  </si>
  <si>
    <t>Dopojení Voda pro technologii UV DN50 s vyp.+ MONTÁŽ</t>
  </si>
  <si>
    <t>72310014351</t>
  </si>
  <si>
    <t>Dopouštění vody do jímky z vrtu při snížení hladiny pod 15,0m3 přes el. ventil DN25 s plovákovým ventilem v jímce + MONTÁŽ</t>
  </si>
  <si>
    <t>998722201</t>
  </si>
  <si>
    <t>Přesun hmot pro vnitřní vodovod v objektech v do 6 m</t>
  </si>
  <si>
    <t>OST</t>
  </si>
  <si>
    <t xml:space="preserve">Ostatní   </t>
  </si>
  <si>
    <t>O01</t>
  </si>
  <si>
    <t>0011</t>
  </si>
  <si>
    <t>Stavební výpomoc</t>
  </si>
  <si>
    <t>0012</t>
  </si>
  <si>
    <t>Nepředvídané práce</t>
  </si>
  <si>
    <t>0019</t>
  </si>
  <si>
    <t>GEODETICKÉ ZAMĚŘENÍ</t>
  </si>
  <si>
    <t>kpl</t>
  </si>
  <si>
    <t>0020</t>
  </si>
  <si>
    <t>Vytýčení sítí</t>
  </si>
  <si>
    <t>SO 05.2 - Areálové vedení IS - elektroinstalace</t>
  </si>
  <si>
    <t>D2 - Zemní práce</t>
  </si>
  <si>
    <t>D3 - Uzemnění</t>
  </si>
  <si>
    <t>D4 - HZS</t>
  </si>
  <si>
    <t>D5 - VRN</t>
  </si>
  <si>
    <t>Svítidlo průmyslové, těleso svítidla polykarbonát, difuzor polykarbonát, nerezové uchycení, světelný zdroj LED, 29W, IP65, rozměr 1215x80x76mm. Kompletní dodávka včetně montáže a zapojení.</t>
  </si>
  <si>
    <t>Svítidlo průmyslové, těleso svítidla polykarbonát, difuzor polykarbonát, světelný zdroj LED, 32W,  IP65, rozměr ø390mm x 85mm. Kompletní dodávka včetně montáže a zapojení.</t>
  </si>
  <si>
    <t>3R</t>
  </si>
  <si>
    <t>Svítidlo nouzové, montáž nástěnná / stropní, těleso svítidla ABS, světelný zdroj LED, dohledová vzdálenost 20m, IP54.</t>
  </si>
  <si>
    <t>4R</t>
  </si>
  <si>
    <t>Svítidlo LED parkové 42W, 2700K, Al korpus, polykarbonátový kryt svítidla, IP 66, pro instalci na stožár d=60mm. Kompletní dodávka včetně montáže a zapojení.</t>
  </si>
  <si>
    <t>5R</t>
  </si>
  <si>
    <t>Stožár sadový bezpaticový, jedenkrát osazený, žárově pozinkovaný, v= 4m, vč. výzbroje (stožárové svorkovnice, pojistky a přepěťové ochrany T2), montáže a dopravy.</t>
  </si>
  <si>
    <t>10.051.448.2</t>
  </si>
  <si>
    <t>kabel s PVC izolací, požární charakteristika dle ČSN EN 60332-1-2: samozhášivost, částečně v kabelovém žlabu, v kabelových lištách a trubkách, v podlaze, pod omítkou, kompletní dodávka včetně montáže a zapojení</t>
  </si>
  <si>
    <t>10.048.186.1</t>
  </si>
  <si>
    <t>Kabel s PVC izolací, požární charakteristika dle ČSN EN 60332-1-2: samozhášivost, uložený v zemi, částečně v kabelových chráničkách, kompletní dodávka včetně montáže a zapojení</t>
  </si>
  <si>
    <t>10.048.186.2</t>
  </si>
  <si>
    <t>10.048.243.1</t>
  </si>
  <si>
    <t>10.048.482.2</t>
  </si>
  <si>
    <t>10.048.984.1</t>
  </si>
  <si>
    <t>10.049.643.1</t>
  </si>
  <si>
    <t>10.051.282.1</t>
  </si>
  <si>
    <t>10.048.484</t>
  </si>
  <si>
    <t>1227717</t>
  </si>
  <si>
    <t>10.049.725</t>
  </si>
  <si>
    <t>Kabel pohyblivý s gumovou izolací, volně do technologie,  kompletní dodávka včetně montáže a zapojení</t>
  </si>
  <si>
    <t>10.051.103</t>
  </si>
  <si>
    <t>10.049.365</t>
  </si>
  <si>
    <t>Kabel s PVC izolací, uložený v zemi, částečně v kabelových chráničkách, kompletní dodávka včetně montáže a zapojení</t>
  </si>
  <si>
    <t>11.006.249</t>
  </si>
  <si>
    <t>Kabel venkovní UTP cat.5e, PE, ÚV odolný, částečně v kabelovém žlabu, v kabelových trubkách nebo v podlaze, pod omítkou, kompletní dodávka včetně montáže a zapojení</t>
  </si>
  <si>
    <t>10.048.422</t>
  </si>
  <si>
    <t>Vodič s PVC izolací, pevně uložený, kompletní dodávka včetně montáže a zapojení</t>
  </si>
  <si>
    <t>10.048.546</t>
  </si>
  <si>
    <t>10.049.942</t>
  </si>
  <si>
    <t>10.075.397</t>
  </si>
  <si>
    <t>Plastová instalační lišta PVC 20x20, dodávka včetně montáže</t>
  </si>
  <si>
    <t>10.075.272</t>
  </si>
  <si>
    <t>Plastová instalační lišta PVC 40x20, dodávka včetně montáže</t>
  </si>
  <si>
    <t>10.075.033</t>
  </si>
  <si>
    <t>Plastová instalační lišta PVC 40x40, dodávka včetně montáže</t>
  </si>
  <si>
    <t>10.549.296</t>
  </si>
  <si>
    <t>Plastová instalační lišta PVC 80x40, dodávka včetně montáže</t>
  </si>
  <si>
    <t>10.075.261</t>
  </si>
  <si>
    <t>Plastová trubka tuhá, vysoká mechanická odolnost - 1250N/5cm, pevné uložení, d=32mm, dodávka včetně příchytek a montáže</t>
  </si>
  <si>
    <t>10.074.642</t>
  </si>
  <si>
    <t>Plastová trubka ohebná, pro uložení v zemi, d=40/32 mm, rudá, dodávka včetně montáže</t>
  </si>
  <si>
    <t>10.074.649</t>
  </si>
  <si>
    <t>Plastová trubka ohebná, pro uložení v zemi, d=63/52 mm, rudá, dodávka včetně montáže</t>
  </si>
  <si>
    <t>10.076.185</t>
  </si>
  <si>
    <t>Plastová trubka ohebná, pro uložení v zemi, d=90/75 mm, rudá, dodávka včetně montáže</t>
  </si>
  <si>
    <t>10.080.339</t>
  </si>
  <si>
    <t>Zásuvka jednoduchá nástěnná v hliníkovém provedení, 230V/16A, IP 55, s krytem, kompletní dodávka včetně montáže a zapojení</t>
  </si>
  <si>
    <t>10.071.693</t>
  </si>
  <si>
    <t>Spínač řazení 1, nástěnný, šedý, 10 A, IP 54, kompletní dodávka včetně montáže a zapojení</t>
  </si>
  <si>
    <t>10.074.357</t>
  </si>
  <si>
    <t>Spínač řazení 6, nástěnný, šedý, 10 A, IP 54, kompletní dodávka včetně montáže a zapojení</t>
  </si>
  <si>
    <t>11.248.506</t>
  </si>
  <si>
    <t>Spínač vačkový 400V/16A nástěnný, IP 65, kompletní dodávka včetně montáže a zapojení</t>
  </si>
  <si>
    <t>10.074.495</t>
  </si>
  <si>
    <t>Rozbočovací krabice plastová na omítku se svorkami, IP 67. Kompletní dodávka včetně montáže a zapojení</t>
  </si>
  <si>
    <t>10.074.905</t>
  </si>
  <si>
    <t>Ekvipotenciální svorkovnice, kompletní dodávka včetně montáže a zapojení</t>
  </si>
  <si>
    <t>Výkop a zához rýhy hl. 90cm š. 35cm - v nezpevněné ploše, včetně zřízení kabelového lože, fólie, vytýčení, s úpravou terénu</t>
  </si>
  <si>
    <t>460161182.1</t>
  </si>
  <si>
    <t>Výkop a zához rýhy hl. 90cm š. 50cm - v nezpevněné ploše, včetně zřízení kabelového lože, fólie, vytýčení, s úpravou terénu</t>
  </si>
  <si>
    <t>Betonový základ pro instalaci vetknutého stožáru osvětlení v=4m bez výložníku,  vč. výkopu, vystrojení a vybetonování základu, s úpravou terénu.</t>
  </si>
  <si>
    <t>10.074.580</t>
  </si>
  <si>
    <t>Pásovina FeZn 30x4 mm, uložená v zemi pro uzemnění elektroinstalace, dodávka včetně montáže</t>
  </si>
  <si>
    <t>10.343.768</t>
  </si>
  <si>
    <t>Drát FeZn s PVC izolací d=10/13 mm pro vývody k zkušebním svorkám, dodávka včetně montáže.</t>
  </si>
  <si>
    <t>10.046.740</t>
  </si>
  <si>
    <t>Svorka hromosvodová páska/páska, pozinkovaná, dodávka včetně montáže.</t>
  </si>
  <si>
    <t>10.046.498</t>
  </si>
  <si>
    <t>Svorka hromosvodová páska/drát, pozinkovaná, dodávka včetně montáže.</t>
  </si>
  <si>
    <t>10.578.254</t>
  </si>
  <si>
    <t>Svorka hromosvodová připojovací, nerezová, dodávka včetně montáže.</t>
  </si>
  <si>
    <t>Hodinová zúčtovací sazba elektrikář</t>
  </si>
  <si>
    <t>hod.</t>
  </si>
  <si>
    <t>Hdinová zúčtovací sazba technik odborný</t>
  </si>
  <si>
    <t>13254000</t>
  </si>
  <si>
    <t>Dokumentace skutečného provedení</t>
  </si>
  <si>
    <t>SO 05.3 - Areálové vedení IS - elektroinstalace - rozvaděče</t>
  </si>
  <si>
    <t>Označení - Popis</t>
  </si>
  <si>
    <t>Označení</t>
  </si>
  <si>
    <t>RE</t>
  </si>
  <si>
    <t>Elektroměrový rozváděč v typizovaném kompaktním pilířovém provedení pro dvoutarifní přímé měření, určený pro připojení k distribuční soustavě společnosti ČEZ. Hlavní jistič 3x63A, rozváděč dimenzován na hl. jistič 80A.   Bližší popis - viz technická zpráv</t>
  </si>
  <si>
    <t>RS</t>
  </si>
  <si>
    <t>Kompaktní pilířová rozvodnice, vyzbrojená, IP 44/20 - viz výkres č. 05.07 .</t>
  </si>
  <si>
    <t>RT</t>
  </si>
  <si>
    <t>Plastový rozváděč IP 55/20 - viz výkres č. 05.08.</t>
  </si>
  <si>
    <t>RVF</t>
  </si>
  <si>
    <t>Plastový rozváděč IP 55/20  - viz výkres č. 05.09.</t>
  </si>
  <si>
    <t>ZS 1</t>
  </si>
  <si>
    <t>Zásuvková rozvodnice, IP 44/20 - viz výkres č. 05.11.</t>
  </si>
  <si>
    <t>ZS 2</t>
  </si>
  <si>
    <t>Zásuvková rozvodnice, IP 44/20 - viz výkres č. 05.12.</t>
  </si>
  <si>
    <t>ZS 3</t>
  </si>
  <si>
    <t>Zásuvková rozvodnice, IP 44/20 - viz výkres č. 05.13.</t>
  </si>
  <si>
    <t>Pol19</t>
  </si>
  <si>
    <t>Záplavová sonda</t>
  </si>
  <si>
    <t>Pol20</t>
  </si>
  <si>
    <t>Komplet hladinového spínače, stykače a motorové ochrany, IP 55</t>
  </si>
  <si>
    <t>Pol21</t>
  </si>
  <si>
    <t>Čidlo hladinového spínače nerezové</t>
  </si>
  <si>
    <t>SO 06 - Mobiliář. Vybavení areálu a hřiště</t>
  </si>
  <si>
    <t>733 - Rozvod potrubí</t>
  </si>
  <si>
    <t>122201101R00</t>
  </si>
  <si>
    <t>Odkopávky nezapažené v hor. 3 do 100 m3</t>
  </si>
  <si>
    <t>215066434</t>
  </si>
  <si>
    <t>(2,2*1,2*0,5)*5</t>
  </si>
  <si>
    <t>122201109R00</t>
  </si>
  <si>
    <t>Příplatek za lepivost - odkopávky v hor. 3</t>
  </si>
  <si>
    <t>-1535055511</t>
  </si>
  <si>
    <t>139601103R00</t>
  </si>
  <si>
    <t>Ruční výkop jam, rýh a šachet v hornině tř. 4</t>
  </si>
  <si>
    <t>452969354</t>
  </si>
  <si>
    <t>sprchy</t>
  </si>
  <si>
    <t>((0,4*0,4*0,8)*2)*5</t>
  </si>
  <si>
    <t>162201102R00</t>
  </si>
  <si>
    <t>Vodorovné přemístění výkopku z hor.1-4 do 50 m</t>
  </si>
  <si>
    <t>594130538</t>
  </si>
  <si>
    <t>211531111R00</t>
  </si>
  <si>
    <t>Výplň odvodňovacích žeber kam. hrubě drcen. 63 mm</t>
  </si>
  <si>
    <t>1300659495</t>
  </si>
  <si>
    <t>(1,2*2,2*0,2)*5</t>
  </si>
  <si>
    <t>275313711R00</t>
  </si>
  <si>
    <t>Beton základových patek prostý C 25/30</t>
  </si>
  <si>
    <t>-1509635514</t>
  </si>
  <si>
    <t>patky pro sprchy</t>
  </si>
  <si>
    <t>(0,4*0,4*0,8)*2*5</t>
  </si>
  <si>
    <t>275351215R00</t>
  </si>
  <si>
    <t>Bednění stěn základových patek - zřízení</t>
  </si>
  <si>
    <t>-1450573072</t>
  </si>
  <si>
    <t>(((0,4+0,4)*2)*0,8)*2*5</t>
  </si>
  <si>
    <t>275351216R00</t>
  </si>
  <si>
    <t>Bednění stěn základových patek - odstranění</t>
  </si>
  <si>
    <t>-335725699</t>
  </si>
  <si>
    <t>289970111R00</t>
  </si>
  <si>
    <t>D+M  Vrstva geotextilie  300g/m2</t>
  </si>
  <si>
    <t>326770897</t>
  </si>
  <si>
    <t>kabinky</t>
  </si>
  <si>
    <t>1*1*9</t>
  </si>
  <si>
    <t>564 - 01</t>
  </si>
  <si>
    <t>D+M soliterní kameny</t>
  </si>
  <si>
    <t>-240914354</t>
  </si>
  <si>
    <t xml:space="preserve">dle TZ : </t>
  </si>
  <si>
    <t>Podklad ze štěrkopísku po zhutnění tloušťky 5 cm</t>
  </si>
  <si>
    <t>-47765187</t>
  </si>
  <si>
    <t xml:space="preserve">vč 05.01 - sprchy : </t>
  </si>
  <si>
    <t>2,2*1,2*5</t>
  </si>
  <si>
    <t xml:space="preserve">vč 05.02 - převlékací kabiny : </t>
  </si>
  <si>
    <t>564231111R00</t>
  </si>
  <si>
    <t>Podklad ze štěrkopísku po zhutnění tloušťky 10 cm</t>
  </si>
  <si>
    <t>-1981286110</t>
  </si>
  <si>
    <t>596811111R00</t>
  </si>
  <si>
    <t>Kladení dlaždic kom.pro pěší, lože z kameniva těž.</t>
  </si>
  <si>
    <t>-777904535</t>
  </si>
  <si>
    <t xml:space="preserve"> převlékací kabiny : </t>
  </si>
  <si>
    <t>0,80*0,80*9</t>
  </si>
  <si>
    <t>59245323R</t>
  </si>
  <si>
    <t>Dlaždice betonová HBB 40x40x4,5 cm šedá</t>
  </si>
  <si>
    <t>105059140</t>
  </si>
  <si>
    <t>0,80*0,80*9*1,05</t>
  </si>
  <si>
    <t>9.02 - 02</t>
  </si>
  <si>
    <t>D+M Kovový odpadkový koš  objem 65 l  vč. kovového sloupku a betonové patky</t>
  </si>
  <si>
    <t>-1024501281</t>
  </si>
  <si>
    <t>9.02 - 03</t>
  </si>
  <si>
    <t>D+M parková lavička ocelo - betonová s dřvěnou výplní z exotického dřeva, vč. betonové patky</t>
  </si>
  <si>
    <t>-908178750</t>
  </si>
  <si>
    <t>9.02 - 04</t>
  </si>
  <si>
    <t>D+M odkládací skříňka na cennosti uzamykatelná</t>
  </si>
  <si>
    <t>1807246049</t>
  </si>
  <si>
    <t>916241112</t>
  </si>
  <si>
    <t>Osazení obrubníku kamenného ležatého bez boční opěry do lože z betonu prostého</t>
  </si>
  <si>
    <t>969484170</t>
  </si>
  <si>
    <t>(1,2+2+1,2)*5</t>
  </si>
  <si>
    <t>58380374</t>
  </si>
  <si>
    <t>obrubník kamenný štípaný  100x200x400 mm</t>
  </si>
  <si>
    <t>1679663982</t>
  </si>
  <si>
    <t>11*5</t>
  </si>
  <si>
    <t>-1848395390</t>
  </si>
  <si>
    <t xml:space="preserve"> - sprchy : </t>
  </si>
  <si>
    <t>(1,2+2+1,2)*5*0,30*0,20</t>
  </si>
  <si>
    <t>95 - 03</t>
  </si>
  <si>
    <t>D+M  bezpečnostní cedule - rozmístění dle PD</t>
  </si>
  <si>
    <t>-9396187</t>
  </si>
  <si>
    <t>95 - 05</t>
  </si>
  <si>
    <t>D+M dřevěná převlékací kabina opláštěná s kyvnými dveřmi</t>
  </si>
  <si>
    <t>1617073425</t>
  </si>
  <si>
    <t>998011001R00</t>
  </si>
  <si>
    <t>Přesun hmot</t>
  </si>
  <si>
    <t>-466105861</t>
  </si>
  <si>
    <t>733</t>
  </si>
  <si>
    <t>Rozvod potrubí</t>
  </si>
  <si>
    <t>733 - 01</t>
  </si>
  <si>
    <t>D+M spodní výpusť DN 110</t>
  </si>
  <si>
    <t>1383128461</t>
  </si>
  <si>
    <t>935932113</t>
  </si>
  <si>
    <t>Odvodňovací  žlab pro zatížení A15 vnitřní š 100 mm s roštem můstkovým z Pz oceli</t>
  </si>
  <si>
    <t>-2004732348</t>
  </si>
  <si>
    <t>2*5</t>
  </si>
  <si>
    <t>767 - 03</t>
  </si>
  <si>
    <t>D+M venkovní dvojsprcha s časovačem</t>
  </si>
  <si>
    <t>977070227</t>
  </si>
  <si>
    <t>5*2</t>
  </si>
  <si>
    <t>767 - 04</t>
  </si>
  <si>
    <t>D+M ocelový stojan pro 6 kol galvanicky pozink. vč. kotvení</t>
  </si>
  <si>
    <t>1333364190</t>
  </si>
  <si>
    <t>SO 07 - Oplocení areálu</t>
  </si>
  <si>
    <t>HSV - Práce a dodávky HSV</t>
  </si>
  <si>
    <t xml:space="preserve">    3 - Svislé a kompletní konstrukce</t>
  </si>
  <si>
    <t>Práce a dodávky HSV</t>
  </si>
  <si>
    <t>131111333</t>
  </si>
  <si>
    <t>Vrtání jamek pro plotové sloupky Ddo 300 mm ručně s motorovým vrtákem</t>
  </si>
  <si>
    <t>936289756</t>
  </si>
  <si>
    <t>177+4</t>
  </si>
  <si>
    <t>3101R101</t>
  </si>
  <si>
    <t>materiál potřebný k provedení oplocení - tráty, napínák atd</t>
  </si>
  <si>
    <t>1074409391</t>
  </si>
  <si>
    <t>338171113</t>
  </si>
  <si>
    <t>Osazování sloupků a vzpěr plotových ocelových v do 2 m se zabetonováním</t>
  </si>
  <si>
    <t>-1825876404</t>
  </si>
  <si>
    <t>530/3</t>
  </si>
  <si>
    <t>zaokrouhlení</t>
  </si>
  <si>
    <t>0,333</t>
  </si>
  <si>
    <t>55342243</t>
  </si>
  <si>
    <t>sloupek plotový Pz 2500/48x1,5mm</t>
  </si>
  <si>
    <t>-1670219931</t>
  </si>
  <si>
    <t>55342190</t>
  </si>
  <si>
    <t>plotová  vzpěra  dl 2,0-2,5m povrchová úprava Pz a komaxit</t>
  </si>
  <si>
    <t>129242254</t>
  </si>
  <si>
    <t>177/3</t>
  </si>
  <si>
    <t>348172215</t>
  </si>
  <si>
    <t xml:space="preserve">vjezdová brána dvoukřídlá včetně nosných sloupků </t>
  </si>
  <si>
    <t>-697886157</t>
  </si>
  <si>
    <t>348401130</t>
  </si>
  <si>
    <t>Montáž oplocení ze strojového pletiva s napínacími dráty v přes 1,6 do 2,0 m</t>
  </si>
  <si>
    <t>979950037</t>
  </si>
  <si>
    <t>oplocení biologie</t>
  </si>
  <si>
    <t>153</t>
  </si>
  <si>
    <t>areál</t>
  </si>
  <si>
    <t>377</t>
  </si>
  <si>
    <t>31327506</t>
  </si>
  <si>
    <t>pletivo drátěné plastifikované se čtvercovými oky 50/2,7 mm v 1800mm</t>
  </si>
  <si>
    <t>-1140885492</t>
  </si>
  <si>
    <t>767 - 05</t>
  </si>
  <si>
    <t>Plotový napínák poplastovaný zelený</t>
  </si>
  <si>
    <t>-636628371</t>
  </si>
  <si>
    <t>(530/10)*3</t>
  </si>
  <si>
    <t>998232110</t>
  </si>
  <si>
    <t>Přesun hmot pro oplocení zděné z cihel nebo tvárnic v do 3 m</t>
  </si>
  <si>
    <t>-336377167</t>
  </si>
  <si>
    <t>SO 08 - Objekt zázemí - pokladna</t>
  </si>
  <si>
    <t xml:space="preserve">    1 - Zemní práce</t>
  </si>
  <si>
    <t xml:space="preserve">    2 - Zakládání</t>
  </si>
  <si>
    <t xml:space="preserve">    6 - Úpravy povrchů, podlahy a osazování výplní</t>
  </si>
  <si>
    <t>PSV - Práce a dodávky PSV</t>
  </si>
  <si>
    <t xml:space="preserve">    711 - Izolace proti vodě, vlhkosti a plynům</t>
  </si>
  <si>
    <t xml:space="preserve">    713 - Izolace tepelné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</si>
  <si>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</si>
  <si>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</si>
  <si>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</si>
  <si>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767 - Konstrukce zámečnické</t>
  </si>
  <si>
    <t xml:space="preserve">    771 - Podlahy z dlaždic</t>
  </si>
  <si>
    <t xml:space="preserve">    781 - Dokončovací práce - obklady</t>
  </si>
  <si>
    <t>132251103</t>
  </si>
  <si>
    <t>Hloubení rýh nezapažených š do 800 mm v hornině třídy těžitelnosti I skupiny 3  strojně</t>
  </si>
  <si>
    <t>681890991</t>
  </si>
  <si>
    <t>(0,6*0,8)*(28,1+28,1+(4,9*8))</t>
  </si>
  <si>
    <t>181507413</t>
  </si>
  <si>
    <t>45,792*2 'Přepočtené koeficientem množství</t>
  </si>
  <si>
    <t>167151101</t>
  </si>
  <si>
    <t>Nakládání výkopku z hornin třídy těžitelnosti I skupiny 1 až 3 do 100 m3</t>
  </si>
  <si>
    <t>1197273890</t>
  </si>
  <si>
    <t>174151102</t>
  </si>
  <si>
    <t>Zásyp v prostoru s omezeným pohybem stroje sypaninou se zhutněním</t>
  </si>
  <si>
    <t>-1143840075</t>
  </si>
  <si>
    <t>(27*4,9)*1,3</t>
  </si>
  <si>
    <t>Zakládání</t>
  </si>
  <si>
    <t>272313811</t>
  </si>
  <si>
    <t>Základové pasy z betonu tř. C 25/30</t>
  </si>
  <si>
    <t>-483783938</t>
  </si>
  <si>
    <t>(0,6*0,5)*(28,1+28,1+(4,9*8))</t>
  </si>
  <si>
    <t>1253515729</t>
  </si>
  <si>
    <t>1,5*(28,1+28,1+(4,9*8))</t>
  </si>
  <si>
    <t>279361821</t>
  </si>
  <si>
    <t>Výztuž základových zdí nosných betonářskou ocelí 10 505</t>
  </si>
  <si>
    <t>1907329913</t>
  </si>
  <si>
    <t>143,1*12/1000</t>
  </si>
  <si>
    <t>213141112</t>
  </si>
  <si>
    <t>Zřízení vrstvy separační a filtrační vrstvy z netkané geotextilie 300 g/m2</t>
  </si>
  <si>
    <t>133629843</t>
  </si>
  <si>
    <t>28,1*6,1</t>
  </si>
  <si>
    <t>271532212</t>
  </si>
  <si>
    <t>Podsyp pod základové konstrukce se zhutněním z hrubého kameniva frakce 16 až 32 mm</t>
  </si>
  <si>
    <t>-467932258</t>
  </si>
  <si>
    <t>171*0,1</t>
  </si>
  <si>
    <t>273321311</t>
  </si>
  <si>
    <t>podkladní beton</t>
  </si>
  <si>
    <t>-1476947626</t>
  </si>
  <si>
    <t>171,4*0,15</t>
  </si>
  <si>
    <t>273362021</t>
  </si>
  <si>
    <t>Výztuž podkladního betonu svařovanými sítěmi Kari</t>
  </si>
  <si>
    <t>-1057493151</t>
  </si>
  <si>
    <t>171*8/1000</t>
  </si>
  <si>
    <t>Úpravy povrchů, podlahy a osazování výplní</t>
  </si>
  <si>
    <t>631311116</t>
  </si>
  <si>
    <t>Mazanina tl přes 50 do 80 mm z betonu prostého bez zvýšených nároků na prostředí tř. C 25/30</t>
  </si>
  <si>
    <t>184211343</t>
  </si>
  <si>
    <t>171,41*0,06</t>
  </si>
  <si>
    <t>631362021</t>
  </si>
  <si>
    <t>Výztuž mazanin svařovanými sítěmi Kari</t>
  </si>
  <si>
    <t>-788868131</t>
  </si>
  <si>
    <t>171,4*4/1000</t>
  </si>
  <si>
    <t>632481213</t>
  </si>
  <si>
    <t>Separační vrstva z PE fólie</t>
  </si>
  <si>
    <t>555360738</t>
  </si>
  <si>
    <t>713121111</t>
  </si>
  <si>
    <t>Montáž izolace tepelné - kladené na podsip z jemného písku nebo lepidla ( nesmí vzniknout vzduchové kapsy pod TI )</t>
  </si>
  <si>
    <t>-1818372733</t>
  </si>
  <si>
    <t>28372306</t>
  </si>
  <si>
    <t>deska EPS 100 pro konstrukce s běžným zatížením λ=0,037 tl 60mm</t>
  </si>
  <si>
    <t>1764669737</t>
  </si>
  <si>
    <t>637121111</t>
  </si>
  <si>
    <t>Okapový chodník z kačírku tl 80 mmfr. 16-32 vč. netkané textilie a štěrkodrti fr. 16-32 mm tl. 120 mm</t>
  </si>
  <si>
    <t>858447176</t>
  </si>
  <si>
    <t>32*1,5</t>
  </si>
  <si>
    <t>783947161</t>
  </si>
  <si>
    <t>Krycí dvojnásobný polyuretanový vodou ředitelný nátěr betonové podlahy</t>
  </si>
  <si>
    <t>-1048846632</t>
  </si>
  <si>
    <t>11,49+14,92</t>
  </si>
  <si>
    <t>Práce a dodávky PSV</t>
  </si>
  <si>
    <t>Izolace proti vodě, vlhkosti a plynům</t>
  </si>
  <si>
    <t>Zřízení ochranné vrstvy z geotextilie 500g/m2</t>
  </si>
  <si>
    <t>-686296104</t>
  </si>
  <si>
    <t>-1388503937</t>
  </si>
  <si>
    <t>171,41*2</t>
  </si>
  <si>
    <t>13432830</t>
  </si>
  <si>
    <t>(1,5*(28+28+6+6))*2</t>
  </si>
  <si>
    <t>DEK.1010151880</t>
  </si>
  <si>
    <t>GLASTEK 40 SPECIAL MINERAL (role/7,5m2)</t>
  </si>
  <si>
    <t>1399874324</t>
  </si>
  <si>
    <t>188,51+102</t>
  </si>
  <si>
    <t>290,51*1,1 'Přepočtené koeficientem množství</t>
  </si>
  <si>
    <t>DEK.1010151220</t>
  </si>
  <si>
    <t>ELASTEK 40 SPECIAL MINERAL (role/7,5m2)</t>
  </si>
  <si>
    <t>-203911737</t>
  </si>
  <si>
    <t>711411011</t>
  </si>
  <si>
    <t>Provedení izolace proti voděasfaltovou penetrační emulzí</t>
  </si>
  <si>
    <t>-1242325172</t>
  </si>
  <si>
    <t>vodorovně</t>
  </si>
  <si>
    <t>171,41</t>
  </si>
  <si>
    <t>svisle</t>
  </si>
  <si>
    <t>1,5*(28+28+6+6)</t>
  </si>
  <si>
    <t>998711201</t>
  </si>
  <si>
    <t>Přesun hmot procentní pro izolace proti vodě, vlhkosti a plynům v objektech v do 6 m</t>
  </si>
  <si>
    <t>712071204</t>
  </si>
  <si>
    <t>622511112.WBR.001</t>
  </si>
  <si>
    <t>Tenkovrstvá akrylátová omítka weberpas marmolit střednězrnný vnějších stěn</t>
  </si>
  <si>
    <t>1680789187</t>
  </si>
  <si>
    <t>0,7*(28+6+28+6)</t>
  </si>
  <si>
    <t>713111111</t>
  </si>
  <si>
    <t>Montáž izolace tepelné  stropů vložena mezi spodní pásnice zbíjených vazníků</t>
  </si>
  <si>
    <t>-1078552934</t>
  </si>
  <si>
    <t>7,24*28</t>
  </si>
  <si>
    <t>713111121</t>
  </si>
  <si>
    <t>Montáž izolace tepelné spodem stropů s uchycením drátem rohoží, pásů, dílců, desek</t>
  </si>
  <si>
    <t>1699899446</t>
  </si>
  <si>
    <t>63148105</t>
  </si>
  <si>
    <t>deska tepelně izolační minerální univerzální λ=0,038-0,039 tl 120mm</t>
  </si>
  <si>
    <t>2056744279</t>
  </si>
  <si>
    <t>202,72*2</t>
  </si>
  <si>
    <t>ISV.4003973067472</t>
  </si>
  <si>
    <t>parotěsná zábrana, Isover Vario® KM Duplex UV, kotveno ke krokvovím nádstavcům</t>
  </si>
  <si>
    <t>1049200285</t>
  </si>
  <si>
    <t>713123211</t>
  </si>
  <si>
    <t>Montáž tepelné izolace z XPS tepelně izolačního systému svisle 1 vrstva do 100 mm</t>
  </si>
  <si>
    <t>2138149714</t>
  </si>
  <si>
    <t>28376441</t>
  </si>
  <si>
    <t xml:space="preserve">deska XPS , 1250x600x60 mm strukturovaný povrch 300kPA λ=0,033 </t>
  </si>
  <si>
    <t>-1137194627</t>
  </si>
  <si>
    <t>713132311</t>
  </si>
  <si>
    <t>izolace tepelné do roštu, latě 40x60 mm s vloženou deskovou izolací z minerální vlny  tl. 40 mm</t>
  </si>
  <si>
    <t>-1565570074</t>
  </si>
  <si>
    <t>3*(28+6+6+28+(6*6))</t>
  </si>
  <si>
    <t>odpočet otvorů</t>
  </si>
  <si>
    <t>-((2,4*1,25)+((1*2)*8)+((1,75*2,4)*8)+(2*2,5))</t>
  </si>
  <si>
    <t>998713201</t>
  </si>
  <si>
    <t>Přesun hmot procentní pro izolace tepelné v objektech v do 6 m</t>
  </si>
  <si>
    <t>1829012574</t>
  </si>
  <si>
    <t>762341027</t>
  </si>
  <si>
    <t>Bednění střech  šroubovaných na krokve</t>
  </si>
  <si>
    <t>839560851</t>
  </si>
  <si>
    <t>(5,08+5,08)*28,6</t>
  </si>
  <si>
    <t>762342511</t>
  </si>
  <si>
    <t>Montáž kontralatí na podklad bez tepelné izolace</t>
  </si>
  <si>
    <t>-2039028995</t>
  </si>
  <si>
    <t>5,08*34*2</t>
  </si>
  <si>
    <t>60514106</t>
  </si>
  <si>
    <t>řezivo jehličnaté lať pevnostní třída S10-13 průřez 40x60mm</t>
  </si>
  <si>
    <t>349043960</t>
  </si>
  <si>
    <t>345,44*(0,04*0,06)</t>
  </si>
  <si>
    <t>766417523</t>
  </si>
  <si>
    <t>Montáž difúzní paropropustné fólie s lepenými přesahy</t>
  </si>
  <si>
    <t>834025888</t>
  </si>
  <si>
    <t>28329266</t>
  </si>
  <si>
    <t xml:space="preserve">fólie nekontaktní </t>
  </si>
  <si>
    <t>-254748481</t>
  </si>
  <si>
    <t>290,576*1,05 'Přepočtené koeficientem množství</t>
  </si>
  <si>
    <t>766621001</t>
  </si>
  <si>
    <t>dřevěné výplně otvorů - okna -  výšky do 1,5 m s rámem do dřevěné konstrukce specifikace dle PD</t>
  </si>
  <si>
    <t>864663836</t>
  </si>
  <si>
    <t>2,4*1,25</t>
  </si>
  <si>
    <t>766621522</t>
  </si>
  <si>
    <t>dřevěné výplně otvorů, vertikálně posuvných, specifikace dle PD</t>
  </si>
  <si>
    <t>493938195</t>
  </si>
  <si>
    <t>(1,75*2,4)*4</t>
  </si>
  <si>
    <t>998762201</t>
  </si>
  <si>
    <t>Přesun hmot procentní pro kce tesařské v objektech v do 6 m</t>
  </si>
  <si>
    <t>692498011</t>
  </si>
  <si>
    <t>763</t>
  </si>
  <si>
    <t>Konstrukce suché výstavby</t>
  </si>
  <si>
    <t>762332131</t>
  </si>
  <si>
    <t>pozednice     60*160mm</t>
  </si>
  <si>
    <t>792773950</t>
  </si>
  <si>
    <t>28,6*2</t>
  </si>
  <si>
    <t>763111316</t>
  </si>
  <si>
    <t>SDK příčka tl 125 mm profil CW+UW 100 desky 1xA 12,5 s izolací EI 30 Rw do 48 dB</t>
  </si>
  <si>
    <t>-1557475119</t>
  </si>
  <si>
    <t>2,65*(4,88+4,03+4,03+3,3+2,85+5,43)</t>
  </si>
  <si>
    <t>763215215</t>
  </si>
  <si>
    <t>lehká obvodová stěna, svislé dřevěné sloupky 60/160mm s vloženou minerální izolací a parozábranou. požární odolnost REI, REW 15 DP2</t>
  </si>
  <si>
    <t>847899275</t>
  </si>
  <si>
    <t>763732113</t>
  </si>
  <si>
    <t>Montáž střešní konstrukce z příhradových vazníků konstrukční dl do 9 m</t>
  </si>
  <si>
    <t>386843332</t>
  </si>
  <si>
    <t>34*7,1</t>
  </si>
  <si>
    <t>60512200</t>
  </si>
  <si>
    <t>příhradový vazník sedlový sušený neimpregnovaný dl do 9m</t>
  </si>
  <si>
    <t>2052316114</t>
  </si>
  <si>
    <t>766414221</t>
  </si>
  <si>
    <t>obložení stěn z modřínu 23/146 mm, horizontálně včetně kontralatí</t>
  </si>
  <si>
    <t>-1495928178</t>
  </si>
  <si>
    <t>766417523.1</t>
  </si>
  <si>
    <t>difúzní paropropustné fólie s lepenými přesahy</t>
  </si>
  <si>
    <t>1591242158</t>
  </si>
  <si>
    <t>766660102</t>
  </si>
  <si>
    <t xml:space="preserve">dveře vnitřní dřevěné do rámové zárubně </t>
  </si>
  <si>
    <t>1889863995</t>
  </si>
  <si>
    <t>783213021</t>
  </si>
  <si>
    <t>Napouštěcí  nátěr tesařských prvků nezabudovaných do konstrukce - proti dřevokazným houbám - stříkáním</t>
  </si>
  <si>
    <t>-29908602</t>
  </si>
  <si>
    <t>((5*5)/3)*34</t>
  </si>
  <si>
    <t>998763200</t>
  </si>
  <si>
    <t>Přesun hmot procentní pro dřevostavby v objektech v do 6 m</t>
  </si>
  <si>
    <t>544429425</t>
  </si>
  <si>
    <t>764121443</t>
  </si>
  <si>
    <t>Krytina střechy rovné ze šablon z Al plechu do 4 ks/m2 sklonu přes 30 do 60°</t>
  </si>
  <si>
    <t>-1326944172</t>
  </si>
  <si>
    <t>764521404</t>
  </si>
  <si>
    <t>Žlab podokapní půlkruhový z Al plechu rš 330 mm</t>
  </si>
  <si>
    <t>-1015887617</t>
  </si>
  <si>
    <t>764521444</t>
  </si>
  <si>
    <t>Kotlík oválný (trychtýřový) pro podokapní žlaby z Al plechu 330/100 mm</t>
  </si>
  <si>
    <t>1050153984</t>
  </si>
  <si>
    <t>764528422</t>
  </si>
  <si>
    <t>Svody kruhové včetně objímek, kolen, odskoků z Al plechu průměru 100 mm</t>
  </si>
  <si>
    <t>173790639</t>
  </si>
  <si>
    <t>3*4</t>
  </si>
  <si>
    <t>998764311</t>
  </si>
  <si>
    <t>Přesun hmot procentní pro konstrukce klempířské ruční v objektech v do 6 m</t>
  </si>
  <si>
    <t>781107296</t>
  </si>
  <si>
    <t>348172111</t>
  </si>
  <si>
    <t>Montáž  branky a brány -  provedení dle PD</t>
  </si>
  <si>
    <t>695614149</t>
  </si>
  <si>
    <t>15945001</t>
  </si>
  <si>
    <t>branka jednokřídlá  š.1000 mm, provedení dle PD</t>
  </si>
  <si>
    <t>-1641590103</t>
  </si>
  <si>
    <t>55342360</t>
  </si>
  <si>
    <t>brána dvoukřídlá Pz s PVC vrstvou  š.2300 mm , provedení dle PD</t>
  </si>
  <si>
    <t>-596474839</t>
  </si>
  <si>
    <t>767101R01</t>
  </si>
  <si>
    <t>hlavní vstupní brána dvoukřídlá š. 5000 mm  provedení dle PD</t>
  </si>
  <si>
    <t>-629132980</t>
  </si>
  <si>
    <t>767641711</t>
  </si>
  <si>
    <t xml:space="preserve">Montáž turniketu </t>
  </si>
  <si>
    <t>sada</t>
  </si>
  <si>
    <t>-985532497</t>
  </si>
  <si>
    <t>55431140</t>
  </si>
  <si>
    <t>turniket elektromechanický provedení dle PD</t>
  </si>
  <si>
    <t>-751550894</t>
  </si>
  <si>
    <t>767651111</t>
  </si>
  <si>
    <t xml:space="preserve"> vrata garážová sekční  zajížděcí pod strop</t>
  </si>
  <si>
    <t>-1808043121</t>
  </si>
  <si>
    <t>771</t>
  </si>
  <si>
    <t>Podlahy z dlaždic</t>
  </si>
  <si>
    <t>771474113</t>
  </si>
  <si>
    <t xml:space="preserve">Montáž soklů z dlaždic keramických rovných lepených cementovým flexibilním lepidlem </t>
  </si>
  <si>
    <t>60379416</t>
  </si>
  <si>
    <t>(5,43+3,065)*2</t>
  </si>
  <si>
    <t>2,85+2,05+2,05+0,76+0,76</t>
  </si>
  <si>
    <t>1,835+2,085+2,085+0,86</t>
  </si>
  <si>
    <t>5,43+1,75+3,43</t>
  </si>
  <si>
    <t>3,43+4+3,43+3,3+3,3+0,125+0,125</t>
  </si>
  <si>
    <t>3,43+5,43+1,75</t>
  </si>
  <si>
    <t>771574434</t>
  </si>
  <si>
    <t>Montáž podlah keramických  lepených  flexibilním lepidlem včetně lišt a spárování</t>
  </si>
  <si>
    <t>659050026</t>
  </si>
  <si>
    <t>10,95+3,83+5,28+1,92+16,75+11,61+13+8,85+11,61+13+8,85+10,46</t>
  </si>
  <si>
    <t>59761150</t>
  </si>
  <si>
    <t>dlažba keramická slinutá mrazuvzdorná do interiéru i exteriéru R9  tl do 10mm přes 4 do 6ks/m2</t>
  </si>
  <si>
    <t>480935868</t>
  </si>
  <si>
    <t>116,11*1,03</t>
  </si>
  <si>
    <t>71,255/3</t>
  </si>
  <si>
    <t>771591112</t>
  </si>
  <si>
    <t>Izolace pod dlažbu nátěrem nebo stěrkou ve dvou vrstvách</t>
  </si>
  <si>
    <t>1548469604</t>
  </si>
  <si>
    <t>998771201</t>
  </si>
  <si>
    <t>Přesun hmot procentní pro podlahy z dlaždic v objektech v do 6 m</t>
  </si>
  <si>
    <t>-1078215564</t>
  </si>
  <si>
    <t>781</t>
  </si>
  <si>
    <t>Dokončovací práce - obklady</t>
  </si>
  <si>
    <t>781131112</t>
  </si>
  <si>
    <t>Izolace  nátěrem nebo stěrkou</t>
  </si>
  <si>
    <t>1573505079</t>
  </si>
  <si>
    <t>1,5*1,2</t>
  </si>
  <si>
    <t>2,02*(1+1+2)</t>
  </si>
  <si>
    <t>2,02*(3,165+4,03+1,175+1,29+4,03)</t>
  </si>
  <si>
    <t>2,02*(4,03+2,135+4,03+1,16)</t>
  </si>
  <si>
    <t>2,02*(4,03+1,325+1,14+4,03+3,165)</t>
  </si>
  <si>
    <t>2,02*(1,16+4,03+2,135+4,03)</t>
  </si>
  <si>
    <t>781474222</t>
  </si>
  <si>
    <t>Montáž obkladů vnitřních keramických z dekorů přes 6 do 9 ks/m2 lepených flexibilním lepidlem včetně lišt a spárování</t>
  </si>
  <si>
    <t>-1817245179</t>
  </si>
  <si>
    <t>59761065</t>
  </si>
  <si>
    <t>obklad keramický reliéfní pro interiér přes 4 do 6ks/m2</t>
  </si>
  <si>
    <t>-560999556</t>
  </si>
  <si>
    <t>111,062*1,03</t>
  </si>
  <si>
    <t>998781201</t>
  </si>
  <si>
    <t>Přesun hmot procentní pro obklady keramické v objektech v do 6 m</t>
  </si>
  <si>
    <t>-548990476</t>
  </si>
  <si>
    <t>SO 08.1 - Objekt zázemí - pokladna - hromosvod</t>
  </si>
  <si>
    <t>D1 - Název - dodávka materiálu</t>
  </si>
  <si>
    <t xml:space="preserve">D2 - </t>
  </si>
  <si>
    <t>Název - dodávka materiálu</t>
  </si>
  <si>
    <t>Pol2</t>
  </si>
  <si>
    <t>JT1,0 včetně svorek a příslušenství</t>
  </si>
  <si>
    <t>Pol7</t>
  </si>
  <si>
    <t>OÚ (ochranný úhelník / trubka) vč.držáků</t>
  </si>
  <si>
    <t>Pol8</t>
  </si>
  <si>
    <t>Svorka ( univerzální, SS, křížová)</t>
  </si>
  <si>
    <t>Pol9</t>
  </si>
  <si>
    <t>SZ (svorka zkušební)</t>
  </si>
  <si>
    <t>Pol10</t>
  </si>
  <si>
    <t>Izotmel (ochrana proti korozi)</t>
  </si>
  <si>
    <t>Pol11</t>
  </si>
  <si>
    <t>AlMgSi 8mm POLOTVRDÝ (jímací vedení a svody včetně podpěr a příslušenství)</t>
  </si>
  <si>
    <t>Pol14</t>
  </si>
  <si>
    <t>štítek označení svodu</t>
  </si>
  <si>
    <t>Pol15</t>
  </si>
  <si>
    <t>Drobný spotřební materiál a nespecifikovaný materiál ve výkazu/výměr vč.montáže  pro kompletní zhotovení díla v souladu s ČSN 62 305-3ed.2</t>
  </si>
  <si>
    <t>Pol16</t>
  </si>
  <si>
    <t>PPV-ostatní režijní nákady,doprava,koordinace s ostatními profesemi,plošiny ,lešení, apod.,pro kompletní zhotovení díla v souladu s ČSN 62 305ed.2</t>
  </si>
  <si>
    <t>Pol17</t>
  </si>
  <si>
    <t>Prováděcí projektová dokumentace a dokumentace skutečného provedení dle ČSN 62 305ed.2</t>
  </si>
  <si>
    <t>Pol18</t>
  </si>
  <si>
    <t>Výchozí revize dle ČSN 62 305ed.2 a ČSN 33 1500</t>
  </si>
  <si>
    <t>SO 08.2 - Objekt zázemí - pokladna - ZTI</t>
  </si>
  <si>
    <t xml:space="preserve">    725 - Zdravotechnika - zařizovací předměty   </t>
  </si>
  <si>
    <t>72105</t>
  </si>
  <si>
    <t>Montáž zápachových uzávěrek</t>
  </si>
  <si>
    <t>72586009</t>
  </si>
  <si>
    <t>Sifon umyvadl.40 chromový</t>
  </si>
  <si>
    <t>72586016</t>
  </si>
  <si>
    <t>Sifon dřezový DN50 samočist.</t>
  </si>
  <si>
    <t>725860161</t>
  </si>
  <si>
    <t>Sifon podomítkový DN32/50 samočist.</t>
  </si>
  <si>
    <t>721173401</t>
  </si>
  <si>
    <t>Potrubí kanalizační z PVC hrdlové ležaté vnitřní DN 100 systém KG</t>
  </si>
  <si>
    <t>721173402</t>
  </si>
  <si>
    <t>Potrubí kanalizační z PVC hrdlové ležaté vnitřní DN 125 systém KG</t>
  </si>
  <si>
    <t>721173403</t>
  </si>
  <si>
    <t>Potrubí kanalizační z PVC hrdlové ležaté vnitřní DN 150 systém KG</t>
  </si>
  <si>
    <t>721174025</t>
  </si>
  <si>
    <t>Potrubí kanalizační z PP odpadní systém HT DN 100</t>
  </si>
  <si>
    <t>721174041</t>
  </si>
  <si>
    <t>Potrubí kanalizační z PP připojovací DN 32</t>
  </si>
  <si>
    <t>721174043</t>
  </si>
  <si>
    <t>Potrubí kanalizační z PP připojovací systém HT DN 50</t>
  </si>
  <si>
    <t>Montáž vpustí a odvodňovacích žlabů</t>
  </si>
  <si>
    <t>Podlahová vpusť DN50 nerezová mřížka</t>
  </si>
  <si>
    <t>72119401</t>
  </si>
  <si>
    <t>Montáž větrací a přivzdušňovací hlavice</t>
  </si>
  <si>
    <t>72150</t>
  </si>
  <si>
    <t>Větrací hlavice odpadní DN50/100</t>
  </si>
  <si>
    <t>721194104</t>
  </si>
  <si>
    <t>Vyvedení a upevnění odpadních výpustek DN 40</t>
  </si>
  <si>
    <t>721194105</t>
  </si>
  <si>
    <t>Vyvedení a upevnění odpadních výpustek DN 50</t>
  </si>
  <si>
    <t>721194109</t>
  </si>
  <si>
    <t>Vyvedení a upevnění odpadních výpustek DN 100</t>
  </si>
  <si>
    <t>722175002</t>
  </si>
  <si>
    <t>Potrubí vodovodní plastové PP-RCT svar polyfúze D 20x2,8 mm</t>
  </si>
  <si>
    <t>722175003</t>
  </si>
  <si>
    <t>Potrubí vodovodní plastové PP-RCT svar polyfúze D 25x3,5 mm</t>
  </si>
  <si>
    <t>722175004</t>
  </si>
  <si>
    <t>Potrubí vodovodní plastové PP-RCT svar polyfúze D 32x4,4 mm</t>
  </si>
  <si>
    <t>722175005</t>
  </si>
  <si>
    <t>Potrubí vodovodní plastové PP-RCT svar polyfúze D 40x5,5 mm</t>
  </si>
  <si>
    <t>722181231</t>
  </si>
  <si>
    <t>Ochrana vodovodního potrubí přilepenými tepelně izolačními trubicemi z PE tl do 15 mm DN do 22 mm</t>
  </si>
  <si>
    <t>722181232</t>
  </si>
  <si>
    <t>Ochrana vodovodního potrubí přilepenými tepelně izolačními trubicemi z PE tl do 15 mm DN do 42 mm</t>
  </si>
  <si>
    <t>722224115</t>
  </si>
  <si>
    <t>Kohout plnicí nebo vypouštěcí G 1/2 PN 10 s jedním závitem</t>
  </si>
  <si>
    <t>722230103</t>
  </si>
  <si>
    <t>Ventil přímý G 1" se dvěma závity</t>
  </si>
  <si>
    <t>722230115</t>
  </si>
  <si>
    <t>Ventil přímý G 6/4" s odvodněním a dvěma závity</t>
  </si>
  <si>
    <t>722231073</t>
  </si>
  <si>
    <t>Ventil zpětný G 3/4 PN 10 do 110°C se dvěma závity</t>
  </si>
  <si>
    <t>722231074</t>
  </si>
  <si>
    <t>Ventil zpětný mosazný G 1" PN 10 do 110°C se dvěma závity</t>
  </si>
  <si>
    <t>722231252</t>
  </si>
  <si>
    <t>Ventil pojistný mosazný s vnitřním x vnějším závitem PN 6, T 100°C G 1" k bojleru</t>
  </si>
  <si>
    <t>722232044</t>
  </si>
  <si>
    <t>Kohout kulový přímý G 3/4 PN 42 do 185°C vnitřní závit</t>
  </si>
  <si>
    <t>722232045</t>
  </si>
  <si>
    <t>Kohout kulový přímý G 1" PN 42 do 185°C vnitřní závit</t>
  </si>
  <si>
    <t>722232063</t>
  </si>
  <si>
    <t>VYVAŽOVACÍ VENTIL DN15-SV</t>
  </si>
  <si>
    <t>722234264</t>
  </si>
  <si>
    <t>Filtr mosazný s 2x vnitřním závitem PN 16, T 120 °C G 3/4"</t>
  </si>
  <si>
    <t>7220002</t>
  </si>
  <si>
    <t>ČERPADLO CIRKULAČNÍ DN20/60 N</t>
  </si>
  <si>
    <t>7220006</t>
  </si>
  <si>
    <t>Tlakoměr</t>
  </si>
  <si>
    <t>7230003</t>
  </si>
  <si>
    <t>Montáž potrubí PE</t>
  </si>
  <si>
    <t>7231001</t>
  </si>
  <si>
    <t>Potrubí PE d40</t>
  </si>
  <si>
    <t>723100112</t>
  </si>
  <si>
    <t>Potrubí PE d63</t>
  </si>
  <si>
    <t>72310014344</t>
  </si>
  <si>
    <t>ZÁVĚSNÝ EL. OHŘÍVAČ TV OBJEM 200l, PŘÍKON 2-6kW 1 PE-N 400/50 + MONTÁŽ</t>
  </si>
  <si>
    <t>7230003562</t>
  </si>
  <si>
    <t>Montáž ohřívačů TV + uvedení do provozu</t>
  </si>
  <si>
    <t>732331613</t>
  </si>
  <si>
    <t>Nádoba tlaková expanzní s membránou závitové připojení PN 0,6 o objemu 24 l</t>
  </si>
  <si>
    <t>soubor</t>
  </si>
  <si>
    <t>732331921</t>
  </si>
  <si>
    <t>Příslušenství k expanzním nádobám bezpečnostní uzávěr G 3/4 k měření tlaku</t>
  </si>
  <si>
    <t>734411103</t>
  </si>
  <si>
    <t>Teploměr technický s pevným stonkem a jímkou zadní připojení průměr 63 mm délky 100 mm</t>
  </si>
  <si>
    <t>725</t>
  </si>
  <si>
    <t xml:space="preserve">Zdravotechnika - zařizovací předměty   </t>
  </si>
  <si>
    <t>7250002</t>
  </si>
  <si>
    <t>Montáž předstěnového systému</t>
  </si>
  <si>
    <t>7250003</t>
  </si>
  <si>
    <t>Předstěnový systém samonosný WC + ovl. tlačítko bílá</t>
  </si>
  <si>
    <t>725113123</t>
  </si>
  <si>
    <t>Montáž klozetových mís</t>
  </si>
  <si>
    <t>7250001</t>
  </si>
  <si>
    <t>WC závěsné + sedátko, bílé</t>
  </si>
  <si>
    <t>7251010</t>
  </si>
  <si>
    <t>WC závěsné invalidní + sedátko, bílé + odálené ovládání</t>
  </si>
  <si>
    <t>725121527</t>
  </si>
  <si>
    <t>Pisoárový záchodek automatický s integrovaným napájecím zdrojem</t>
  </si>
  <si>
    <t>725215102</t>
  </si>
  <si>
    <t>Montáž umyvadla připevněného na šrouby do zdiva</t>
  </si>
  <si>
    <t>7251012</t>
  </si>
  <si>
    <t>Umyvadlo ker. 55cm, bílé</t>
  </si>
  <si>
    <t>725101212</t>
  </si>
  <si>
    <t>umyvadlo LINIOVÉ dL. 2,4m</t>
  </si>
  <si>
    <t>72510121</t>
  </si>
  <si>
    <t>Umyvadlo invalidní</t>
  </si>
  <si>
    <t>725249101</t>
  </si>
  <si>
    <t>Montáž šterbinového odtokového žlabu sprchy</t>
  </si>
  <si>
    <t>7250008</t>
  </si>
  <si>
    <t>Šterbinový odtokový žlab sprchy</t>
  </si>
  <si>
    <t>725249103</t>
  </si>
  <si>
    <t>Montáž koutu sprchového</t>
  </si>
  <si>
    <t>7250009</t>
  </si>
  <si>
    <t>Sprchový kout</t>
  </si>
  <si>
    <t>725331111</t>
  </si>
  <si>
    <t>Výlevka bez výtokových armatur keramická se sklopnou plastovou mřížkou + horní nádržka</t>
  </si>
  <si>
    <t>725819401</t>
  </si>
  <si>
    <t>Montáž ventilů rohových G 1/2 s připojovací trubičkou</t>
  </si>
  <si>
    <t>154</t>
  </si>
  <si>
    <t>7251001</t>
  </si>
  <si>
    <t>Ventil rohový 1/2"  + připojovací thadičky</t>
  </si>
  <si>
    <t>156</t>
  </si>
  <si>
    <t>725822721</t>
  </si>
  <si>
    <t>Montáž baterie umyvadlové stojánkové G 1/2</t>
  </si>
  <si>
    <t>158</t>
  </si>
  <si>
    <t>7251002</t>
  </si>
  <si>
    <t>Baterie umyvadlová stoj. páková</t>
  </si>
  <si>
    <t>160</t>
  </si>
  <si>
    <t>7251002253</t>
  </si>
  <si>
    <t>Baterie umyvadlová stoj. páková invalidní</t>
  </si>
  <si>
    <t>162</t>
  </si>
  <si>
    <t>725831411</t>
  </si>
  <si>
    <t>Montáž baterie výlevkové</t>
  </si>
  <si>
    <t>164</t>
  </si>
  <si>
    <t>7251003</t>
  </si>
  <si>
    <t>Baterie výlevková páková</t>
  </si>
  <si>
    <t>166</t>
  </si>
  <si>
    <t>725841411</t>
  </si>
  <si>
    <t>Montáž baterie sprchové</t>
  </si>
  <si>
    <t>168</t>
  </si>
  <si>
    <t>7251004</t>
  </si>
  <si>
    <t>Baterie sprchová nást. páková + příslušenství</t>
  </si>
  <si>
    <t>72510055</t>
  </si>
  <si>
    <t>Baterie dřezová nást. páková</t>
  </si>
  <si>
    <t>7258414123</t>
  </si>
  <si>
    <t>Montáž baterie dřezové</t>
  </si>
  <si>
    <t>998725201</t>
  </si>
  <si>
    <t>Přesun hmot pro zařizovací předměty v objektech v do 6 m</t>
  </si>
  <si>
    <t>0013</t>
  </si>
  <si>
    <t>Konstrukce pro uchycení rozvodů</t>
  </si>
  <si>
    <t>0014</t>
  </si>
  <si>
    <t>Madla pro invalidní WC</t>
  </si>
  <si>
    <t>0015</t>
  </si>
  <si>
    <t>Madla pro invalidní umyvadlo</t>
  </si>
  <si>
    <t>0016</t>
  </si>
  <si>
    <t>Madla pro invalidní sprchu</t>
  </si>
  <si>
    <t>0017</t>
  </si>
  <si>
    <t>Revize tlakových nádob</t>
  </si>
  <si>
    <t>SO 08.3 - Objekt zázemí - pokladna - VZT</t>
  </si>
  <si>
    <t xml:space="preserve">    VZT - VZT   </t>
  </si>
  <si>
    <t>VZT</t>
  </si>
  <si>
    <t xml:space="preserve">VZT   </t>
  </si>
  <si>
    <t>01</t>
  </si>
  <si>
    <t>EL. ODTAHOVÝ VENTILÁTOR ZE ZPĚTNOU KLAPKOU DN100</t>
  </si>
  <si>
    <t>02356</t>
  </si>
  <si>
    <t>EL. ODTAHOVÝ VENTILÁTOR DO POTRUBÍ DN150</t>
  </si>
  <si>
    <t>02222</t>
  </si>
  <si>
    <t>Protidešťová žaluzie NEREZ DN110/125/150</t>
  </si>
  <si>
    <t>02223</t>
  </si>
  <si>
    <t>TALÍŘOVÝ VENTIL ODVODNÍ DN100 + MONTÁŽ</t>
  </si>
  <si>
    <t>03</t>
  </si>
  <si>
    <t>Montáž el. ventilátoru</t>
  </si>
  <si>
    <t>05</t>
  </si>
  <si>
    <t>Montáž protidešťové žaluzie</t>
  </si>
  <si>
    <t>721174005</t>
  </si>
  <si>
    <t>Potrubí kanalizační z PP ležaté DN 100</t>
  </si>
  <si>
    <t>721174007</t>
  </si>
  <si>
    <t>Potrubí kanalizační z PP svodné DN 150</t>
  </si>
  <si>
    <t>721273153</t>
  </si>
  <si>
    <t>Hlavice ventilační polypropylen PP DN 150</t>
  </si>
  <si>
    <t>SO 08.4 - Objekkt zázemí - pokladny - elektroinstalace - nosný materiál</t>
  </si>
  <si>
    <t>10.048.984</t>
  </si>
  <si>
    <t>kabel s PVC izolací, požární charakteristika dle ČSN EN 60332-1-2: samozhášivost,  částečně v kabelovém žlabu, v kabelových trubkách nebo v podlaze, pod omítkou,  kompletní dodávka včetně montáže a zapojení</t>
  </si>
  <si>
    <t>10.048.403</t>
  </si>
  <si>
    <t>10.048.482</t>
  </si>
  <si>
    <t>10.048.243</t>
  </si>
  <si>
    <t>10.051.448</t>
  </si>
  <si>
    <t>10.048.186</t>
  </si>
  <si>
    <t>10.048.284</t>
  </si>
  <si>
    <t>kabel pohyblivý s gumovou izolací, částečně  v kabelových trubkách a volně do technologie,  kompletní dodávka včetně montáže a zapojení</t>
  </si>
  <si>
    <t>11.126.339</t>
  </si>
  <si>
    <t>kabel s funkčností kabelové trasy pro venkovní použití i do země, B2ca s1d1a1, kompletní dodávka včetně montáže a zapojení.</t>
  </si>
  <si>
    <t>10.050.258</t>
  </si>
  <si>
    <t>Vodič (lano) s PVC izolací, volně, ve zdi nebo v podlaze  kompletní dodávka včetně montáže a zapojení</t>
  </si>
  <si>
    <t>Vodič s PVC izolací, volně, ve zdi nebo v podlaze  kompletní dodávka včetně montáže a zapojení</t>
  </si>
  <si>
    <t>10.075.736</t>
  </si>
  <si>
    <t>Plastová trubka ohebná PVC 25 do zdi, dodávka včetně montáže</t>
  </si>
  <si>
    <t>10.062.945</t>
  </si>
  <si>
    <t>Plastová trubka ohebná, pro uložení v zemi, d=125/108 mm, rudá, dodávka včetně montáže</t>
  </si>
  <si>
    <t>Plastový instalační kanál PVC 80x40, dodávka včetně montáže</t>
  </si>
  <si>
    <t>10.652.852</t>
  </si>
  <si>
    <t>Plastový instalační kanál PVC 120x40, dodávka včetně montáže</t>
  </si>
  <si>
    <t>10.075.408</t>
  </si>
  <si>
    <t>Plastový instalační kanál PVC 180x60, dodávka včetně montáže</t>
  </si>
  <si>
    <t>10.945.542</t>
  </si>
  <si>
    <t>Příchytka pro protipožární trasy pozinkovaná jednostranná, kompletní dodávka včetně montáže</t>
  </si>
  <si>
    <t>10.071.422</t>
  </si>
  <si>
    <t>Spínač řazení 1, zápustný, bílý, 10 A, montáž s krytem jednotlivě nebo s jiným zařízením, kompletní dodávka včetně montáže a zapojení</t>
  </si>
  <si>
    <t>10.071.423</t>
  </si>
  <si>
    <t>Spínač řazení 5, zápustný, bílý, 10 A, montáž s krytem jednotlivě nebo s jiným zařízením, kompletní dodávka včetně montáže a zapojení</t>
  </si>
  <si>
    <t>10.069.833</t>
  </si>
  <si>
    <t>Spínač řazení 6, zápustný, bílý, 10 A, montáž s krytem jednotlivě nebo s jiným zařízením, kompletní dodávka včetně montáže a zapojení</t>
  </si>
  <si>
    <t>11.412.528</t>
  </si>
  <si>
    <t>Spínač řazení 6, zápustný, bílý, 10 A, IP 44, montáž s krytem jednotlivě nebo s jiným zařízením, kompletní dodávka včetně montáže a zapojení</t>
  </si>
  <si>
    <t>10.070.756</t>
  </si>
  <si>
    <t>Spínač 400V/16A nástěnný, kompletní dodávka včetně montáže a zapojení</t>
  </si>
  <si>
    <t>11.005.747</t>
  </si>
  <si>
    <t>Infrapasivní automatický spínač stropní, 10A, s reléovým výstupem, bílý, kompletní dodávka včetně montáže a zapojení</t>
  </si>
  <si>
    <t>10.927.177</t>
  </si>
  <si>
    <t>Infrapasivní automatický spínač stropní, 10A, IP 44, s reléovým výstupem, bílý, kompletní dodávka včetně montáže a zapojení</t>
  </si>
  <si>
    <t>10.079.558</t>
  </si>
  <si>
    <t>Zásuvka jednoduchá vestavná bílá se clonkami, 230V/16A, kompletní dodávka včetně montáže a zapojení</t>
  </si>
  <si>
    <t>10.079.613</t>
  </si>
  <si>
    <t>Dvojzásuvka vestavná bílá se clonkami, 230V/16 A, s natočenou dutinou, kompletní dodávka včetně montáže a zapojení</t>
  </si>
  <si>
    <t>10.079.876</t>
  </si>
  <si>
    <t>Dvojzásuvka vestavná, bílá, se clonkami a natočenou dutinou, 230V/16 A, s přepěťovou ochranou T3, kompletní dodávka včetně montáže a zapojení</t>
  </si>
  <si>
    <t>10.079.670</t>
  </si>
  <si>
    <t>Zásuvka 400V/16A/5 nástěnná, s odklápěcím krytem, IP 67, kompletní dodávka včetně montáže a zapojení</t>
  </si>
  <si>
    <t>10.042.119</t>
  </si>
  <si>
    <t>Tepelně izolační podložka pod vypínač, popř. zásuvku</t>
  </si>
  <si>
    <t>10.042.119.1</t>
  </si>
  <si>
    <t>Tepelně izolační podložka tl. 5mm</t>
  </si>
  <si>
    <t>10.042.119.2</t>
  </si>
  <si>
    <t>Tepelně izolační podložka tl. 10mm</t>
  </si>
  <si>
    <t>11.225.036</t>
  </si>
  <si>
    <t>Přístrojová krabice plastová pro zapuštěnou montáž jednoho nebo více přístrojů vedle sebe, určená k montáži do hořlavých materiálů třídy reakce na oheň A1-F. Kompletní dodávka včetně montáže</t>
  </si>
  <si>
    <t>10.061.397</t>
  </si>
  <si>
    <t>Přístrojová krabice plastová pro povrchovou montáž. Kompletní dodávka včetně montáže</t>
  </si>
  <si>
    <t>11.225.040</t>
  </si>
  <si>
    <t>Přístrojová krabice plastová pro zapuštěnou montáž bez svorkovnice s víčkem, určená k montáži do hořlavých materiálů třídy reakce na oheň A1-F. Kompletní dodávka včetně montáže</t>
  </si>
  <si>
    <t>10.075.933</t>
  </si>
  <si>
    <t>Rozbočovací krabice plastová pro povrchovou montáž se svorkovnicí nebo svorkami, určená k montáži na stěnu. Kompletní dodávka včetně montáže a zapojení</t>
  </si>
  <si>
    <t>10.075.295</t>
  </si>
  <si>
    <t>Rozbočovací krabice plastová pro zapuštěnou montáž bez svorkovnice s víčkem (větší kruhová), určená k montáži do hořlavých materiálů třídy reakce na oheň A1-F. Kompletní dodávka včetně montáže a zapojení</t>
  </si>
  <si>
    <t>10.039.561</t>
  </si>
  <si>
    <t>Rozbočovací krabice plastová pro zapuštěnou montáž s víčkem větší čtveratá, určená  určená k montáži do hořlavých materiálů třídy reakce na oheň A1-F. Kompletní dodávka včetně montáže a zapojení</t>
  </si>
  <si>
    <t>Rozbočovací krabice plastová na omítku se svorkami. Kompletní dodávka včetně montáže a zapojení</t>
  </si>
  <si>
    <t>10.681.313</t>
  </si>
  <si>
    <t>Svorka 3x0,5-2,5mm spojovací. Kompletní dodávka včetně montáže a zapojení</t>
  </si>
  <si>
    <t>10.357.687</t>
  </si>
  <si>
    <t>10.076.458</t>
  </si>
  <si>
    <t>Svorka pospojovací pro rozvody trubkových instalací vody.... Kompletní dodávka včetně montáže a zapojení</t>
  </si>
  <si>
    <t>59081026.1</t>
  </si>
  <si>
    <t>Zátka protipožární kabelová pro max. průměr otvoru 107mm, dodávka vč. montáže</t>
  </si>
  <si>
    <t>59081029.1</t>
  </si>
  <si>
    <t>Zátka protipožární kabelová pro max. průměr otvoru 202mm,dodávka vč. montáže</t>
  </si>
  <si>
    <t>SO 08.5 - Objekkt zázemí - pokladny - elektroinstalace - kamerový systém</t>
  </si>
  <si>
    <t>5 Mpx dome IP kamera, exteriérová, Day/Night s mechanickým IR filtrem, IR LED s dosvitem 50 m, 1/2.7" progressive scan CMOS, rozlišení 2960 × 1668 px @ 25/30 fps, citlivost s IR: 0 lx, bez IR: 0,0009 lx @ F1.6 (Color, 30 IRE), 0,0005 lx @ F1.6 (B/W, 30 IR</t>
  </si>
  <si>
    <t>5 Mpx kompaktní IP kamera, exteriérová, Day/Night s mechanickým IR filtrem, Smart IR LED s dosvitem 60 m, 1/2.7" 5Megapixel progressive CMOS, rozlišení 2592 x 1944 px @ 20 fps, citlivost 0,008 lx / F1.5, motor zoom objektiv 2,7–13,5 mm, úhel záběru H: 100</t>
  </si>
  <si>
    <t>Přídavný límec pro kamery</t>
  </si>
  <si>
    <t>Dvoustupňová přepěťová ochrana Ethernetu v kombinaci s ochranou napájení po této lince na rozhraní zón LPZ 0 a LPZ 1.</t>
  </si>
  <si>
    <t>Držák kamery na sloup</t>
  </si>
  <si>
    <t>6R</t>
  </si>
  <si>
    <t>Videorekordér IP síťový 8kanálový, podporované formáty H.264 / H.265 / MJPEG / MPEG4, záznam max. do 384 Mbps, maximální rozlišení 32 Mpx na kameru, alarm I/O 4/2, 2x SATA III 3,5" HDD max. 16 TB na disk (bez HDD), videoanalýza, AI by NVR - 4 kanály pro P</t>
  </si>
  <si>
    <t>7R</t>
  </si>
  <si>
    <t>HDD 4TB RAID, 24/7</t>
  </si>
  <si>
    <t>8R</t>
  </si>
  <si>
    <t>28" UHD CCTV LED LCD monitor pro použití v podmínkách 24/7, max. rozlišení 3840 x 2160 px, poměr stran 16:9, pozorovací úhel 178°/178° doba odezvy 5 ms, 2x reproduktor 2 W, 2x HDMI vstup, 1x DP vstup, 1x USB pro nabíjení zařízení, kontrast 1000:1, jas 300</t>
  </si>
  <si>
    <t>9R</t>
  </si>
  <si>
    <t>CCTV switch 8x 100 Mbps PoE, 2x 10/100/1000 Mbit uplink, podpora PoE pro 8 portů, podpora PoE na vzdálenost 250 metrů, celkově na všechny porty max. 96 W</t>
  </si>
  <si>
    <t>10R</t>
  </si>
  <si>
    <t>Sloupek pro kameru nerez 3m</t>
  </si>
  <si>
    <t>11R</t>
  </si>
  <si>
    <t>Rozvaděč datový nástěnný 12U, hloubka 45mm</t>
  </si>
  <si>
    <t>12R</t>
  </si>
  <si>
    <t>Napájecí panel, 3m, 19", 8x230V,1U, vypínač, přepěťová ochrana</t>
  </si>
  <si>
    <t>13R</t>
  </si>
  <si>
    <t>19" Patch panel CAT5E UTP 24xRJ45 1U s vyvazovací lištou</t>
  </si>
  <si>
    <t>14R</t>
  </si>
  <si>
    <t>Instalační materiál /konektory, svorky, patch kabely…</t>
  </si>
  <si>
    <t>15R</t>
  </si>
  <si>
    <t>Montáž kabeláže</t>
  </si>
  <si>
    <t>16R</t>
  </si>
  <si>
    <t>Montáž</t>
  </si>
  <si>
    <t>17R</t>
  </si>
  <si>
    <t>Oživení a programové nastavení</t>
  </si>
  <si>
    <t>18R</t>
  </si>
  <si>
    <t>Dokončovací práce</t>
  </si>
  <si>
    <t>SO 08.6 - Objekkt zázemí - pokladny - elektroinstalace -svítidla</t>
  </si>
  <si>
    <t>Svítidlo průmyslové, těleso svítidla polykarbonát, difuzor polykarbonát, nerezové uchycení, světelný zdroj LED, 29W, IP65, rozměr 1215x80x76mm.</t>
  </si>
  <si>
    <t>Svítidlo průmyslové, těleso svítidla polykarbonát, difuzor polykarbonát, světelný zdroj LED, 32W,  IP65, rozměr ø390mm x 85mm.</t>
  </si>
  <si>
    <t>svítidlo průmyslové, těleso svítidla polykarbonát, difuzor polykarbonát, světelný zdroj LED, 32W,  IP65, rozměr ø390mm x 85mm, s čidlem pohybu.</t>
  </si>
  <si>
    <t>Svítidlo přisazené,korpus svítidla hliník/ocelový plech, difuzor akrylát / polystyren, UGR 19, světelný zdroj LED 37W, IP20/44, rozměr 612x612x52m.</t>
  </si>
  <si>
    <t>Svítidlo nouzové KORIDOR stropní, přisazené / vestavné, těleso svítidla PC, optický systém methakrylát, světelný zdroj LED, výměnný optický systém, IP65.</t>
  </si>
  <si>
    <t>Svítidlo nouzové pro osvětlení zdůrazněných míst stropní, přisazené / vestavné, těleso svítidla PC, optický systém methakrylát, světelný zdroj LED, výměnný optický systém, IP65.</t>
  </si>
  <si>
    <t>Svítidlo přisazené, těleso svítidla hliník, antracit, difuzor polykarbonát, světelný zdroj LED, 25W, IP54, Ø240x45mm.</t>
  </si>
  <si>
    <t>SO 08.7 - Objekt zázemí - pokladna - dodávka rozvaděčů , osoušečů + HZS</t>
  </si>
  <si>
    <t>Kód - rozvaděče + osoušeče</t>
  </si>
  <si>
    <t>D1 - HZS</t>
  </si>
  <si>
    <t>D3 - VRN</t>
  </si>
  <si>
    <t>rozvaděče + osoušeče</t>
  </si>
  <si>
    <t>OCPP rozváděč IP 40/20 Viz výkres č. 05</t>
  </si>
  <si>
    <t>102R</t>
  </si>
  <si>
    <t>Rozvodnice na hořlavé povrchy, IP 30/20 Viz výkres č. 06</t>
  </si>
  <si>
    <t>103R</t>
  </si>
  <si>
    <t>Rozvodnice na hořlavé povrchy, IP 30/20 Viz výkres č. 07</t>
  </si>
  <si>
    <t>104R</t>
  </si>
  <si>
    <t>Nouzový systém pro invalidy Základní konfigurace: 1x Napájecí zdroj + akumulátor pro zálohování provozu 1x Více zónová řídící jednotka volacího systému 3x Tahový spínač 2x Resetovací jednotka s akustickou signalizací 4x Indikační prvek s akustickou signal</t>
  </si>
  <si>
    <t>105R</t>
  </si>
  <si>
    <t>Přepážková indukční smyčka - kompaktní, mobilní, napájení 230V</t>
  </si>
  <si>
    <t>106R</t>
  </si>
  <si>
    <t>Osoušeč rukou nástěnný 230V, bezdotykový, včetně montáže a recyklačních poplatků</t>
  </si>
  <si>
    <t>107R</t>
  </si>
  <si>
    <t>Tlačítkový hlásič požáru, nástěnná montáž IP55, s jedním přepínacím kontaktem 250V.</t>
  </si>
  <si>
    <t>hodinová zúčtovací sazba elektrikář - dokončovací práce</t>
  </si>
  <si>
    <t>1437201044</t>
  </si>
  <si>
    <t>-1326923861</t>
  </si>
  <si>
    <t>Hodinová zúčtovací sazba technik odborný - Spolupráce s ostatními profesemi, spolupráce s investorem</t>
  </si>
  <si>
    <t>369768740</t>
  </si>
  <si>
    <t>1716622875</t>
  </si>
  <si>
    <t>SO 09 - Objekt zázemí - občerstvení</t>
  </si>
  <si>
    <t>1568423542</t>
  </si>
  <si>
    <t>(0,6*0,8)*(24,3+24,3+(4,9*6))</t>
  </si>
  <si>
    <t>-1460065770</t>
  </si>
  <si>
    <t>37,44*2</t>
  </si>
  <si>
    <t>47801031</t>
  </si>
  <si>
    <t>323157922</t>
  </si>
  <si>
    <t>(24,6*4,9)*1,3</t>
  </si>
  <si>
    <t>1545100760</t>
  </si>
  <si>
    <t>24,3*6,1</t>
  </si>
  <si>
    <t>1146935219</t>
  </si>
  <si>
    <t>148,23*0,1</t>
  </si>
  <si>
    <t>-2138491331</t>
  </si>
  <si>
    <t>(0,6*0,5)*(24,6+24,6+(4,9*6))</t>
  </si>
  <si>
    <t>-1532917843</t>
  </si>
  <si>
    <t>148,23*0,15</t>
  </si>
  <si>
    <t>-84299811</t>
  </si>
  <si>
    <t>148,23*8/1000</t>
  </si>
  <si>
    <t>1338070430</t>
  </si>
  <si>
    <t>1,5*(24,3+24,3+(4,9*6))</t>
  </si>
  <si>
    <t>1937852787</t>
  </si>
  <si>
    <t>117*12/1000</t>
  </si>
  <si>
    <t>-1942889852</t>
  </si>
  <si>
    <t>148,23*0,06</t>
  </si>
  <si>
    <t>1927671645</t>
  </si>
  <si>
    <t>148,23*4/1000</t>
  </si>
  <si>
    <t>-1900042857</t>
  </si>
  <si>
    <t>886970269</t>
  </si>
  <si>
    <t>(5,63+4,6+4,6)*1,5</t>
  </si>
  <si>
    <t>1476893505</t>
  </si>
  <si>
    <t>492853616</t>
  </si>
  <si>
    <t>781309107</t>
  </si>
  <si>
    <t>-2101828654</t>
  </si>
  <si>
    <t>148,23*2</t>
  </si>
  <si>
    <t>1596986530</t>
  </si>
  <si>
    <t>(1,5*(24,5+24,5+6+6))*2</t>
  </si>
  <si>
    <t>207943876</t>
  </si>
  <si>
    <t>148,23</t>
  </si>
  <si>
    <t>(1,5*(24,5+24,5+6+6))</t>
  </si>
  <si>
    <t>239,73*1,1 'Přepočtené koeficientem množství</t>
  </si>
  <si>
    <t>1428520078</t>
  </si>
  <si>
    <t>1077105595</t>
  </si>
  <si>
    <t>-1368159287</t>
  </si>
  <si>
    <t>-1330586653</t>
  </si>
  <si>
    <t>0,7*(24,5+6+24,5+6)</t>
  </si>
  <si>
    <t>-1578823108</t>
  </si>
  <si>
    <t>24,5*7,24</t>
  </si>
  <si>
    <t>970515814</t>
  </si>
  <si>
    <t>-667220085</t>
  </si>
  <si>
    <t>177,38*2</t>
  </si>
  <si>
    <t>1966605453</t>
  </si>
  <si>
    <t>-1197048535</t>
  </si>
  <si>
    <t>1,5*(24,5+24,5+6+6)</t>
  </si>
  <si>
    <t>42206448</t>
  </si>
  <si>
    <t>-1835802596</t>
  </si>
  <si>
    <t>3*(24,5+6+24,5+6)</t>
  </si>
  <si>
    <t>-(((1,92*2,4)*2)+((3,93*2,4)*2)+((1,75*2,4)*6))</t>
  </si>
  <si>
    <t>516824364</t>
  </si>
  <si>
    <t>-652535362</t>
  </si>
  <si>
    <t>(5,08+5,08)*25,1</t>
  </si>
  <si>
    <t>626084251</t>
  </si>
  <si>
    <t>5,08*30*2</t>
  </si>
  <si>
    <t>-251925089</t>
  </si>
  <si>
    <t>304,8*(0,04*0,06)</t>
  </si>
  <si>
    <t>-1329619734</t>
  </si>
  <si>
    <t>-1374851179</t>
  </si>
  <si>
    <t>255,016*1,05 'Přepočtené koeficientem množství</t>
  </si>
  <si>
    <t>-620574283</t>
  </si>
  <si>
    <t>1,92*2,4</t>
  </si>
  <si>
    <t>-1454778565</t>
  </si>
  <si>
    <t>(1,75*2,4)*6</t>
  </si>
  <si>
    <t>(3,93*2,4)*2</t>
  </si>
  <si>
    <t>-655948091</t>
  </si>
  <si>
    <t>-1979616221</t>
  </si>
  <si>
    <t>24,5*2</t>
  </si>
  <si>
    <t>-722411310</t>
  </si>
  <si>
    <t>2,65*(5,43+1,8+3,89+3,86+4,03+2,135+2,93+4,03)</t>
  </si>
  <si>
    <t>106004558</t>
  </si>
  <si>
    <t>3*(24,5+6+24,5+6+(6*4))</t>
  </si>
  <si>
    <t>-((2,4*1,92)+((3,93*2,4)*2)+((1,75*2,4)*6)+((1*2)*7))</t>
  </si>
  <si>
    <t>1635828326</t>
  </si>
  <si>
    <t>30*7,1</t>
  </si>
  <si>
    <t>-2062606359</t>
  </si>
  <si>
    <t>-1622303280</t>
  </si>
  <si>
    <t>-792211288</t>
  </si>
  <si>
    <t>-1679359889</t>
  </si>
  <si>
    <t>147144002</t>
  </si>
  <si>
    <t>((5*5)/3)*30</t>
  </si>
  <si>
    <t>2015895532</t>
  </si>
  <si>
    <t>-1658970308</t>
  </si>
  <si>
    <t>1540513925</t>
  </si>
  <si>
    <t>25,1*2</t>
  </si>
  <si>
    <t>184916814</t>
  </si>
  <si>
    <t>786406333</t>
  </si>
  <si>
    <t>-2076254665</t>
  </si>
  <si>
    <t>-1638590475</t>
  </si>
  <si>
    <t>(1+3,89)*2</t>
  </si>
  <si>
    <t>3,89+2,335+0,71+3,89+0,625</t>
  </si>
  <si>
    <t>3,89+0,86+3,89+0,84</t>
  </si>
  <si>
    <t>4,43+3,43</t>
  </si>
  <si>
    <t>3,43+3,43+2,93+0,125+2,93+0,125</t>
  </si>
  <si>
    <t>-1780541462</t>
  </si>
  <si>
    <t>125,7</t>
  </si>
  <si>
    <t>552959750</t>
  </si>
  <si>
    <t>125,7*1,03</t>
  </si>
  <si>
    <t>51,54/3</t>
  </si>
  <si>
    <t>1396752243</t>
  </si>
  <si>
    <t>1459913589</t>
  </si>
  <si>
    <t>1199002788</t>
  </si>
  <si>
    <t>2,5*1,2</t>
  </si>
  <si>
    <t>(2,5*2,02)*2</t>
  </si>
  <si>
    <t>2,02*(1+1+3,89+2,89)</t>
  </si>
  <si>
    <t>2,02*(3,165+4,03+1,175+1,85+4,03)</t>
  </si>
  <si>
    <t>2,02*(2,905+2,168+2,905+1,135)</t>
  </si>
  <si>
    <t>1,5*(2,138+1+1+1,135)</t>
  </si>
  <si>
    <t>2,02*(4,03+1,325+1,7+4,03+3,165)</t>
  </si>
  <si>
    <t>2,02*(1,135+4,03+2,135+4,03)</t>
  </si>
  <si>
    <t>-331307662</t>
  </si>
  <si>
    <t>-909026433</t>
  </si>
  <si>
    <t>498956913</t>
  </si>
  <si>
    <t>SO 09.1 - Objekt zázemí - občerstvení - hromosvod</t>
  </si>
  <si>
    <t>SO 09.2 - Objekt zázemí - občerstvení - ZTI</t>
  </si>
  <si>
    <t>722221135</t>
  </si>
  <si>
    <t>Ventil výtokový G 3/4" s jedním závitem</t>
  </si>
  <si>
    <t>Ventil pojistný mosazný s vnitřním x vnějším závitem PN 6, T 100°C G 3/4" k bojleru</t>
  </si>
  <si>
    <t>722232043</t>
  </si>
  <si>
    <t>Kohout kulový přímý G 1/2" PN 42 do 185°C vnitřní závit</t>
  </si>
  <si>
    <t>7222320631</t>
  </si>
  <si>
    <t>TERM.CIRKULAČNÍ VENTIL DN15</t>
  </si>
  <si>
    <t>Filtr mosazný s 2x vnitřním závitem PN 16, T 120 °C G 1/2"</t>
  </si>
  <si>
    <t>ČERPADLO CIRKULAČNÍ DN15/15 N</t>
  </si>
  <si>
    <t>ZÁVĚSNÝ EL. OHŘÍVAČ TV PLOCHÝ 100l, PŘÍKON 2,0kW 1 PE-N 230/50 + MONTÁŽ</t>
  </si>
  <si>
    <t>Nádoba tlaková expanzní s membránou závitové připojení PN 0,6 o objemu 12 l</t>
  </si>
  <si>
    <t>725311121</t>
  </si>
  <si>
    <t>Dřez jednoduchý nerezový se zápachovou uzávěrkou s odkapávací plochou 560x480 mm a miskou</t>
  </si>
  <si>
    <t>SO 09.3 - Objekt zázemí - občerstvení - ZTI</t>
  </si>
  <si>
    <t>SO 09.4 - Objekt zázemí - občerstvení - elektroinstalace - nosný materiál</t>
  </si>
  <si>
    <t>10.048.827</t>
  </si>
  <si>
    <t>SO 09.6 - Objekt zázemí - občerstvení - elektroinstalace - svítidla</t>
  </si>
  <si>
    <t>SO 10 - Tobogán</t>
  </si>
  <si>
    <t xml:space="preserve">    769 - Prvky z laminátu pro zkluzavky</t>
  </si>
  <si>
    <t>1869285849</t>
  </si>
  <si>
    <t>tobogán</t>
  </si>
  <si>
    <t>(1,6*1,6)*0,5*4</t>
  </si>
  <si>
    <t>(0,9*0,9)*0,9*4</t>
  </si>
  <si>
    <t>(1,4*1,4)*0,5*5</t>
  </si>
  <si>
    <t>(0,9*0,9)*1*5</t>
  </si>
  <si>
    <t>0,6*0,8*1,8</t>
  </si>
  <si>
    <t>1953687298</t>
  </si>
  <si>
    <t>(((1,6+1,6)*2)*0,5)*4</t>
  </si>
  <si>
    <t>(((0,9+0,9)*2)*0,9)*4</t>
  </si>
  <si>
    <t>(((1,4+1,4)*2)*0,5)*5</t>
  </si>
  <si>
    <t>(((0,9+0,9)*2)*1)*5</t>
  </si>
  <si>
    <t>((0,6+1,8)*2)*0,8</t>
  </si>
  <si>
    <t>-1466693928</t>
  </si>
  <si>
    <t>-620496903</t>
  </si>
  <si>
    <t>4*212,1/1000</t>
  </si>
  <si>
    <t>5*168,7/1000</t>
  </si>
  <si>
    <t>0,25</t>
  </si>
  <si>
    <t>769</t>
  </si>
  <si>
    <t>Prvky z laminátu pro zkluzavky</t>
  </si>
  <si>
    <t>769101r01</t>
  </si>
  <si>
    <t xml:space="preserve">D+M laminátových prvků pro skluzavku </t>
  </si>
  <si>
    <t>1252904277</t>
  </si>
  <si>
    <t>D+M ocelové konstrukce tobogánu vč. lečení a nátěru</t>
  </si>
  <si>
    <t>-64287276</t>
  </si>
  <si>
    <t>SO 11 - Přípojka splaškové kanalizace</t>
  </si>
  <si>
    <t>171000242</t>
  </si>
  <si>
    <t>Odstranění stávajících povrchů a jejich obnova</t>
  </si>
  <si>
    <t>871310320</t>
  </si>
  <si>
    <t>Montáž kanalizačního potrubí hladkého plnostěnného SN 12 z polypropylenu DN 150</t>
  </si>
  <si>
    <t>28617025</t>
  </si>
  <si>
    <t>trubka kanalizační PP plnostěnná třívrstvá DN 150x1000mm SN12</t>
  </si>
  <si>
    <t>ŠACHTA  DN1000, dno DN150 PPL+ poklop litinový V. 1,81m+MONTÁŽ</t>
  </si>
  <si>
    <t>Napojení přípojky kanalizace na  řad vysazení odbočky</t>
  </si>
  <si>
    <t>GEODETICKÉ ZAMĚŘENÍ + vytýčení sítí</t>
  </si>
  <si>
    <t>001948</t>
  </si>
  <si>
    <t>Demontáže a ekologická likvicace</t>
  </si>
  <si>
    <t>SO 12 - Bourací práce, odstranění stávajících zpevněných ploch</t>
  </si>
  <si>
    <t>D96 - Přesuny suti a vybouraných hmot</t>
  </si>
  <si>
    <t>113106121R00</t>
  </si>
  <si>
    <t xml:space="preserve">Rozebrání dlažeb z betonových dlaždic </t>
  </si>
  <si>
    <t>-2051523725</t>
  </si>
  <si>
    <t>720</t>
  </si>
  <si>
    <t>966071822</t>
  </si>
  <si>
    <t>Rozebrání oplocení z drátěného pletiva se čtvercovými oky v přes 1,6 do 2,0 m</t>
  </si>
  <si>
    <t>-1868320819</t>
  </si>
  <si>
    <t>981011416</t>
  </si>
  <si>
    <t>Demolice budov zděných na MC nebo z betonu , postupným rozebíráním</t>
  </si>
  <si>
    <t>-540178519</t>
  </si>
  <si>
    <t>17*3*3</t>
  </si>
  <si>
    <t>6*4*3</t>
  </si>
  <si>
    <t>4*3*2,5</t>
  </si>
  <si>
    <t>D96</t>
  </si>
  <si>
    <t>Přesuny suti a vybouraných hmot</t>
  </si>
  <si>
    <t>979081111R00</t>
  </si>
  <si>
    <t>Odvoz suti a vybour. hmot na skládku do 1 km</t>
  </si>
  <si>
    <t>-1657718611</t>
  </si>
  <si>
    <t>979081121R00</t>
  </si>
  <si>
    <t>Příplatek k odvozu za každý další 1 km</t>
  </si>
  <si>
    <t>1819978802</t>
  </si>
  <si>
    <t>celkem vzdálenost 11 km</t>
  </si>
  <si>
    <t>343,716*10</t>
  </si>
  <si>
    <t>979990001R00</t>
  </si>
  <si>
    <t>Poplatek za skládku stavební suti</t>
  </si>
  <si>
    <t>-1145633653</t>
  </si>
  <si>
    <t>SO 13 - Dětské hřiště</t>
  </si>
  <si>
    <t>998 - Přesun hmot</t>
  </si>
  <si>
    <t>-42163495</t>
  </si>
  <si>
    <t>13,4*11*0,2</t>
  </si>
  <si>
    <t>1023306748</t>
  </si>
  <si>
    <t>564710001</t>
  </si>
  <si>
    <t>Podklad ze štěrkodrti - podklad pod granulát  frakce 0-4 mm</t>
  </si>
  <si>
    <t>837933712</t>
  </si>
  <si>
    <t>-1331809418</t>
  </si>
  <si>
    <t>13,4*11</t>
  </si>
  <si>
    <t>579231312</t>
  </si>
  <si>
    <t>Ručně litý pryžový povrch  1-vrstvý tl 13 mm 1 ostatní barva na terén do 300 m2 včetně tlumící vrstvy</t>
  </si>
  <si>
    <t>1570440227</t>
  </si>
  <si>
    <t>916231213</t>
  </si>
  <si>
    <t>Osazení  obrubníku betonového stojatého s boční opěrou do lože z betonu prostého</t>
  </si>
  <si>
    <t>735771608</t>
  </si>
  <si>
    <t>13,4+11+13,4+11</t>
  </si>
  <si>
    <t>59217060</t>
  </si>
  <si>
    <t>obrubník parkový betonový 1000x50x200mm přírodní</t>
  </si>
  <si>
    <t>-152180027</t>
  </si>
  <si>
    <t>998</t>
  </si>
  <si>
    <t>998222012</t>
  </si>
  <si>
    <t>Přesun hmot pro tělovýchovné plochy</t>
  </si>
  <si>
    <t>829108952</t>
  </si>
  <si>
    <t>SO 14 - Vodní svět</t>
  </si>
  <si>
    <t>2 - Základy,zvláštní zakládání</t>
  </si>
  <si>
    <t>M21 - Elektromontáž, řízení, osvětlení</t>
  </si>
  <si>
    <t>M35 - Montáž čerpadel, kompresorů</t>
  </si>
  <si>
    <t>M99 - Ostatní dodávky a práce "M"</t>
  </si>
  <si>
    <t>132201211R00</t>
  </si>
  <si>
    <t>Hloubení rýh š.do 200 cm hor.3 do 100 m3,STROJNĚ</t>
  </si>
  <si>
    <t>175101101RXX</t>
  </si>
  <si>
    <t>Obsyp potrubí bez prohození sypaniny, s dodáním písku frakce 0 - 4 mm</t>
  </si>
  <si>
    <t>162701101R00</t>
  </si>
  <si>
    <t>Vodorovné přemístění výkopku z hor.1-4 do 6000 m</t>
  </si>
  <si>
    <t>167101102R00</t>
  </si>
  <si>
    <t>Nakládání výkopku z hor. 1 ÷ 4 v množství nad 100 m3</t>
  </si>
  <si>
    <t>171201101RXX</t>
  </si>
  <si>
    <t>Uložení sypaniny na skládku</t>
  </si>
  <si>
    <t>199000002R00</t>
  </si>
  <si>
    <t>Poplatek za skládku horniny 1- 4, č. dle katal. odpadů 17 05 04</t>
  </si>
  <si>
    <t>Základy,zvláštní zakládání</t>
  </si>
  <si>
    <t>273313511R00</t>
  </si>
  <si>
    <t>Beton základových desek prostý C 12/15</t>
  </si>
  <si>
    <t>328311114R00</t>
  </si>
  <si>
    <t>Konstrukce šachet z bet. prostého C 25/30 XA2</t>
  </si>
  <si>
    <t>311351105R00</t>
  </si>
  <si>
    <t>Bednění nadzákladových zdí, oboustranné - zřízení</t>
  </si>
  <si>
    <t>311351106R00</t>
  </si>
  <si>
    <t>Bednění nadzákladových zdí, oboustranné - odstranění</t>
  </si>
  <si>
    <t>311361921R00</t>
  </si>
  <si>
    <t>Výztuž nadzákladových zdí ze svařovaných sítí</t>
  </si>
  <si>
    <t>M21</t>
  </si>
  <si>
    <t>Elektromontáž, řízení, osvětlení</t>
  </si>
  <si>
    <t>00001</t>
  </si>
  <si>
    <t>Podružný elektrorozvaděč technologie RM1 v provedení jako sestava plastových rozvodnic na omítku, krytí IP55</t>
  </si>
  <si>
    <t>00002</t>
  </si>
  <si>
    <t>Nucené odvětrání strojovny odtahovým radiálním ventilátorem D100mm, průtok vzduchu min. 100m3/h</t>
  </si>
  <si>
    <t>kompl.</t>
  </si>
  <si>
    <t>00003</t>
  </si>
  <si>
    <t>Stropní svítidlo strojovny 100W s krycím sklem, IP44, 230V</t>
  </si>
  <si>
    <t>00004</t>
  </si>
  <si>
    <t>Drobný elektroinstalační materiál</t>
  </si>
  <si>
    <t>00005</t>
  </si>
  <si>
    <t>Elektroinstalační práce</t>
  </si>
  <si>
    <t>00006</t>
  </si>
  <si>
    <t>Revizní zpráva</t>
  </si>
  <si>
    <t>M35</t>
  </si>
  <si>
    <t>Montáž čerpadel, kompresorů</t>
  </si>
  <si>
    <t>315111114</t>
  </si>
  <si>
    <t>Montáž technologie</t>
  </si>
  <si>
    <t>03511234</t>
  </si>
  <si>
    <t>Tlakové zkoušky</t>
  </si>
  <si>
    <t>03511235</t>
  </si>
  <si>
    <t>Kompletace, uvedení do provozu</t>
  </si>
  <si>
    <t>03511236</t>
  </si>
  <si>
    <t>M99</t>
  </si>
  <si>
    <t>Ostatní dodávky a práce "M"</t>
  </si>
  <si>
    <t>3511238</t>
  </si>
  <si>
    <t>Návod na obsluhu a údržbu</t>
  </si>
  <si>
    <t>3519999</t>
  </si>
  <si>
    <t>Vedlejší náklady</t>
  </si>
  <si>
    <t>3511239</t>
  </si>
  <si>
    <t>PD ve stupni realizační, Dílenská dokumentace</t>
  </si>
  <si>
    <t>3511240</t>
  </si>
  <si>
    <t>Autorský dozor</t>
  </si>
  <si>
    <t>3511241/1</t>
  </si>
  <si>
    <t>Doprava</t>
  </si>
  <si>
    <t>3511241/2</t>
  </si>
  <si>
    <t>Doprava- jednoplášťová strojovna technologie</t>
  </si>
  <si>
    <t>EKO 700 B</t>
  </si>
  <si>
    <t>Kompozitní poklop 600x600mm, třída zatížení B125, vč. těsnění a uzamykání</t>
  </si>
  <si>
    <t>atyp.plast 01</t>
  </si>
  <si>
    <t>PP jednoplášťová strojovna technologie, vnitřní rozměry 3,0x2,0x2,0m, s integrovanou retenční nádrží o rozměrech 1,0x2,0x2,0m, 2x vstupní otvor 600x600mm, vč. těsněných prostupů, žebříků a čerpací jímky, bez poklopu</t>
  </si>
  <si>
    <t>atyp.plast 02</t>
  </si>
  <si>
    <t>PP zachycovač nečistot s nerezovým sítem</t>
  </si>
  <si>
    <t>atyp.plast 03</t>
  </si>
  <si>
    <t>PP podstavec čerpadla</t>
  </si>
  <si>
    <t>atyp.plast 04</t>
  </si>
  <si>
    <t>PP svařovaná záchytná vana chemikálií pro 2 kanystry</t>
  </si>
  <si>
    <t>atyp.plast/nerez 01</t>
  </si>
  <si>
    <t>PP šachtička odvětrání s nerezovou krycí mřížkou</t>
  </si>
  <si>
    <t>atyp.dřevo/nerez 01</t>
  </si>
  <si>
    <t>Kompletní sestava vodního prvku 1 dle přílohy č.01 vodní prvek 1</t>
  </si>
  <si>
    <t>atyp.dřevo/nerez 02</t>
  </si>
  <si>
    <t>Kompletní sestava vodního prvku 2 dle přílohy č.02 vodní prvek 2</t>
  </si>
  <si>
    <t>atyp.nerez 01</t>
  </si>
  <si>
    <t>Nerezový atypický odtokový žlab 150x150x2000mm, krycí nerezová mřížka, gravitační odtok DN100, vč. kotvení</t>
  </si>
  <si>
    <t>atyp.nerez 02</t>
  </si>
  <si>
    <t>Nerezový odtoková armatura 300x300x150mm, nerezová krycí  mřížka, gravitační odtok DN100, vč. nerezového kotvení</t>
  </si>
  <si>
    <t>570211N</t>
  </si>
  <si>
    <t>Plastové čerpadlo s integrovaným zachycovačem nečistot připojení DN50/DN40, výkon 0,3 kW; Q=7m³/h při 8 mvs, 230V</t>
  </si>
  <si>
    <t>570418</t>
  </si>
  <si>
    <t>Odstředivé plastové čerpadlo filtrace s integrovaným zachycovačem nečistot, připojení DN50/DN40, výkon 0,45 kW; Q=12m³/h při 8 mvs, 230V</t>
  </si>
  <si>
    <t>15782</t>
  </si>
  <si>
    <t>Pískový plastový filtr s bočním připojením 11/2", vnitřní průměr D500, průtok 9m³/h</t>
  </si>
  <si>
    <t>00596</t>
  </si>
  <si>
    <t>Filtrační písek 0,6-1 mm</t>
  </si>
  <si>
    <t>32581</t>
  </si>
  <si>
    <t>Automatický ovládací 6-ti cestný ventil s bočním připojením na filtr, připojení 11/2"</t>
  </si>
  <si>
    <t>1214</t>
  </si>
  <si>
    <t>Automatická dávkovací stanice- měření a udržování pH a koncentrace chloru</t>
  </si>
  <si>
    <t>12130</t>
  </si>
  <si>
    <t>Kanystr s korektorem pH, 20l</t>
  </si>
  <si>
    <t>12075</t>
  </si>
  <si>
    <t>Kanystr s chlornanem sodným, 20l</t>
  </si>
  <si>
    <t>DOC3GT</t>
  </si>
  <si>
    <t>Ponorné kalové čerpadlo, nerezové, výkon 0,25kW, Q=6m3/h při 3,7mvs, 230V</t>
  </si>
  <si>
    <t>WK 120</t>
  </si>
  <si>
    <t>Jednoduchý kabinetní změkčovací filtr s objemovým řízením s kapacitou 120°dHxm³, vč. nádoby na sůl</t>
  </si>
  <si>
    <t>SD-1</t>
  </si>
  <si>
    <t>Sestava dopouštění včetně By-passu - 1" a nerezových ponorných sond</t>
  </si>
  <si>
    <t>EVPI 2020</t>
  </si>
  <si>
    <t>Elektromagnetický ventil 1", 230V</t>
  </si>
  <si>
    <t>RA109P421</t>
  </si>
  <si>
    <t>Kartušový filtr G 1 včetně filtrační vložky 50 mic</t>
  </si>
  <si>
    <t>02713</t>
  </si>
  <si>
    <t>Tr PVC D110,dl.6m,PN 10</t>
  </si>
  <si>
    <t>02710</t>
  </si>
  <si>
    <t>Tr PVC D 63,dl.5m, PN 10</t>
  </si>
  <si>
    <t>02709</t>
  </si>
  <si>
    <t>Tr PVC D 50,dl.5m, PN 10</t>
  </si>
  <si>
    <t>02724</t>
  </si>
  <si>
    <t>Tr PVC D 32,dl.5m,PN 10</t>
  </si>
  <si>
    <t>0560063</t>
  </si>
  <si>
    <t>Kohout kulový D 63 PVC</t>
  </si>
  <si>
    <t>0560050</t>
  </si>
  <si>
    <t>Kohout kulový D 50 PVC</t>
  </si>
  <si>
    <t>0567050</t>
  </si>
  <si>
    <t>Ventil zpětný D 50 PVC</t>
  </si>
  <si>
    <t>0560032</t>
  </si>
  <si>
    <t>Kohout kulový D 32 PVC</t>
  </si>
  <si>
    <t>PV01050AP</t>
  </si>
  <si>
    <t>Koleno D 50/90° PVC PN16</t>
  </si>
  <si>
    <t>PV02050AP</t>
  </si>
  <si>
    <t>Koleno D 50/45° PN 16, PVC</t>
  </si>
  <si>
    <t>0503110</t>
  </si>
  <si>
    <t>T-kus D110 PVC lepení</t>
  </si>
  <si>
    <t>0216600050</t>
  </si>
  <si>
    <t>T-kus D 50/90° lep.PVC</t>
  </si>
  <si>
    <t>0551463</t>
  </si>
  <si>
    <t>Šroubení D 63x2"ext.PVC</t>
  </si>
  <si>
    <t>0551250</t>
  </si>
  <si>
    <t>Šroubení D 50x6/4"ex.těsn</t>
  </si>
  <si>
    <t>0506112</t>
  </si>
  <si>
    <t>Redukce kr.D110x63 PVC</t>
  </si>
  <si>
    <t>0225606350</t>
  </si>
  <si>
    <t>Redukce kr.63x50 PVC</t>
  </si>
  <si>
    <t>0225605032</t>
  </si>
  <si>
    <t>Redukce kr.50x32 PVC</t>
  </si>
  <si>
    <t>0505832</t>
  </si>
  <si>
    <t>Nátrubek D 32x1"int.kov</t>
  </si>
  <si>
    <t>150/1</t>
  </si>
  <si>
    <t>Kanalizační trubky SN4 DN 150 1m</t>
  </si>
  <si>
    <t>100/1</t>
  </si>
  <si>
    <t>Kanalizační trubky SN4 DN 100 1m</t>
  </si>
  <si>
    <t>HT150/500</t>
  </si>
  <si>
    <t>Trubka PP HT   DN 150 500m</t>
  </si>
  <si>
    <t>HT100/1000</t>
  </si>
  <si>
    <t>Trubka PP HT DN100 1000mm</t>
  </si>
  <si>
    <t>HT100/250</t>
  </si>
  <si>
    <t>Trubka PP HT   DN 100 250m</t>
  </si>
  <si>
    <t>KGB150/87</t>
  </si>
  <si>
    <t>Koleno DN 150 87°</t>
  </si>
  <si>
    <t>KGB150/45</t>
  </si>
  <si>
    <t>Koleno DN 150 45°</t>
  </si>
  <si>
    <t>KGB100/87</t>
  </si>
  <si>
    <t>Koleno DN 100 87°</t>
  </si>
  <si>
    <t>KGB100/45</t>
  </si>
  <si>
    <t>Koleno DN 100 45°</t>
  </si>
  <si>
    <t>KGEA150/100/45</t>
  </si>
  <si>
    <t>Jednoduchá odbočka 45° DN 150 DN 100</t>
  </si>
  <si>
    <t>KGR150/100</t>
  </si>
  <si>
    <t>Redukce DN 150 DN 100</t>
  </si>
  <si>
    <t>HTEA150/150/87</t>
  </si>
  <si>
    <t>Jednoduchá odbočka PP HT  87° DN 150 DN 150</t>
  </si>
  <si>
    <t>HTEA100/40/87</t>
  </si>
  <si>
    <t>Jednoduchá odbočka PP HT  87° DN 100 DN 40</t>
  </si>
  <si>
    <t>HTR150/100</t>
  </si>
  <si>
    <t>Redukce PP HT DN 150 DN 100</t>
  </si>
  <si>
    <t>HTR100/40</t>
  </si>
  <si>
    <t>Redukce PP HT DN 100 DN 40</t>
  </si>
  <si>
    <t>0590300</t>
  </si>
  <si>
    <t>Čistič PVC</t>
  </si>
  <si>
    <t>litr</t>
  </si>
  <si>
    <t>900102</t>
  </si>
  <si>
    <t>Teflonová páska</t>
  </si>
  <si>
    <t>0590101</t>
  </si>
  <si>
    <t>Lepidlo PVC-U</t>
  </si>
  <si>
    <t>KM pozink. plast</t>
  </si>
  <si>
    <t>Kotvící materiál, úchyty</t>
  </si>
  <si>
    <t>SO 15 - Výustní objekt</t>
  </si>
  <si>
    <t xml:space="preserve">    8 - Trubní vedení</t>
  </si>
  <si>
    <t>132251102</t>
  </si>
  <si>
    <t>Hloubení rýh nezapažených š do 800 mm v hornině třídy těžitelnosti I skupiny 3 objem do 50 m3 strojně</t>
  </si>
  <si>
    <t>754878252</t>
  </si>
  <si>
    <t>0,8*1,4*15,3</t>
  </si>
  <si>
    <t>-61159080</t>
  </si>
  <si>
    <t>275320050RA0</t>
  </si>
  <si>
    <t>Základové patky ze železobetonu včetně bednění z betonu C 25/30 (B 30), výztuž 90 kg/m3, štěrkopískový podklad 100 mm</t>
  </si>
  <si>
    <t>-424452342</t>
  </si>
  <si>
    <t>5,4*1,1*0,65</t>
  </si>
  <si>
    <t>5,4*1,25*0,4</t>
  </si>
  <si>
    <t>2,722*2,5</t>
  </si>
  <si>
    <t>451317777R00</t>
  </si>
  <si>
    <t>Podklad nebo lože pod dlažbu (přídlažbu) z betonu C -/7,5/C 8/10</t>
  </si>
  <si>
    <t>-1469967340</t>
  </si>
  <si>
    <t>2,5*2,722</t>
  </si>
  <si>
    <t>1,1*(1,21+2+1,21)</t>
  </si>
  <si>
    <t>594411111R00</t>
  </si>
  <si>
    <t>Dlažba nebo přídlažba z lomového kamene do lože z cementové malty tloušťky 50 mm, včetně dodávky kamene tloušťky 20cm, třídy 1</t>
  </si>
  <si>
    <t>-326871467</t>
  </si>
  <si>
    <t>871360410</t>
  </si>
  <si>
    <t>Montáž kanalizačního potrubí korugovaného SN 10 z polypropylenu DN 250</t>
  </si>
  <si>
    <t>1473767953</t>
  </si>
  <si>
    <t>OSM.224130</t>
  </si>
  <si>
    <t>KGEM Trubka DN 250/3000, plnostěnná SN10 EN 1401-1</t>
  </si>
  <si>
    <t>1998641698</t>
  </si>
  <si>
    <t>891362521</t>
  </si>
  <si>
    <t>Montáž koncových klapek nerezových na kolmou stěnu DN 250</t>
  </si>
  <si>
    <t>-1161458000</t>
  </si>
  <si>
    <t>42283112</t>
  </si>
  <si>
    <t>klapka koncová nerezová ocel DN 250</t>
  </si>
  <si>
    <t>1769993440</t>
  </si>
  <si>
    <t>VRN - Vedlejší rozpočtové náklady stavby</t>
  </si>
  <si>
    <t>VRN - Vedlejší rozpočtové náklady</t>
  </si>
  <si>
    <t xml:space="preserve">    VRN3 - Zařízení staveniště</t>
  </si>
  <si>
    <t>Vedlejší rozpočtové náklady</t>
  </si>
  <si>
    <t>VRN3</t>
  </si>
  <si>
    <t>Zařízení staveniště</t>
  </si>
  <si>
    <t>VN-01</t>
  </si>
  <si>
    <t>1024</t>
  </si>
  <si>
    <t>1748012022</t>
  </si>
  <si>
    <t>VN-02</t>
  </si>
  <si>
    <t>Geodetické práce - vytýčení stavby</t>
  </si>
  <si>
    <t>1482822948</t>
  </si>
  <si>
    <t>VN-03</t>
  </si>
  <si>
    <t>Vytyčení stávajících IS</t>
  </si>
  <si>
    <t>896790424</t>
  </si>
  <si>
    <t>VN-04</t>
  </si>
  <si>
    <t>Zábor veřejných ploch vč. značení a zábran</t>
  </si>
  <si>
    <t>-1053341581</t>
  </si>
  <si>
    <t>VN-05</t>
  </si>
  <si>
    <t>Zkoušky a revize (technologie biotopu)</t>
  </si>
  <si>
    <t>788634620</t>
  </si>
  <si>
    <t>VN-06</t>
  </si>
  <si>
    <t>Geodetické zaměření skutečného provedení (1xdigitálně, 3xtisk)</t>
  </si>
  <si>
    <t>-973633232</t>
  </si>
  <si>
    <t>VN-07</t>
  </si>
  <si>
    <t>Geometrický plán stavby (1xdigitálně, 6xtisk)</t>
  </si>
  <si>
    <t>-1677827711</t>
  </si>
  <si>
    <t>VN-08</t>
  </si>
  <si>
    <t>Projekt skutečného provedení (1xdigitálně, 4xtisk)</t>
  </si>
  <si>
    <t>1616666692</t>
  </si>
  <si>
    <t>VN-09</t>
  </si>
  <si>
    <t>Provozní řád (1xdigitálně, 2xtisk)</t>
  </si>
  <si>
    <t>1423574826</t>
  </si>
  <si>
    <t>VN-10</t>
  </si>
  <si>
    <t>-18256557</t>
  </si>
  <si>
    <t>A1</t>
  </si>
  <si>
    <t>B1</t>
  </si>
  <si>
    <t>N4</t>
  </si>
  <si>
    <t>CYKY J 3x1,5</t>
  </si>
  <si>
    <t>CYKY O 3x1,5</t>
  </si>
  <si>
    <t>CYKY J 5x1,5</t>
  </si>
  <si>
    <t>CYKY J 3x2,5</t>
  </si>
  <si>
    <t>CYKY J 5x4</t>
  </si>
  <si>
    <t>CYKY J 5x6</t>
  </si>
  <si>
    <t>CYKY J 5x10</t>
  </si>
  <si>
    <t>CYKY J 4x25</t>
  </si>
  <si>
    <t>AYKY J 5x50</t>
  </si>
  <si>
    <t xml:space="preserve">CYSY J 3x1,5 Cu </t>
  </si>
  <si>
    <t xml:space="preserve">CYSY J 5x2,5 Cu </t>
  </si>
  <si>
    <t>CMFM 3x1,5</t>
  </si>
  <si>
    <t>H07V-U (CY) 4 Cu</t>
  </si>
  <si>
    <t>H07V-U (CY) 6 Cu</t>
  </si>
  <si>
    <t>H07V-K (CYA) 16 Cu</t>
  </si>
  <si>
    <t>FeZn 30x4</t>
  </si>
  <si>
    <t>FeZn+PVC d=10/13</t>
  </si>
  <si>
    <t>CYKY J 5x4 Cu</t>
  </si>
  <si>
    <t>CYKY J 5x2,5 Cu</t>
  </si>
  <si>
    <t xml:space="preserve">CYKY J 3x2,5 Cu </t>
  </si>
  <si>
    <t>CYKY J 5x1,5 Cu</t>
  </si>
  <si>
    <t xml:space="preserve">CYKY J 3x1,5 Cu </t>
  </si>
  <si>
    <t xml:space="preserve">CYKY O 3x1,5 Cu </t>
  </si>
  <si>
    <t xml:space="preserve">CYSY J 3x2,5 Cu </t>
  </si>
  <si>
    <t>PRAFlaDur + 3x1,5</t>
  </si>
  <si>
    <t>H07V-K 25 Cu (CYA)</t>
  </si>
  <si>
    <t>H07V-U 4 Cu (CY)</t>
  </si>
  <si>
    <t>H07V-U 10 Cu (CY)</t>
  </si>
  <si>
    <t>Srovnatelný příklad</t>
  </si>
  <si>
    <t>184102115R00</t>
  </si>
  <si>
    <t>Výsadba listnatých stromů dle projektové dokumentace  180-220 mm včetně dodávky stromů</t>
  </si>
  <si>
    <t>Výsadba jehličnatých stromů dle projektové dokumentace  180-220 mm včetně dodávky stromů</t>
  </si>
  <si>
    <t>39*3</t>
  </si>
  <si>
    <t>D+M potrubí PVC DN 150 d 160x6,2 při PN10 (skluzavka+tobogán) vč. armatur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</si>
</sst>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10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13">
    <xf numFmtId="0" fontId="0" fillId="0" borderId="0"/>
    <xf numFmtId="0" fontId="38" fillId="0" borderId="0" applyNumberFormat="0" applyFill="0" applyBorder="0" applyAlignment="0" applyProtection="0"/>
    <xf numFmtId="0" fontId="39" fillId="0" borderId="0"/>
    <xf numFmtId="0" fontId="40" fillId="0" borderId="0"/>
    <xf numFmtId="0" fontId="40" fillId="0" borderId="0"/>
    <xf numFmtId="0" fontId="41" fillId="0" borderId="0" applyProtection="0"/>
    <xf numFmtId="0" fontId="39" fillId="0" borderId="0"/>
    <xf numFmtId="0" fontId="42" fillId="0" borderId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</cellStyleXfs>
  <cellXfs count="23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3" fillId="4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4" fontId="25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7" fillId="0" borderId="3" xfId="0" applyFont="1" applyBorder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Protection="1">
      <protection locked="0"/>
    </xf>
    <xf numFmtId="4" fontId="6" fillId="0" borderId="0" xfId="0" applyNumberFormat="1" applyFont="1"/>
    <xf numFmtId="0" fontId="7" fillId="0" borderId="14" xfId="0" applyFont="1" applyBorder="1"/>
    <xf numFmtId="166" fontId="7" fillId="0" borderId="0" xfId="0" applyNumberFormat="1" applyFont="1"/>
    <xf numFmtId="166" fontId="7" fillId="0" borderId="15" xfId="0" applyNumberFormat="1" applyFont="1" applyBorder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3" fillId="0" borderId="22" xfId="0" applyFont="1" applyBorder="1" applyAlignment="1">
      <alignment horizontal="center" vertical="center"/>
    </xf>
    <xf numFmtId="49" fontId="23" fillId="0" borderId="22" xfId="0" applyNumberFormat="1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center" vertical="center" wrapText="1"/>
    </xf>
    <xf numFmtId="167" fontId="23" fillId="0" borderId="22" xfId="0" applyNumberFormat="1" applyFont="1" applyBorder="1" applyAlignment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8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 applyProtection="1">
      <alignment vertical="center"/>
      <protection locked="0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6" fillId="0" borderId="22" xfId="0" applyFont="1" applyBorder="1" applyAlignment="1">
      <alignment horizontal="center" vertical="center"/>
    </xf>
    <xf numFmtId="49" fontId="36" fillId="0" borderId="22" xfId="0" applyNumberFormat="1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center" vertical="center" wrapText="1"/>
    </xf>
    <xf numFmtId="167" fontId="36" fillId="0" borderId="22" xfId="0" applyNumberFormat="1" applyFont="1" applyBorder="1" applyAlignment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>
      <alignment vertical="center"/>
    </xf>
    <xf numFmtId="0" fontId="37" fillId="0" borderId="22" xfId="0" applyFont="1" applyBorder="1" applyAlignment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36" fillId="2" borderId="19" xfId="0" applyFont="1" applyFill="1" applyBorder="1" applyAlignment="1" applyProtection="1">
      <alignment horizontal="left" vertical="center"/>
      <protection locked="0"/>
    </xf>
    <xf numFmtId="0" fontId="36" fillId="0" borderId="20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20" xfId="0" applyFont="1" applyBorder="1" applyAlignment="1">
      <alignment horizontal="left" vertical="center"/>
    </xf>
    <xf numFmtId="0" fontId="12" fillId="0" borderId="20" xfId="0" applyFont="1" applyBorder="1" applyAlignment="1">
      <alignment vertical="center"/>
    </xf>
    <xf numFmtId="4" fontId="12" fillId="0" borderId="20" xfId="0" applyNumberFormat="1" applyFont="1" applyBorder="1" applyAlignment="1">
      <alignment vertical="center"/>
    </xf>
    <xf numFmtId="0" fontId="12" fillId="0" borderId="0" xfId="0" applyFont="1" applyAlignment="1">
      <alignment horizontal="left"/>
    </xf>
    <xf numFmtId="4" fontId="12" fillId="0" borderId="0" xfId="0" applyNumberFormat="1" applyFont="1"/>
    <xf numFmtId="0" fontId="28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23" fillId="4" borderId="6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3" fillId="4" borderId="7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4" borderId="8" xfId="0" applyFont="1" applyFill="1" applyBorder="1" applyAlignment="1">
      <alignment horizontal="left" vertical="center"/>
    </xf>
    <xf numFmtId="0" fontId="23" fillId="4" borderId="7" xfId="0" applyFont="1" applyFill="1" applyBorder="1" applyAlignment="1">
      <alignment horizontal="right"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0" borderId="0" xfId="0"/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13">
    <cellStyle name="Hypertextový odkaz" xfId="1" builtinId="8"/>
    <cellStyle name="Normální" xfId="0" builtinId="0" customBuiltin="1"/>
    <cellStyle name="Normální 10" xfId="12" xr:uid="{F14E09BC-484D-4FF3-B7E1-3AE4A47F9441}"/>
    <cellStyle name="normální 2" xfId="3" xr:uid="{8397A4FF-8DB2-46C8-8BEE-D9218E9CFFA6}"/>
    <cellStyle name="Normální 3" xfId="4" xr:uid="{51F4F8D6-7E22-44A0-99AA-91DA50CE6F6A}"/>
    <cellStyle name="Normální 4" xfId="2" xr:uid="{9A8B3D9C-F754-4B5F-AAE4-8827B8EF7FE0}"/>
    <cellStyle name="Normální 5" xfId="6" xr:uid="{E7A94048-A9D8-47CB-A159-B41E1E0A9E83}"/>
    <cellStyle name="Normální 6" xfId="8" xr:uid="{884100A9-1D38-4C75-A83E-609B6F199E29}"/>
    <cellStyle name="Normální 7" xfId="9" xr:uid="{DED33D46-68A5-4F64-8AA5-B5E7F6EFE9D6}"/>
    <cellStyle name="Normální 8" xfId="10" xr:uid="{F5B3B461-DD37-4D97-8DCB-B8313D34274E}"/>
    <cellStyle name="Normální 9" xfId="11" xr:uid="{D634B5B9-2FCF-4AEA-A174-51CB8A4A7739}"/>
    <cellStyle name="POPIS" xfId="7" xr:uid="{A6BE6FF0-23D7-471F-AD26-A5C2CCD0BDD8}"/>
    <cellStyle name="Styl 1" xfId="5" xr:uid="{133031EF-4BA8-412F-A70C-DE4FE2438A86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28"/>
  <sheetViews>
    <sheetView showGridLines="0" tabSelected="1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220"/>
      <c r="AS2" s="220"/>
      <c r="AT2" s="220"/>
      <c r="AU2" s="220"/>
      <c r="AV2" s="220"/>
      <c r="AW2" s="220"/>
      <c r="AX2" s="220"/>
      <c r="AY2" s="220"/>
      <c r="AZ2" s="220"/>
      <c r="BA2" s="220"/>
      <c r="BB2" s="220"/>
      <c r="BC2" s="220"/>
      <c r="BD2" s="220"/>
      <c r="BE2" s="220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8</v>
      </c>
      <c r="BT3" s="17" t="s">
        <v>9</v>
      </c>
    </row>
    <row r="4" spans="1:74" ht="24.95" customHeight="1">
      <c r="B4" s="20"/>
      <c r="D4" s="21" t="s">
        <v>10</v>
      </c>
      <c r="AR4" s="20"/>
      <c r="AS4" s="22" t="s">
        <v>11</v>
      </c>
      <c r="BE4" s="23" t="s">
        <v>12</v>
      </c>
      <c r="BS4" s="17" t="s">
        <v>13</v>
      </c>
    </row>
    <row r="5" spans="1:74" ht="12" customHeight="1">
      <c r="B5" s="20"/>
      <c r="D5" s="24" t="s">
        <v>14</v>
      </c>
      <c r="K5" s="224" t="s">
        <v>15</v>
      </c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20"/>
      <c r="AR5" s="20"/>
      <c r="BE5" s="221" t="s">
        <v>16</v>
      </c>
      <c r="BS5" s="17" t="s">
        <v>6</v>
      </c>
    </row>
    <row r="6" spans="1:74" ht="36.950000000000003" customHeight="1">
      <c r="B6" s="20"/>
      <c r="D6" s="26" t="s">
        <v>17</v>
      </c>
      <c r="K6" s="225" t="s">
        <v>18</v>
      </c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20"/>
      <c r="AC6" s="220"/>
      <c r="AD6" s="220"/>
      <c r="AE6" s="220"/>
      <c r="AF6" s="220"/>
      <c r="AG6" s="220"/>
      <c r="AH6" s="220"/>
      <c r="AI6" s="220"/>
      <c r="AJ6" s="220"/>
      <c r="AK6" s="220"/>
      <c r="AL6" s="220"/>
      <c r="AM6" s="220"/>
      <c r="AN6" s="220"/>
      <c r="AO6" s="220"/>
      <c r="AR6" s="20"/>
      <c r="BE6" s="222"/>
      <c r="BS6" s="17" t="s">
        <v>6</v>
      </c>
    </row>
    <row r="7" spans="1:74" ht="12" customHeight="1">
      <c r="B7" s="20"/>
      <c r="D7" s="27" t="s">
        <v>19</v>
      </c>
      <c r="K7" s="25" t="s">
        <v>1</v>
      </c>
      <c r="AK7" s="27" t="s">
        <v>20</v>
      </c>
      <c r="AN7" s="25" t="s">
        <v>1</v>
      </c>
      <c r="AR7" s="20"/>
      <c r="BE7" s="222"/>
      <c r="BS7" s="17" t="s">
        <v>6</v>
      </c>
    </row>
    <row r="8" spans="1:74" ht="12" customHeight="1">
      <c r="B8" s="20"/>
      <c r="D8" s="27" t="s">
        <v>21</v>
      </c>
      <c r="K8" s="25" t="s">
        <v>22</v>
      </c>
      <c r="AK8" s="27" t="s">
        <v>23</v>
      </c>
      <c r="AN8" s="28" t="s">
        <v>24</v>
      </c>
      <c r="AR8" s="20"/>
      <c r="BE8" s="222"/>
      <c r="BS8" s="17" t="s">
        <v>6</v>
      </c>
    </row>
    <row r="9" spans="1:74" ht="14.45" customHeight="1">
      <c r="B9" s="20"/>
      <c r="AR9" s="20"/>
      <c r="BE9" s="222"/>
      <c r="BS9" s="17" t="s">
        <v>6</v>
      </c>
    </row>
    <row r="10" spans="1:74" ht="12" customHeight="1">
      <c r="B10" s="20"/>
      <c r="D10" s="27" t="s">
        <v>25</v>
      </c>
      <c r="AK10" s="27" t="s">
        <v>26</v>
      </c>
      <c r="AN10" s="25" t="s">
        <v>27</v>
      </c>
      <c r="AR10" s="20"/>
      <c r="BE10" s="222"/>
      <c r="BS10" s="17" t="s">
        <v>6</v>
      </c>
    </row>
    <row r="11" spans="1:74" ht="18.399999999999999" customHeight="1">
      <c r="B11" s="20"/>
      <c r="E11" s="25" t="s">
        <v>28</v>
      </c>
      <c r="AK11" s="27" t="s">
        <v>29</v>
      </c>
      <c r="AN11" s="25" t="s">
        <v>1</v>
      </c>
      <c r="AR11" s="20"/>
      <c r="BE11" s="222"/>
      <c r="BS11" s="17" t="s">
        <v>6</v>
      </c>
    </row>
    <row r="12" spans="1:74" ht="6.95" customHeight="1">
      <c r="B12" s="20"/>
      <c r="AR12" s="20"/>
      <c r="BE12" s="222"/>
      <c r="BS12" s="17" t="s">
        <v>6</v>
      </c>
    </row>
    <row r="13" spans="1:74" ht="12" customHeight="1">
      <c r="B13" s="20"/>
      <c r="D13" s="27" t="s">
        <v>30</v>
      </c>
      <c r="AK13" s="27" t="s">
        <v>26</v>
      </c>
      <c r="AN13" s="29" t="s">
        <v>31</v>
      </c>
      <c r="AR13" s="20"/>
      <c r="BE13" s="222"/>
      <c r="BS13" s="17" t="s">
        <v>6</v>
      </c>
    </row>
    <row r="14" spans="1:74" ht="12.75">
      <c r="B14" s="20"/>
      <c r="E14" s="226" t="s">
        <v>31</v>
      </c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7"/>
      <c r="AE14" s="227"/>
      <c r="AF14" s="227"/>
      <c r="AG14" s="227"/>
      <c r="AH14" s="227"/>
      <c r="AI14" s="227"/>
      <c r="AJ14" s="227"/>
      <c r="AK14" s="27" t="s">
        <v>29</v>
      </c>
      <c r="AN14" s="29" t="s">
        <v>31</v>
      </c>
      <c r="AR14" s="20"/>
      <c r="BE14" s="222"/>
      <c r="BS14" s="17" t="s">
        <v>6</v>
      </c>
    </row>
    <row r="15" spans="1:74" ht="6.95" customHeight="1">
      <c r="B15" s="20"/>
      <c r="AR15" s="20"/>
      <c r="BE15" s="222"/>
      <c r="BS15" s="17" t="s">
        <v>4</v>
      </c>
    </row>
    <row r="16" spans="1:74" ht="12" customHeight="1">
      <c r="B16" s="20"/>
      <c r="D16" s="27" t="s">
        <v>32</v>
      </c>
      <c r="AK16" s="27" t="s">
        <v>26</v>
      </c>
      <c r="AN16" s="25" t="s">
        <v>33</v>
      </c>
      <c r="AR16" s="20"/>
      <c r="BE16" s="222"/>
      <c r="BS16" s="17" t="s">
        <v>4</v>
      </c>
    </row>
    <row r="17" spans="2:71" ht="18.399999999999999" customHeight="1">
      <c r="B17" s="20"/>
      <c r="E17" s="25" t="s">
        <v>34</v>
      </c>
      <c r="AK17" s="27" t="s">
        <v>29</v>
      </c>
      <c r="AN17" s="25" t="s">
        <v>1</v>
      </c>
      <c r="AR17" s="20"/>
      <c r="BE17" s="222"/>
      <c r="BS17" s="17" t="s">
        <v>35</v>
      </c>
    </row>
    <row r="18" spans="2:71" ht="6.95" customHeight="1">
      <c r="B18" s="20"/>
      <c r="AR18" s="20"/>
      <c r="BE18" s="222"/>
      <c r="BS18" s="17" t="s">
        <v>8</v>
      </c>
    </row>
    <row r="19" spans="2:71" ht="12" customHeight="1">
      <c r="B19" s="20"/>
      <c r="D19" s="27" t="s">
        <v>36</v>
      </c>
      <c r="AK19" s="27" t="s">
        <v>26</v>
      </c>
      <c r="AN19" s="25" t="s">
        <v>1</v>
      </c>
      <c r="AR19" s="20"/>
      <c r="BE19" s="222"/>
      <c r="BS19" s="17" t="s">
        <v>8</v>
      </c>
    </row>
    <row r="20" spans="2:71" ht="18.399999999999999" customHeight="1">
      <c r="B20" s="20"/>
      <c r="E20" s="25" t="s">
        <v>37</v>
      </c>
      <c r="AK20" s="27" t="s">
        <v>29</v>
      </c>
      <c r="AN20" s="25" t="s">
        <v>1</v>
      </c>
      <c r="AR20" s="20"/>
      <c r="BE20" s="222"/>
      <c r="BS20" s="17" t="s">
        <v>35</v>
      </c>
    </row>
    <row r="21" spans="2:71" ht="6.95" customHeight="1">
      <c r="B21" s="20"/>
      <c r="AR21" s="20"/>
      <c r="BE21" s="222"/>
    </row>
    <row r="22" spans="2:71" ht="12" customHeight="1">
      <c r="B22" s="20"/>
      <c r="D22" s="27" t="s">
        <v>38</v>
      </c>
      <c r="AR22" s="20"/>
      <c r="BE22" s="222"/>
    </row>
    <row r="23" spans="2:71" ht="16.5" customHeight="1">
      <c r="B23" s="20"/>
      <c r="E23" s="228" t="s">
        <v>1</v>
      </c>
      <c r="F23" s="228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/>
      <c r="R23" s="228"/>
      <c r="S23" s="228"/>
      <c r="T23" s="228"/>
      <c r="U23" s="228"/>
      <c r="V23" s="228"/>
      <c r="W23" s="228"/>
      <c r="X23" s="228"/>
      <c r="Y23" s="228"/>
      <c r="Z23" s="228"/>
      <c r="AA23" s="228"/>
      <c r="AB23" s="228"/>
      <c r="AC23" s="228"/>
      <c r="AD23" s="228"/>
      <c r="AE23" s="228"/>
      <c r="AF23" s="228"/>
      <c r="AG23" s="228"/>
      <c r="AH23" s="228"/>
      <c r="AI23" s="228"/>
      <c r="AJ23" s="228"/>
      <c r="AK23" s="228"/>
      <c r="AL23" s="228"/>
      <c r="AM23" s="228"/>
      <c r="AN23" s="228"/>
      <c r="AR23" s="20"/>
      <c r="BE23" s="222"/>
    </row>
    <row r="24" spans="2:71" ht="6.95" customHeight="1">
      <c r="B24" s="20"/>
      <c r="AR24" s="20"/>
      <c r="BE24" s="222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22"/>
    </row>
    <row r="26" spans="2:71" s="1" customFormat="1" ht="25.9" customHeight="1">
      <c r="B26" s="32"/>
      <c r="D26" s="33" t="s">
        <v>39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29">
        <f>ROUND(AG94,2)</f>
        <v>0</v>
      </c>
      <c r="AL26" s="230"/>
      <c r="AM26" s="230"/>
      <c r="AN26" s="230"/>
      <c r="AO26" s="230"/>
      <c r="AR26" s="32"/>
      <c r="BE26" s="222"/>
    </row>
    <row r="27" spans="2:71" s="1" customFormat="1" ht="6.95" customHeight="1">
      <c r="B27" s="32"/>
      <c r="AR27" s="32"/>
      <c r="BE27" s="222"/>
    </row>
    <row r="28" spans="2:71" s="1" customFormat="1" ht="12.75">
      <c r="B28" s="32"/>
      <c r="L28" s="231" t="s">
        <v>40</v>
      </c>
      <c r="M28" s="231"/>
      <c r="N28" s="231"/>
      <c r="O28" s="231"/>
      <c r="P28" s="231"/>
      <c r="W28" s="231" t="s">
        <v>41</v>
      </c>
      <c r="X28" s="231"/>
      <c r="Y28" s="231"/>
      <c r="Z28" s="231"/>
      <c r="AA28" s="231"/>
      <c r="AB28" s="231"/>
      <c r="AC28" s="231"/>
      <c r="AD28" s="231"/>
      <c r="AE28" s="231"/>
      <c r="AK28" s="231" t="s">
        <v>42</v>
      </c>
      <c r="AL28" s="231"/>
      <c r="AM28" s="231"/>
      <c r="AN28" s="231"/>
      <c r="AO28" s="231"/>
      <c r="AR28" s="32"/>
      <c r="BE28" s="222"/>
    </row>
    <row r="29" spans="2:71" s="2" customFormat="1" ht="14.45" customHeight="1">
      <c r="B29" s="36"/>
      <c r="D29" s="27" t="s">
        <v>43</v>
      </c>
      <c r="F29" s="27" t="s">
        <v>44</v>
      </c>
      <c r="L29" s="234">
        <v>0.21</v>
      </c>
      <c r="M29" s="233"/>
      <c r="N29" s="233"/>
      <c r="O29" s="233"/>
      <c r="P29" s="233"/>
      <c r="W29" s="232">
        <f>ROUND(AZ94, 2)</f>
        <v>0</v>
      </c>
      <c r="X29" s="233"/>
      <c r="Y29" s="233"/>
      <c r="Z29" s="233"/>
      <c r="AA29" s="233"/>
      <c r="AB29" s="233"/>
      <c r="AC29" s="233"/>
      <c r="AD29" s="233"/>
      <c r="AE29" s="233"/>
      <c r="AK29" s="232">
        <f>ROUND(AV94, 2)</f>
        <v>0</v>
      </c>
      <c r="AL29" s="233"/>
      <c r="AM29" s="233"/>
      <c r="AN29" s="233"/>
      <c r="AO29" s="233"/>
      <c r="AR29" s="36"/>
      <c r="BE29" s="223"/>
    </row>
    <row r="30" spans="2:71" s="2" customFormat="1" ht="14.45" customHeight="1">
      <c r="B30" s="36"/>
      <c r="F30" s="27" t="s">
        <v>45</v>
      </c>
      <c r="L30" s="234">
        <v>0.12</v>
      </c>
      <c r="M30" s="233"/>
      <c r="N30" s="233"/>
      <c r="O30" s="233"/>
      <c r="P30" s="233"/>
      <c r="W30" s="232">
        <f>ROUND(BA94, 2)</f>
        <v>0</v>
      </c>
      <c r="X30" s="233"/>
      <c r="Y30" s="233"/>
      <c r="Z30" s="233"/>
      <c r="AA30" s="233"/>
      <c r="AB30" s="233"/>
      <c r="AC30" s="233"/>
      <c r="AD30" s="233"/>
      <c r="AE30" s="233"/>
      <c r="AK30" s="232">
        <f>ROUND(AW94, 2)</f>
        <v>0</v>
      </c>
      <c r="AL30" s="233"/>
      <c r="AM30" s="233"/>
      <c r="AN30" s="233"/>
      <c r="AO30" s="233"/>
      <c r="AR30" s="36"/>
      <c r="BE30" s="223"/>
    </row>
    <row r="31" spans="2:71" s="2" customFormat="1" ht="14.45" hidden="1" customHeight="1">
      <c r="B31" s="36"/>
      <c r="F31" s="27" t="s">
        <v>46</v>
      </c>
      <c r="L31" s="234">
        <v>0.21</v>
      </c>
      <c r="M31" s="233"/>
      <c r="N31" s="233"/>
      <c r="O31" s="233"/>
      <c r="P31" s="233"/>
      <c r="W31" s="232">
        <f>ROUND(BB94, 2)</f>
        <v>0</v>
      </c>
      <c r="X31" s="233"/>
      <c r="Y31" s="233"/>
      <c r="Z31" s="233"/>
      <c r="AA31" s="233"/>
      <c r="AB31" s="233"/>
      <c r="AC31" s="233"/>
      <c r="AD31" s="233"/>
      <c r="AE31" s="233"/>
      <c r="AK31" s="232">
        <v>0</v>
      </c>
      <c r="AL31" s="233"/>
      <c r="AM31" s="233"/>
      <c r="AN31" s="233"/>
      <c r="AO31" s="233"/>
      <c r="AR31" s="36"/>
      <c r="BE31" s="223"/>
    </row>
    <row r="32" spans="2:71" s="2" customFormat="1" ht="14.45" hidden="1" customHeight="1">
      <c r="B32" s="36"/>
      <c r="F32" s="27" t="s">
        <v>47</v>
      </c>
      <c r="L32" s="234">
        <v>0.12</v>
      </c>
      <c r="M32" s="233"/>
      <c r="N32" s="233"/>
      <c r="O32" s="233"/>
      <c r="P32" s="233"/>
      <c r="W32" s="232">
        <f>ROUND(BC94, 2)</f>
        <v>0</v>
      </c>
      <c r="X32" s="233"/>
      <c r="Y32" s="233"/>
      <c r="Z32" s="233"/>
      <c r="AA32" s="233"/>
      <c r="AB32" s="233"/>
      <c r="AC32" s="233"/>
      <c r="AD32" s="233"/>
      <c r="AE32" s="233"/>
      <c r="AK32" s="232">
        <v>0</v>
      </c>
      <c r="AL32" s="233"/>
      <c r="AM32" s="233"/>
      <c r="AN32" s="233"/>
      <c r="AO32" s="233"/>
      <c r="AR32" s="36"/>
      <c r="BE32" s="223"/>
    </row>
    <row r="33" spans="2:57" s="2" customFormat="1" ht="14.45" hidden="1" customHeight="1">
      <c r="B33" s="36"/>
      <c r="F33" s="27" t="s">
        <v>48</v>
      </c>
      <c r="L33" s="234">
        <v>0</v>
      </c>
      <c r="M33" s="233"/>
      <c r="N33" s="233"/>
      <c r="O33" s="233"/>
      <c r="P33" s="233"/>
      <c r="W33" s="232">
        <f>ROUND(BD94, 2)</f>
        <v>0</v>
      </c>
      <c r="X33" s="233"/>
      <c r="Y33" s="233"/>
      <c r="Z33" s="233"/>
      <c r="AA33" s="233"/>
      <c r="AB33" s="233"/>
      <c r="AC33" s="233"/>
      <c r="AD33" s="233"/>
      <c r="AE33" s="233"/>
      <c r="AK33" s="232">
        <v>0</v>
      </c>
      <c r="AL33" s="233"/>
      <c r="AM33" s="233"/>
      <c r="AN33" s="233"/>
      <c r="AO33" s="233"/>
      <c r="AR33" s="36"/>
      <c r="BE33" s="223"/>
    </row>
    <row r="34" spans="2:57" s="1" customFormat="1" ht="6.95" customHeight="1">
      <c r="B34" s="32"/>
      <c r="AR34" s="32"/>
      <c r="BE34" s="222"/>
    </row>
    <row r="35" spans="2:57" s="1" customFormat="1" ht="25.9" customHeight="1">
      <c r="B35" s="32"/>
      <c r="C35" s="37"/>
      <c r="D35" s="38" t="s">
        <v>49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50</v>
      </c>
      <c r="U35" s="39"/>
      <c r="V35" s="39"/>
      <c r="W35" s="39"/>
      <c r="X35" s="219" t="s">
        <v>51</v>
      </c>
      <c r="Y35" s="217"/>
      <c r="Z35" s="217"/>
      <c r="AA35" s="217"/>
      <c r="AB35" s="217"/>
      <c r="AC35" s="39"/>
      <c r="AD35" s="39"/>
      <c r="AE35" s="39"/>
      <c r="AF35" s="39"/>
      <c r="AG35" s="39"/>
      <c r="AH35" s="39"/>
      <c r="AI35" s="39"/>
      <c r="AJ35" s="39"/>
      <c r="AK35" s="216">
        <f>SUM(AK26:AK33)</f>
        <v>0</v>
      </c>
      <c r="AL35" s="217"/>
      <c r="AM35" s="217"/>
      <c r="AN35" s="217"/>
      <c r="AO35" s="218"/>
      <c r="AP35" s="37"/>
      <c r="AQ35" s="37"/>
      <c r="AR35" s="32"/>
    </row>
    <row r="36" spans="2:57" s="1" customFormat="1" ht="6.95" customHeight="1">
      <c r="B36" s="32"/>
      <c r="AR36" s="32"/>
    </row>
    <row r="37" spans="2:57" s="1" customFormat="1" ht="14.45" customHeight="1">
      <c r="B37" s="32"/>
      <c r="AR37" s="32"/>
    </row>
    <row r="38" spans="2:57" ht="14.45" customHeight="1">
      <c r="B38" s="20"/>
      <c r="AR38" s="20"/>
    </row>
    <row r="39" spans="2:57" ht="14.45" customHeight="1">
      <c r="B39" s="20"/>
      <c r="AR39" s="20"/>
    </row>
    <row r="40" spans="2:57" ht="14.45" customHeight="1">
      <c r="B40" s="20"/>
      <c r="AR40" s="20"/>
    </row>
    <row r="41" spans="2:57" ht="14.45" customHeight="1">
      <c r="B41" s="20"/>
      <c r="AR41" s="20"/>
    </row>
    <row r="42" spans="2:57" ht="14.45" customHeight="1">
      <c r="B42" s="20"/>
      <c r="AR42" s="20"/>
    </row>
    <row r="43" spans="2:57" ht="14.45" customHeight="1">
      <c r="B43" s="20"/>
      <c r="AR43" s="20"/>
    </row>
    <row r="44" spans="2:57" ht="14.45" customHeight="1">
      <c r="B44" s="20"/>
      <c r="AR44" s="20"/>
    </row>
    <row r="45" spans="2:57" ht="14.45" customHeight="1">
      <c r="B45" s="20"/>
      <c r="AR45" s="20"/>
    </row>
    <row r="46" spans="2:57" ht="14.45" customHeight="1">
      <c r="B46" s="20"/>
      <c r="AR46" s="20"/>
    </row>
    <row r="47" spans="2:57" ht="14.45" customHeight="1">
      <c r="B47" s="20"/>
      <c r="AR47" s="20"/>
    </row>
    <row r="48" spans="2:57" ht="14.45" customHeight="1">
      <c r="B48" s="20"/>
      <c r="AR48" s="20"/>
    </row>
    <row r="49" spans="2:44" s="1" customFormat="1" ht="14.45" customHeight="1">
      <c r="B49" s="32"/>
      <c r="D49" s="41" t="s">
        <v>52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53</v>
      </c>
      <c r="AI49" s="42"/>
      <c r="AJ49" s="42"/>
      <c r="AK49" s="42"/>
      <c r="AL49" s="42"/>
      <c r="AM49" s="42"/>
      <c r="AN49" s="42"/>
      <c r="AO49" s="42"/>
      <c r="AR49" s="32"/>
    </row>
    <row r="50" spans="2:44">
      <c r="B50" s="20"/>
      <c r="AR50" s="20"/>
    </row>
    <row r="51" spans="2:44">
      <c r="B51" s="20"/>
      <c r="AR51" s="20"/>
    </row>
    <row r="52" spans="2:44">
      <c r="B52" s="20"/>
      <c r="AR52" s="20"/>
    </row>
    <row r="53" spans="2:44">
      <c r="B53" s="20"/>
      <c r="AR53" s="20"/>
    </row>
    <row r="54" spans="2:44">
      <c r="B54" s="20"/>
      <c r="AR54" s="20"/>
    </row>
    <row r="55" spans="2:44">
      <c r="B55" s="20"/>
      <c r="AR55" s="20"/>
    </row>
    <row r="56" spans="2:44">
      <c r="B56" s="20"/>
      <c r="AR56" s="20"/>
    </row>
    <row r="57" spans="2:44">
      <c r="B57" s="20"/>
      <c r="AR57" s="20"/>
    </row>
    <row r="58" spans="2:44">
      <c r="B58" s="20"/>
      <c r="AR58" s="20"/>
    </row>
    <row r="59" spans="2:44">
      <c r="B59" s="20"/>
      <c r="AR59" s="20"/>
    </row>
    <row r="60" spans="2:44" s="1" customFormat="1" ht="12.75">
      <c r="B60" s="32"/>
      <c r="D60" s="43" t="s">
        <v>54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55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54</v>
      </c>
      <c r="AI60" s="34"/>
      <c r="AJ60" s="34"/>
      <c r="AK60" s="34"/>
      <c r="AL60" s="34"/>
      <c r="AM60" s="43" t="s">
        <v>55</v>
      </c>
      <c r="AN60" s="34"/>
      <c r="AO60" s="34"/>
      <c r="AR60" s="32"/>
    </row>
    <row r="61" spans="2:44">
      <c r="B61" s="20"/>
      <c r="AR61" s="20"/>
    </row>
    <row r="62" spans="2:44">
      <c r="B62" s="20"/>
      <c r="AR62" s="20"/>
    </row>
    <row r="63" spans="2:44">
      <c r="B63" s="20"/>
      <c r="AR63" s="20"/>
    </row>
    <row r="64" spans="2:44" s="1" customFormat="1" ht="12.75">
      <c r="B64" s="32"/>
      <c r="D64" s="41" t="s">
        <v>56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57</v>
      </c>
      <c r="AI64" s="42"/>
      <c r="AJ64" s="42"/>
      <c r="AK64" s="42"/>
      <c r="AL64" s="42"/>
      <c r="AM64" s="42"/>
      <c r="AN64" s="42"/>
      <c r="AO64" s="42"/>
      <c r="AR64" s="32"/>
    </row>
    <row r="65" spans="2:44">
      <c r="B65" s="20"/>
      <c r="AR65" s="20"/>
    </row>
    <row r="66" spans="2:44">
      <c r="B66" s="20"/>
      <c r="AR66" s="20"/>
    </row>
    <row r="67" spans="2:44">
      <c r="B67" s="20"/>
      <c r="AR67" s="20"/>
    </row>
    <row r="68" spans="2:44">
      <c r="B68" s="20"/>
      <c r="AR68" s="20"/>
    </row>
    <row r="69" spans="2:44">
      <c r="B69" s="20"/>
      <c r="AR69" s="20"/>
    </row>
    <row r="70" spans="2:44">
      <c r="B70" s="20"/>
      <c r="AR70" s="20"/>
    </row>
    <row r="71" spans="2:44">
      <c r="B71" s="20"/>
      <c r="AR71" s="20"/>
    </row>
    <row r="72" spans="2:44">
      <c r="B72" s="20"/>
      <c r="AR72" s="20"/>
    </row>
    <row r="73" spans="2:44">
      <c r="B73" s="20"/>
      <c r="AR73" s="20"/>
    </row>
    <row r="74" spans="2:44">
      <c r="B74" s="20"/>
      <c r="AR74" s="20"/>
    </row>
    <row r="75" spans="2:44" s="1" customFormat="1" ht="12.75">
      <c r="B75" s="32"/>
      <c r="D75" s="43" t="s">
        <v>54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55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54</v>
      </c>
      <c r="AI75" s="34"/>
      <c r="AJ75" s="34"/>
      <c r="AK75" s="34"/>
      <c r="AL75" s="34"/>
      <c r="AM75" s="43" t="s">
        <v>55</v>
      </c>
      <c r="AN75" s="34"/>
      <c r="AO75" s="34"/>
      <c r="AR75" s="32"/>
    </row>
    <row r="76" spans="2:44" s="1" customFormat="1">
      <c r="B76" s="32"/>
      <c r="AR76" s="32"/>
    </row>
    <row r="77" spans="2:44" s="1" customFormat="1" ht="6.9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1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1" s="1" customFormat="1" ht="24.95" customHeight="1">
      <c r="B82" s="32"/>
      <c r="C82" s="21" t="s">
        <v>58</v>
      </c>
      <c r="AR82" s="32"/>
    </row>
    <row r="83" spans="1:91" s="1" customFormat="1" ht="6.95" customHeight="1">
      <c r="B83" s="32"/>
      <c r="AR83" s="32"/>
    </row>
    <row r="84" spans="1:91" s="3" customFormat="1" ht="12" customHeight="1">
      <c r="B84" s="48"/>
      <c r="C84" s="27" t="s">
        <v>14</v>
      </c>
      <c r="L84" s="3" t="str">
        <f>K5</f>
        <v>24005</v>
      </c>
      <c r="AR84" s="48"/>
    </row>
    <row r="85" spans="1:91" s="4" customFormat="1" ht="36.950000000000003" customHeight="1">
      <c r="B85" s="49"/>
      <c r="C85" s="50" t="s">
        <v>17</v>
      </c>
      <c r="L85" s="201" t="str">
        <f>K6</f>
        <v>Přírodní koupací biotop Jilemnice</v>
      </c>
      <c r="M85" s="202"/>
      <c r="N85" s="202"/>
      <c r="O85" s="202"/>
      <c r="P85" s="202"/>
      <c r="Q85" s="202"/>
      <c r="R85" s="202"/>
      <c r="S85" s="202"/>
      <c r="T85" s="202"/>
      <c r="U85" s="202"/>
      <c r="V85" s="202"/>
      <c r="W85" s="202"/>
      <c r="X85" s="202"/>
      <c r="Y85" s="202"/>
      <c r="Z85" s="202"/>
      <c r="AA85" s="202"/>
      <c r="AB85" s="202"/>
      <c r="AC85" s="202"/>
      <c r="AD85" s="202"/>
      <c r="AE85" s="202"/>
      <c r="AF85" s="202"/>
      <c r="AG85" s="202"/>
      <c r="AH85" s="202"/>
      <c r="AI85" s="202"/>
      <c r="AJ85" s="202"/>
      <c r="AK85" s="202"/>
      <c r="AL85" s="202"/>
      <c r="AM85" s="202"/>
      <c r="AN85" s="202"/>
      <c r="AO85" s="202"/>
      <c r="AR85" s="49"/>
    </row>
    <row r="86" spans="1:91" s="1" customFormat="1" ht="6.95" customHeight="1">
      <c r="B86" s="32"/>
      <c r="AR86" s="32"/>
    </row>
    <row r="87" spans="1:91" s="1" customFormat="1" ht="12" customHeight="1">
      <c r="B87" s="32"/>
      <c r="C87" s="27" t="s">
        <v>21</v>
      </c>
      <c r="L87" s="51" t="str">
        <f>IF(K8="","",K8)</f>
        <v>Jilemnice</v>
      </c>
      <c r="AI87" s="27" t="s">
        <v>23</v>
      </c>
      <c r="AM87" s="198" t="str">
        <f>IF(AN8= "","",AN8)</f>
        <v>12. 2. 2024</v>
      </c>
      <c r="AN87" s="198"/>
      <c r="AR87" s="32"/>
    </row>
    <row r="88" spans="1:91" s="1" customFormat="1" ht="6.95" customHeight="1">
      <c r="B88" s="32"/>
      <c r="AR88" s="32"/>
    </row>
    <row r="89" spans="1:91" s="1" customFormat="1" ht="15.2" customHeight="1">
      <c r="B89" s="32"/>
      <c r="C89" s="27" t="s">
        <v>25</v>
      </c>
      <c r="L89" s="3" t="str">
        <f>IF(E11= "","",E11)</f>
        <v>Sportovní centrum Jilemnice, s.r.o.</v>
      </c>
      <c r="AI89" s="27" t="s">
        <v>32</v>
      </c>
      <c r="AM89" s="206" t="str">
        <f>IF(E17="","",E17)</f>
        <v xml:space="preserve">BAPO s.r.o. </v>
      </c>
      <c r="AN89" s="207"/>
      <c r="AO89" s="207"/>
      <c r="AP89" s="207"/>
      <c r="AR89" s="32"/>
      <c r="AS89" s="208" t="s">
        <v>59</v>
      </c>
      <c r="AT89" s="209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1" s="1" customFormat="1" ht="15.2" customHeight="1">
      <c r="B90" s="32"/>
      <c r="C90" s="27" t="s">
        <v>30</v>
      </c>
      <c r="L90" s="3" t="str">
        <f>IF(E14= "Vyplň údaj","",E14)</f>
        <v/>
      </c>
      <c r="AI90" s="27" t="s">
        <v>36</v>
      </c>
      <c r="AM90" s="206" t="str">
        <f>IF(E20="","",E20)</f>
        <v xml:space="preserve"> </v>
      </c>
      <c r="AN90" s="207"/>
      <c r="AO90" s="207"/>
      <c r="AP90" s="207"/>
      <c r="AR90" s="32"/>
      <c r="AS90" s="210"/>
      <c r="AT90" s="211"/>
      <c r="BD90" s="56"/>
    </row>
    <row r="91" spans="1:91" s="1" customFormat="1" ht="10.9" customHeight="1">
      <c r="B91" s="32"/>
      <c r="AR91" s="32"/>
      <c r="AS91" s="210"/>
      <c r="AT91" s="211"/>
      <c r="BD91" s="56"/>
    </row>
    <row r="92" spans="1:91" s="1" customFormat="1" ht="29.25" customHeight="1">
      <c r="B92" s="32"/>
      <c r="C92" s="199" t="s">
        <v>60</v>
      </c>
      <c r="D92" s="200"/>
      <c r="E92" s="200"/>
      <c r="F92" s="200"/>
      <c r="G92" s="200"/>
      <c r="H92" s="57"/>
      <c r="I92" s="205" t="s">
        <v>61</v>
      </c>
      <c r="J92" s="200"/>
      <c r="K92" s="200"/>
      <c r="L92" s="200"/>
      <c r="M92" s="200"/>
      <c r="N92" s="200"/>
      <c r="O92" s="200"/>
      <c r="P92" s="200"/>
      <c r="Q92" s="200"/>
      <c r="R92" s="200"/>
      <c r="S92" s="200"/>
      <c r="T92" s="200"/>
      <c r="U92" s="200"/>
      <c r="V92" s="200"/>
      <c r="W92" s="200"/>
      <c r="X92" s="200"/>
      <c r="Y92" s="200"/>
      <c r="Z92" s="200"/>
      <c r="AA92" s="200"/>
      <c r="AB92" s="200"/>
      <c r="AC92" s="200"/>
      <c r="AD92" s="200"/>
      <c r="AE92" s="200"/>
      <c r="AF92" s="200"/>
      <c r="AG92" s="213" t="s">
        <v>62</v>
      </c>
      <c r="AH92" s="200"/>
      <c r="AI92" s="200"/>
      <c r="AJ92" s="200"/>
      <c r="AK92" s="200"/>
      <c r="AL92" s="200"/>
      <c r="AM92" s="200"/>
      <c r="AN92" s="205" t="s">
        <v>63</v>
      </c>
      <c r="AO92" s="200"/>
      <c r="AP92" s="212"/>
      <c r="AQ92" s="58" t="s">
        <v>64</v>
      </c>
      <c r="AR92" s="32"/>
      <c r="AS92" s="59" t="s">
        <v>65</v>
      </c>
      <c r="AT92" s="60" t="s">
        <v>66</v>
      </c>
      <c r="AU92" s="60" t="s">
        <v>67</v>
      </c>
      <c r="AV92" s="60" t="s">
        <v>68</v>
      </c>
      <c r="AW92" s="60" t="s">
        <v>69</v>
      </c>
      <c r="AX92" s="60" t="s">
        <v>70</v>
      </c>
      <c r="AY92" s="60" t="s">
        <v>71</v>
      </c>
      <c r="AZ92" s="60" t="s">
        <v>72</v>
      </c>
      <c r="BA92" s="60" t="s">
        <v>73</v>
      </c>
      <c r="BB92" s="60" t="s">
        <v>74</v>
      </c>
      <c r="BC92" s="60" t="s">
        <v>75</v>
      </c>
      <c r="BD92" s="61" t="s">
        <v>76</v>
      </c>
    </row>
    <row r="93" spans="1:91" s="1" customFormat="1" ht="10.9" customHeight="1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1" s="5" customFormat="1" ht="32.450000000000003" customHeight="1">
      <c r="B94" s="63"/>
      <c r="C94" s="64" t="s">
        <v>77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14">
        <f>ROUND(SUM(AG95:AG126),2)</f>
        <v>0</v>
      </c>
      <c r="AH94" s="214"/>
      <c r="AI94" s="214"/>
      <c r="AJ94" s="214"/>
      <c r="AK94" s="214"/>
      <c r="AL94" s="214"/>
      <c r="AM94" s="214"/>
      <c r="AN94" s="215">
        <f t="shared" ref="AN94:AN126" si="0">SUM(AG94,AT94)</f>
        <v>0</v>
      </c>
      <c r="AO94" s="215"/>
      <c r="AP94" s="215"/>
      <c r="AQ94" s="67" t="s">
        <v>1</v>
      </c>
      <c r="AR94" s="63"/>
      <c r="AS94" s="68">
        <f>ROUND(SUM(AS95:AS126),2)</f>
        <v>0</v>
      </c>
      <c r="AT94" s="69">
        <f t="shared" ref="AT94:AT126" si="1">ROUND(SUM(AV94:AW94),2)</f>
        <v>0</v>
      </c>
      <c r="AU94" s="70">
        <f>ROUND(SUM(AU95:AU126),5)</f>
        <v>0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ROUND(SUM(AZ95:AZ126),2)</f>
        <v>0</v>
      </c>
      <c r="BA94" s="69">
        <f>ROUND(SUM(BA95:BA126),2)</f>
        <v>0</v>
      </c>
      <c r="BB94" s="69">
        <f>ROUND(SUM(BB95:BB126),2)</f>
        <v>0</v>
      </c>
      <c r="BC94" s="69">
        <f>ROUND(SUM(BC95:BC126),2)</f>
        <v>0</v>
      </c>
      <c r="BD94" s="71">
        <f>ROUND(SUM(BD95:BD126),2)</f>
        <v>0</v>
      </c>
      <c r="BS94" s="72" t="s">
        <v>78</v>
      </c>
      <c r="BT94" s="72" t="s">
        <v>79</v>
      </c>
      <c r="BU94" s="73" t="s">
        <v>80</v>
      </c>
      <c r="BV94" s="72" t="s">
        <v>81</v>
      </c>
      <c r="BW94" s="72" t="s">
        <v>5</v>
      </c>
      <c r="BX94" s="72" t="s">
        <v>82</v>
      </c>
      <c r="CL94" s="72" t="s">
        <v>1</v>
      </c>
    </row>
    <row r="95" spans="1:91" s="6" customFormat="1" ht="16.5" customHeight="1">
      <c r="A95" s="74" t="s">
        <v>83</v>
      </c>
      <c r="B95" s="75"/>
      <c r="C95" s="76"/>
      <c r="D95" s="197" t="s">
        <v>84</v>
      </c>
      <c r="E95" s="197"/>
      <c r="F95" s="197"/>
      <c r="G95" s="197"/>
      <c r="H95" s="197"/>
      <c r="I95" s="77"/>
      <c r="J95" s="197" t="s">
        <v>85</v>
      </c>
      <c r="K95" s="197"/>
      <c r="L95" s="197"/>
      <c r="M95" s="197"/>
      <c r="N95" s="197"/>
      <c r="O95" s="197"/>
      <c r="P95" s="197"/>
      <c r="Q95" s="197"/>
      <c r="R95" s="197"/>
      <c r="S95" s="197"/>
      <c r="T95" s="197"/>
      <c r="U95" s="197"/>
      <c r="V95" s="197"/>
      <c r="W95" s="197"/>
      <c r="X95" s="197"/>
      <c r="Y95" s="197"/>
      <c r="Z95" s="197"/>
      <c r="AA95" s="197"/>
      <c r="AB95" s="197"/>
      <c r="AC95" s="197"/>
      <c r="AD95" s="197"/>
      <c r="AE95" s="197"/>
      <c r="AF95" s="197"/>
      <c r="AG95" s="203">
        <f>'SO 01 - Přírodní koupací ...'!J30</f>
        <v>0</v>
      </c>
      <c r="AH95" s="204"/>
      <c r="AI95" s="204"/>
      <c r="AJ95" s="204"/>
      <c r="AK95" s="204"/>
      <c r="AL95" s="204"/>
      <c r="AM95" s="204"/>
      <c r="AN95" s="203">
        <f t="shared" si="0"/>
        <v>0</v>
      </c>
      <c r="AO95" s="204"/>
      <c r="AP95" s="204"/>
      <c r="AQ95" s="78" t="s">
        <v>86</v>
      </c>
      <c r="AR95" s="75"/>
      <c r="AS95" s="79">
        <v>0</v>
      </c>
      <c r="AT95" s="80">
        <f t="shared" si="1"/>
        <v>0</v>
      </c>
      <c r="AU95" s="81">
        <f>'SO 01 - Přírodní koupací ...'!P137</f>
        <v>0</v>
      </c>
      <c r="AV95" s="80">
        <f>'SO 01 - Přírodní koupací ...'!J33</f>
        <v>0</v>
      </c>
      <c r="AW95" s="80">
        <f>'SO 01 - Přírodní koupací ...'!J34</f>
        <v>0</v>
      </c>
      <c r="AX95" s="80">
        <f>'SO 01 - Přírodní koupací ...'!J35</f>
        <v>0</v>
      </c>
      <c r="AY95" s="80">
        <f>'SO 01 - Přírodní koupací ...'!J36</f>
        <v>0</v>
      </c>
      <c r="AZ95" s="80">
        <f>'SO 01 - Přírodní koupací ...'!F33</f>
        <v>0</v>
      </c>
      <c r="BA95" s="80">
        <f>'SO 01 - Přírodní koupací ...'!F34</f>
        <v>0</v>
      </c>
      <c r="BB95" s="80">
        <f>'SO 01 - Přírodní koupací ...'!F35</f>
        <v>0</v>
      </c>
      <c r="BC95" s="80">
        <f>'SO 01 - Přírodní koupací ...'!F36</f>
        <v>0</v>
      </c>
      <c r="BD95" s="82">
        <f>'SO 01 - Přírodní koupací ...'!F37</f>
        <v>0</v>
      </c>
      <c r="BT95" s="83" t="s">
        <v>6</v>
      </c>
      <c r="BV95" s="83" t="s">
        <v>81</v>
      </c>
      <c r="BW95" s="83" t="s">
        <v>87</v>
      </c>
      <c r="BX95" s="83" t="s">
        <v>5</v>
      </c>
      <c r="CL95" s="83" t="s">
        <v>1</v>
      </c>
      <c r="CM95" s="83" t="s">
        <v>88</v>
      </c>
    </row>
    <row r="96" spans="1:91" s="6" customFormat="1" ht="24.75" customHeight="1">
      <c r="A96" s="74" t="s">
        <v>83</v>
      </c>
      <c r="B96" s="75"/>
      <c r="C96" s="76"/>
      <c r="D96" s="197" t="s">
        <v>89</v>
      </c>
      <c r="E96" s="197"/>
      <c r="F96" s="197"/>
      <c r="G96" s="197"/>
      <c r="H96" s="197"/>
      <c r="I96" s="77"/>
      <c r="J96" s="197" t="s">
        <v>90</v>
      </c>
      <c r="K96" s="197"/>
      <c r="L96" s="197"/>
      <c r="M96" s="197"/>
      <c r="N96" s="197"/>
      <c r="O96" s="197"/>
      <c r="P96" s="197"/>
      <c r="Q96" s="197"/>
      <c r="R96" s="197"/>
      <c r="S96" s="197"/>
      <c r="T96" s="197"/>
      <c r="U96" s="197"/>
      <c r="V96" s="197"/>
      <c r="W96" s="197"/>
      <c r="X96" s="197"/>
      <c r="Y96" s="197"/>
      <c r="Z96" s="197"/>
      <c r="AA96" s="197"/>
      <c r="AB96" s="197"/>
      <c r="AC96" s="197"/>
      <c r="AD96" s="197"/>
      <c r="AE96" s="197"/>
      <c r="AF96" s="197"/>
      <c r="AG96" s="203">
        <f>'SO 02 - Dopravní napojení...'!J30</f>
        <v>0</v>
      </c>
      <c r="AH96" s="204"/>
      <c r="AI96" s="204"/>
      <c r="AJ96" s="204"/>
      <c r="AK96" s="204"/>
      <c r="AL96" s="204"/>
      <c r="AM96" s="204"/>
      <c r="AN96" s="203">
        <f t="shared" si="0"/>
        <v>0</v>
      </c>
      <c r="AO96" s="204"/>
      <c r="AP96" s="204"/>
      <c r="AQ96" s="78" t="s">
        <v>86</v>
      </c>
      <c r="AR96" s="75"/>
      <c r="AS96" s="79">
        <v>0</v>
      </c>
      <c r="AT96" s="80">
        <f t="shared" si="1"/>
        <v>0</v>
      </c>
      <c r="AU96" s="81">
        <f>'SO 02 - Dopravní napojení...'!P120</f>
        <v>0</v>
      </c>
      <c r="AV96" s="80">
        <f>'SO 02 - Dopravní napojení...'!J33</f>
        <v>0</v>
      </c>
      <c r="AW96" s="80">
        <f>'SO 02 - Dopravní napojení...'!J34</f>
        <v>0</v>
      </c>
      <c r="AX96" s="80">
        <f>'SO 02 - Dopravní napojení...'!J35</f>
        <v>0</v>
      </c>
      <c r="AY96" s="80">
        <f>'SO 02 - Dopravní napojení...'!J36</f>
        <v>0</v>
      </c>
      <c r="AZ96" s="80">
        <f>'SO 02 - Dopravní napojení...'!F33</f>
        <v>0</v>
      </c>
      <c r="BA96" s="80">
        <f>'SO 02 - Dopravní napojení...'!F34</f>
        <v>0</v>
      </c>
      <c r="BB96" s="80">
        <f>'SO 02 - Dopravní napojení...'!F35</f>
        <v>0</v>
      </c>
      <c r="BC96" s="80">
        <f>'SO 02 - Dopravní napojení...'!F36</f>
        <v>0</v>
      </c>
      <c r="BD96" s="82">
        <f>'SO 02 - Dopravní napojení...'!F37</f>
        <v>0</v>
      </c>
      <c r="BT96" s="83" t="s">
        <v>6</v>
      </c>
      <c r="BV96" s="83" t="s">
        <v>81</v>
      </c>
      <c r="BW96" s="83" t="s">
        <v>91</v>
      </c>
      <c r="BX96" s="83" t="s">
        <v>5</v>
      </c>
      <c r="CL96" s="83" t="s">
        <v>1</v>
      </c>
      <c r="CM96" s="83" t="s">
        <v>88</v>
      </c>
    </row>
    <row r="97" spans="1:91" s="6" customFormat="1" ht="24.75" customHeight="1">
      <c r="A97" s="74" t="s">
        <v>83</v>
      </c>
      <c r="B97" s="75"/>
      <c r="C97" s="76"/>
      <c r="D97" s="197" t="s">
        <v>92</v>
      </c>
      <c r="E97" s="197"/>
      <c r="F97" s="197"/>
      <c r="G97" s="197"/>
      <c r="H97" s="197"/>
      <c r="I97" s="77"/>
      <c r="J97" s="197" t="s">
        <v>93</v>
      </c>
      <c r="K97" s="197"/>
      <c r="L97" s="197"/>
      <c r="M97" s="197"/>
      <c r="N97" s="197"/>
      <c r="O97" s="197"/>
      <c r="P97" s="197"/>
      <c r="Q97" s="197"/>
      <c r="R97" s="197"/>
      <c r="S97" s="197"/>
      <c r="T97" s="197"/>
      <c r="U97" s="197"/>
      <c r="V97" s="197"/>
      <c r="W97" s="197"/>
      <c r="X97" s="197"/>
      <c r="Y97" s="197"/>
      <c r="Z97" s="197"/>
      <c r="AA97" s="197"/>
      <c r="AB97" s="197"/>
      <c r="AC97" s="197"/>
      <c r="AD97" s="197"/>
      <c r="AE97" s="197"/>
      <c r="AF97" s="197"/>
      <c r="AG97" s="203">
        <f>'SO 02.1 - Dopravní napoje...'!J30</f>
        <v>0</v>
      </c>
      <c r="AH97" s="204"/>
      <c r="AI97" s="204"/>
      <c r="AJ97" s="204"/>
      <c r="AK97" s="204"/>
      <c r="AL97" s="204"/>
      <c r="AM97" s="204"/>
      <c r="AN97" s="203">
        <f t="shared" si="0"/>
        <v>0</v>
      </c>
      <c r="AO97" s="204"/>
      <c r="AP97" s="204"/>
      <c r="AQ97" s="78" t="s">
        <v>86</v>
      </c>
      <c r="AR97" s="75"/>
      <c r="AS97" s="79">
        <v>0</v>
      </c>
      <c r="AT97" s="80">
        <f t="shared" si="1"/>
        <v>0</v>
      </c>
      <c r="AU97" s="81">
        <f>'SO 02.1 - Dopravní napoje...'!P123</f>
        <v>0</v>
      </c>
      <c r="AV97" s="80">
        <f>'SO 02.1 - Dopravní napoje...'!J33</f>
        <v>0</v>
      </c>
      <c r="AW97" s="80">
        <f>'SO 02.1 - Dopravní napoje...'!J34</f>
        <v>0</v>
      </c>
      <c r="AX97" s="80">
        <f>'SO 02.1 - Dopravní napoje...'!J35</f>
        <v>0</v>
      </c>
      <c r="AY97" s="80">
        <f>'SO 02.1 - Dopravní napoje...'!J36</f>
        <v>0</v>
      </c>
      <c r="AZ97" s="80">
        <f>'SO 02.1 - Dopravní napoje...'!F33</f>
        <v>0</v>
      </c>
      <c r="BA97" s="80">
        <f>'SO 02.1 - Dopravní napoje...'!F34</f>
        <v>0</v>
      </c>
      <c r="BB97" s="80">
        <f>'SO 02.1 - Dopravní napoje...'!F35</f>
        <v>0</v>
      </c>
      <c r="BC97" s="80">
        <f>'SO 02.1 - Dopravní napoje...'!F36</f>
        <v>0</v>
      </c>
      <c r="BD97" s="82">
        <f>'SO 02.1 - Dopravní napoje...'!F37</f>
        <v>0</v>
      </c>
      <c r="BT97" s="83" t="s">
        <v>6</v>
      </c>
      <c r="BV97" s="83" t="s">
        <v>81</v>
      </c>
      <c r="BW97" s="83" t="s">
        <v>94</v>
      </c>
      <c r="BX97" s="83" t="s">
        <v>5</v>
      </c>
      <c r="CL97" s="83" t="s">
        <v>1</v>
      </c>
      <c r="CM97" s="83" t="s">
        <v>88</v>
      </c>
    </row>
    <row r="98" spans="1:91" s="6" customFormat="1" ht="16.5" customHeight="1">
      <c r="A98" s="74" t="s">
        <v>83</v>
      </c>
      <c r="B98" s="75"/>
      <c r="C98" s="76"/>
      <c r="D98" s="197" t="s">
        <v>95</v>
      </c>
      <c r="E98" s="197"/>
      <c r="F98" s="197"/>
      <c r="G98" s="197"/>
      <c r="H98" s="197"/>
      <c r="I98" s="77"/>
      <c r="J98" s="197" t="s">
        <v>96</v>
      </c>
      <c r="K98" s="197"/>
      <c r="L98" s="197"/>
      <c r="M98" s="197"/>
      <c r="N98" s="197"/>
      <c r="O98" s="197"/>
      <c r="P98" s="197"/>
      <c r="Q98" s="197"/>
      <c r="R98" s="197"/>
      <c r="S98" s="197"/>
      <c r="T98" s="197"/>
      <c r="U98" s="197"/>
      <c r="V98" s="197"/>
      <c r="W98" s="197"/>
      <c r="X98" s="197"/>
      <c r="Y98" s="197"/>
      <c r="Z98" s="197"/>
      <c r="AA98" s="197"/>
      <c r="AB98" s="197"/>
      <c r="AC98" s="197"/>
      <c r="AD98" s="197"/>
      <c r="AE98" s="197"/>
      <c r="AF98" s="197"/>
      <c r="AG98" s="203">
        <f>'SO 03 - Zpevněné plochy a...'!J30</f>
        <v>0</v>
      </c>
      <c r="AH98" s="204"/>
      <c r="AI98" s="204"/>
      <c r="AJ98" s="204"/>
      <c r="AK98" s="204"/>
      <c r="AL98" s="204"/>
      <c r="AM98" s="204"/>
      <c r="AN98" s="203">
        <f t="shared" si="0"/>
        <v>0</v>
      </c>
      <c r="AO98" s="204"/>
      <c r="AP98" s="204"/>
      <c r="AQ98" s="78" t="s">
        <v>86</v>
      </c>
      <c r="AR98" s="75"/>
      <c r="AS98" s="79">
        <v>0</v>
      </c>
      <c r="AT98" s="80">
        <f t="shared" si="1"/>
        <v>0</v>
      </c>
      <c r="AU98" s="81">
        <f>'SO 03 - Zpevněné plochy a...'!P120</f>
        <v>0</v>
      </c>
      <c r="AV98" s="80">
        <f>'SO 03 - Zpevněné plochy a...'!J33</f>
        <v>0</v>
      </c>
      <c r="AW98" s="80">
        <f>'SO 03 - Zpevněné plochy a...'!J34</f>
        <v>0</v>
      </c>
      <c r="AX98" s="80">
        <f>'SO 03 - Zpevněné plochy a...'!J35</f>
        <v>0</v>
      </c>
      <c r="AY98" s="80">
        <f>'SO 03 - Zpevněné plochy a...'!J36</f>
        <v>0</v>
      </c>
      <c r="AZ98" s="80">
        <f>'SO 03 - Zpevněné plochy a...'!F33</f>
        <v>0</v>
      </c>
      <c r="BA98" s="80">
        <f>'SO 03 - Zpevněné plochy a...'!F34</f>
        <v>0</v>
      </c>
      <c r="BB98" s="80">
        <f>'SO 03 - Zpevněné plochy a...'!F35</f>
        <v>0</v>
      </c>
      <c r="BC98" s="80">
        <f>'SO 03 - Zpevněné plochy a...'!F36</f>
        <v>0</v>
      </c>
      <c r="BD98" s="82">
        <f>'SO 03 - Zpevněné plochy a...'!F37</f>
        <v>0</v>
      </c>
      <c r="BT98" s="83" t="s">
        <v>6</v>
      </c>
      <c r="BV98" s="83" t="s">
        <v>81</v>
      </c>
      <c r="BW98" s="83" t="s">
        <v>97</v>
      </c>
      <c r="BX98" s="83" t="s">
        <v>5</v>
      </c>
      <c r="CL98" s="83" t="s">
        <v>1</v>
      </c>
      <c r="CM98" s="83" t="s">
        <v>88</v>
      </c>
    </row>
    <row r="99" spans="1:91" s="6" customFormat="1" ht="16.5" customHeight="1">
      <c r="A99" s="74" t="s">
        <v>83</v>
      </c>
      <c r="B99" s="75"/>
      <c r="C99" s="76"/>
      <c r="D99" s="197" t="s">
        <v>98</v>
      </c>
      <c r="E99" s="197"/>
      <c r="F99" s="197"/>
      <c r="G99" s="197"/>
      <c r="H99" s="197"/>
      <c r="I99" s="77"/>
      <c r="J99" s="197" t="s">
        <v>99</v>
      </c>
      <c r="K99" s="197"/>
      <c r="L99" s="197"/>
      <c r="M99" s="197"/>
      <c r="N99" s="197"/>
      <c r="O99" s="197"/>
      <c r="P99" s="197"/>
      <c r="Q99" s="197"/>
      <c r="R99" s="197"/>
      <c r="S99" s="197"/>
      <c r="T99" s="197"/>
      <c r="U99" s="197"/>
      <c r="V99" s="197"/>
      <c r="W99" s="197"/>
      <c r="X99" s="197"/>
      <c r="Y99" s="197"/>
      <c r="Z99" s="197"/>
      <c r="AA99" s="197"/>
      <c r="AB99" s="197"/>
      <c r="AC99" s="197"/>
      <c r="AD99" s="197"/>
      <c r="AE99" s="197"/>
      <c r="AF99" s="197"/>
      <c r="AG99" s="203">
        <f>'SO 04 - Nezpevněné plochy...'!J30</f>
        <v>0</v>
      </c>
      <c r="AH99" s="204"/>
      <c r="AI99" s="204"/>
      <c r="AJ99" s="204"/>
      <c r="AK99" s="204"/>
      <c r="AL99" s="204"/>
      <c r="AM99" s="204"/>
      <c r="AN99" s="203">
        <f t="shared" si="0"/>
        <v>0</v>
      </c>
      <c r="AO99" s="204"/>
      <c r="AP99" s="204"/>
      <c r="AQ99" s="78" t="s">
        <v>86</v>
      </c>
      <c r="AR99" s="75"/>
      <c r="AS99" s="79">
        <v>0</v>
      </c>
      <c r="AT99" s="80">
        <f t="shared" si="1"/>
        <v>0</v>
      </c>
      <c r="AU99" s="81">
        <f>'SO 04 - Nezpevněné plochy...'!P117</f>
        <v>0</v>
      </c>
      <c r="AV99" s="80">
        <f>'SO 04 - Nezpevněné plochy...'!J33</f>
        <v>0</v>
      </c>
      <c r="AW99" s="80">
        <f>'SO 04 - Nezpevněné plochy...'!J34</f>
        <v>0</v>
      </c>
      <c r="AX99" s="80">
        <f>'SO 04 - Nezpevněné plochy...'!J35</f>
        <v>0</v>
      </c>
      <c r="AY99" s="80">
        <f>'SO 04 - Nezpevněné plochy...'!J36</f>
        <v>0</v>
      </c>
      <c r="AZ99" s="80">
        <f>'SO 04 - Nezpevněné plochy...'!F33</f>
        <v>0</v>
      </c>
      <c r="BA99" s="80">
        <f>'SO 04 - Nezpevněné plochy...'!F34</f>
        <v>0</v>
      </c>
      <c r="BB99" s="80">
        <f>'SO 04 - Nezpevněné plochy...'!F35</f>
        <v>0</v>
      </c>
      <c r="BC99" s="80">
        <f>'SO 04 - Nezpevněné plochy...'!F36</f>
        <v>0</v>
      </c>
      <c r="BD99" s="82">
        <f>'SO 04 - Nezpevněné plochy...'!F37</f>
        <v>0</v>
      </c>
      <c r="BT99" s="83" t="s">
        <v>6</v>
      </c>
      <c r="BV99" s="83" t="s">
        <v>81</v>
      </c>
      <c r="BW99" s="83" t="s">
        <v>100</v>
      </c>
      <c r="BX99" s="83" t="s">
        <v>5</v>
      </c>
      <c r="CL99" s="83" t="s">
        <v>1</v>
      </c>
      <c r="CM99" s="83" t="s">
        <v>88</v>
      </c>
    </row>
    <row r="100" spans="1:91" s="6" customFormat="1" ht="24.75" customHeight="1">
      <c r="A100" s="74" t="s">
        <v>83</v>
      </c>
      <c r="B100" s="75"/>
      <c r="C100" s="76"/>
      <c r="D100" s="197" t="s">
        <v>101</v>
      </c>
      <c r="E100" s="197"/>
      <c r="F100" s="197"/>
      <c r="G100" s="197"/>
      <c r="H100" s="197"/>
      <c r="I100" s="77"/>
      <c r="J100" s="197" t="s">
        <v>102</v>
      </c>
      <c r="K100" s="197"/>
      <c r="L100" s="197"/>
      <c r="M100" s="197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97"/>
      <c r="Y100" s="197"/>
      <c r="Z100" s="197"/>
      <c r="AA100" s="197"/>
      <c r="AB100" s="197"/>
      <c r="AC100" s="197"/>
      <c r="AD100" s="197"/>
      <c r="AE100" s="197"/>
      <c r="AF100" s="197"/>
      <c r="AG100" s="203">
        <f>'SO 04.1 - závlahový systém'!J30</f>
        <v>0</v>
      </c>
      <c r="AH100" s="204"/>
      <c r="AI100" s="204"/>
      <c r="AJ100" s="204"/>
      <c r="AK100" s="204"/>
      <c r="AL100" s="204"/>
      <c r="AM100" s="204"/>
      <c r="AN100" s="203">
        <f t="shared" si="0"/>
        <v>0</v>
      </c>
      <c r="AO100" s="204"/>
      <c r="AP100" s="204"/>
      <c r="AQ100" s="78" t="s">
        <v>86</v>
      </c>
      <c r="AR100" s="75"/>
      <c r="AS100" s="79">
        <v>0</v>
      </c>
      <c r="AT100" s="80">
        <f t="shared" si="1"/>
        <v>0</v>
      </c>
      <c r="AU100" s="81">
        <f>'SO 04.1 - závlahový systém'!P126</f>
        <v>0</v>
      </c>
      <c r="AV100" s="80">
        <f>'SO 04.1 - závlahový systém'!J33</f>
        <v>0</v>
      </c>
      <c r="AW100" s="80">
        <f>'SO 04.1 - závlahový systém'!J34</f>
        <v>0</v>
      </c>
      <c r="AX100" s="80">
        <f>'SO 04.1 - závlahový systém'!J35</f>
        <v>0</v>
      </c>
      <c r="AY100" s="80">
        <f>'SO 04.1 - závlahový systém'!J36</f>
        <v>0</v>
      </c>
      <c r="AZ100" s="80">
        <f>'SO 04.1 - závlahový systém'!F33</f>
        <v>0</v>
      </c>
      <c r="BA100" s="80">
        <f>'SO 04.1 - závlahový systém'!F34</f>
        <v>0</v>
      </c>
      <c r="BB100" s="80">
        <f>'SO 04.1 - závlahový systém'!F35</f>
        <v>0</v>
      </c>
      <c r="BC100" s="80">
        <f>'SO 04.1 - závlahový systém'!F36</f>
        <v>0</v>
      </c>
      <c r="BD100" s="82">
        <f>'SO 04.1 - závlahový systém'!F37</f>
        <v>0</v>
      </c>
      <c r="BT100" s="83" t="s">
        <v>6</v>
      </c>
      <c r="BV100" s="83" t="s">
        <v>81</v>
      </c>
      <c r="BW100" s="83" t="s">
        <v>103</v>
      </c>
      <c r="BX100" s="83" t="s">
        <v>5</v>
      </c>
      <c r="CL100" s="83" t="s">
        <v>1</v>
      </c>
      <c r="CM100" s="83" t="s">
        <v>88</v>
      </c>
    </row>
    <row r="101" spans="1:91" s="6" customFormat="1" ht="24.75" customHeight="1">
      <c r="A101" s="74" t="s">
        <v>83</v>
      </c>
      <c r="B101" s="75"/>
      <c r="C101" s="76"/>
      <c r="D101" s="197" t="s">
        <v>104</v>
      </c>
      <c r="E101" s="197"/>
      <c r="F101" s="197"/>
      <c r="G101" s="197"/>
      <c r="H101" s="197"/>
      <c r="I101" s="77"/>
      <c r="J101" s="197" t="s">
        <v>105</v>
      </c>
      <c r="K101" s="197"/>
      <c r="L101" s="197"/>
      <c r="M101" s="197"/>
      <c r="N101" s="197"/>
      <c r="O101" s="197"/>
      <c r="P101" s="197"/>
      <c r="Q101" s="197"/>
      <c r="R101" s="197"/>
      <c r="S101" s="197"/>
      <c r="T101" s="197"/>
      <c r="U101" s="197"/>
      <c r="V101" s="197"/>
      <c r="W101" s="197"/>
      <c r="X101" s="197"/>
      <c r="Y101" s="197"/>
      <c r="Z101" s="197"/>
      <c r="AA101" s="197"/>
      <c r="AB101" s="197"/>
      <c r="AC101" s="197"/>
      <c r="AD101" s="197"/>
      <c r="AE101" s="197"/>
      <c r="AF101" s="197"/>
      <c r="AG101" s="203">
        <f>'SO 05.1 - Areálové vedení...'!J30</f>
        <v>0</v>
      </c>
      <c r="AH101" s="204"/>
      <c r="AI101" s="204"/>
      <c r="AJ101" s="204"/>
      <c r="AK101" s="204"/>
      <c r="AL101" s="204"/>
      <c r="AM101" s="204"/>
      <c r="AN101" s="203">
        <f t="shared" si="0"/>
        <v>0</v>
      </c>
      <c r="AO101" s="204"/>
      <c r="AP101" s="204"/>
      <c r="AQ101" s="78" t="s">
        <v>86</v>
      </c>
      <c r="AR101" s="75"/>
      <c r="AS101" s="79">
        <v>0</v>
      </c>
      <c r="AT101" s="80">
        <f t="shared" si="1"/>
        <v>0</v>
      </c>
      <c r="AU101" s="81">
        <f>'SO 05.1 - Areálové vedení...'!P124</f>
        <v>0</v>
      </c>
      <c r="AV101" s="80">
        <f>'SO 05.1 - Areálové vedení...'!J33</f>
        <v>0</v>
      </c>
      <c r="AW101" s="80">
        <f>'SO 05.1 - Areálové vedení...'!J34</f>
        <v>0</v>
      </c>
      <c r="AX101" s="80">
        <f>'SO 05.1 - Areálové vedení...'!J35</f>
        <v>0</v>
      </c>
      <c r="AY101" s="80">
        <f>'SO 05.1 - Areálové vedení...'!J36</f>
        <v>0</v>
      </c>
      <c r="AZ101" s="80">
        <f>'SO 05.1 - Areálové vedení...'!F33</f>
        <v>0</v>
      </c>
      <c r="BA101" s="80">
        <f>'SO 05.1 - Areálové vedení...'!F34</f>
        <v>0</v>
      </c>
      <c r="BB101" s="80">
        <f>'SO 05.1 - Areálové vedení...'!F35</f>
        <v>0</v>
      </c>
      <c r="BC101" s="80">
        <f>'SO 05.1 - Areálové vedení...'!F36</f>
        <v>0</v>
      </c>
      <c r="BD101" s="82">
        <f>'SO 05.1 - Areálové vedení...'!F37</f>
        <v>0</v>
      </c>
      <c r="BT101" s="83" t="s">
        <v>6</v>
      </c>
      <c r="BV101" s="83" t="s">
        <v>81</v>
      </c>
      <c r="BW101" s="83" t="s">
        <v>106</v>
      </c>
      <c r="BX101" s="83" t="s">
        <v>5</v>
      </c>
      <c r="CL101" s="83" t="s">
        <v>1</v>
      </c>
      <c r="CM101" s="83" t="s">
        <v>88</v>
      </c>
    </row>
    <row r="102" spans="1:91" s="6" customFormat="1" ht="24.75" customHeight="1">
      <c r="A102" s="74" t="s">
        <v>83</v>
      </c>
      <c r="B102" s="75"/>
      <c r="C102" s="76"/>
      <c r="D102" s="197" t="s">
        <v>107</v>
      </c>
      <c r="E102" s="197"/>
      <c r="F102" s="197"/>
      <c r="G102" s="197"/>
      <c r="H102" s="197"/>
      <c r="I102" s="77"/>
      <c r="J102" s="197" t="s">
        <v>108</v>
      </c>
      <c r="K102" s="197"/>
      <c r="L102" s="197"/>
      <c r="M102" s="197"/>
      <c r="N102" s="197"/>
      <c r="O102" s="197"/>
      <c r="P102" s="197"/>
      <c r="Q102" s="197"/>
      <c r="R102" s="197"/>
      <c r="S102" s="197"/>
      <c r="T102" s="197"/>
      <c r="U102" s="197"/>
      <c r="V102" s="197"/>
      <c r="W102" s="197"/>
      <c r="X102" s="197"/>
      <c r="Y102" s="197"/>
      <c r="Z102" s="197"/>
      <c r="AA102" s="197"/>
      <c r="AB102" s="197"/>
      <c r="AC102" s="197"/>
      <c r="AD102" s="197"/>
      <c r="AE102" s="197"/>
      <c r="AF102" s="197"/>
      <c r="AG102" s="203">
        <f>'SO 05.2 - Areálové vedení...'!K30</f>
        <v>0</v>
      </c>
      <c r="AH102" s="204"/>
      <c r="AI102" s="204"/>
      <c r="AJ102" s="204"/>
      <c r="AK102" s="204"/>
      <c r="AL102" s="204"/>
      <c r="AM102" s="204"/>
      <c r="AN102" s="203">
        <f t="shared" si="0"/>
        <v>0</v>
      </c>
      <c r="AO102" s="204"/>
      <c r="AP102" s="204"/>
      <c r="AQ102" s="78" t="s">
        <v>86</v>
      </c>
      <c r="AR102" s="75"/>
      <c r="AS102" s="79">
        <v>0</v>
      </c>
      <c r="AT102" s="80">
        <f t="shared" si="1"/>
        <v>0</v>
      </c>
      <c r="AU102" s="81">
        <f>'SO 05.2 - Areálové vedení...'!Q122</f>
        <v>0</v>
      </c>
      <c r="AV102" s="80">
        <f>'SO 05.2 - Areálové vedení...'!K33</f>
        <v>0</v>
      </c>
      <c r="AW102" s="80">
        <f>'SO 05.2 - Areálové vedení...'!K34</f>
        <v>0</v>
      </c>
      <c r="AX102" s="80">
        <f>'SO 05.2 - Areálové vedení...'!K35</f>
        <v>0</v>
      </c>
      <c r="AY102" s="80">
        <f>'SO 05.2 - Areálové vedení...'!K36</f>
        <v>0</v>
      </c>
      <c r="AZ102" s="80">
        <f>'SO 05.2 - Areálové vedení...'!F33</f>
        <v>0</v>
      </c>
      <c r="BA102" s="80">
        <f>'SO 05.2 - Areálové vedení...'!F34</f>
        <v>0</v>
      </c>
      <c r="BB102" s="80">
        <f>'SO 05.2 - Areálové vedení...'!F35</f>
        <v>0</v>
      </c>
      <c r="BC102" s="80">
        <f>'SO 05.2 - Areálové vedení...'!F36</f>
        <v>0</v>
      </c>
      <c r="BD102" s="82">
        <f>'SO 05.2 - Areálové vedení...'!F37</f>
        <v>0</v>
      </c>
      <c r="BT102" s="83" t="s">
        <v>6</v>
      </c>
      <c r="BV102" s="83" t="s">
        <v>81</v>
      </c>
      <c r="BW102" s="83" t="s">
        <v>109</v>
      </c>
      <c r="BX102" s="83" t="s">
        <v>5</v>
      </c>
      <c r="CL102" s="83" t="s">
        <v>1</v>
      </c>
      <c r="CM102" s="83" t="s">
        <v>88</v>
      </c>
    </row>
    <row r="103" spans="1:91" s="6" customFormat="1" ht="24.75" customHeight="1">
      <c r="A103" s="74" t="s">
        <v>83</v>
      </c>
      <c r="B103" s="75"/>
      <c r="C103" s="76"/>
      <c r="D103" s="197" t="s">
        <v>110</v>
      </c>
      <c r="E103" s="197"/>
      <c r="F103" s="197"/>
      <c r="G103" s="197"/>
      <c r="H103" s="197"/>
      <c r="I103" s="77"/>
      <c r="J103" s="197" t="s">
        <v>111</v>
      </c>
      <c r="K103" s="197"/>
      <c r="L103" s="197"/>
      <c r="M103" s="197"/>
      <c r="N103" s="197"/>
      <c r="O103" s="197"/>
      <c r="P103" s="197"/>
      <c r="Q103" s="197"/>
      <c r="R103" s="197"/>
      <c r="S103" s="197"/>
      <c r="T103" s="197"/>
      <c r="U103" s="197"/>
      <c r="V103" s="197"/>
      <c r="W103" s="197"/>
      <c r="X103" s="197"/>
      <c r="Y103" s="197"/>
      <c r="Z103" s="197"/>
      <c r="AA103" s="197"/>
      <c r="AB103" s="197"/>
      <c r="AC103" s="197"/>
      <c r="AD103" s="197"/>
      <c r="AE103" s="197"/>
      <c r="AF103" s="197"/>
      <c r="AG103" s="203">
        <f>'SO 05.3 - Areálové vedení...'!J30</f>
        <v>0</v>
      </c>
      <c r="AH103" s="204"/>
      <c r="AI103" s="204"/>
      <c r="AJ103" s="204"/>
      <c r="AK103" s="204"/>
      <c r="AL103" s="204"/>
      <c r="AM103" s="204"/>
      <c r="AN103" s="203">
        <f t="shared" si="0"/>
        <v>0</v>
      </c>
      <c r="AO103" s="204"/>
      <c r="AP103" s="204"/>
      <c r="AQ103" s="78" t="s">
        <v>86</v>
      </c>
      <c r="AR103" s="75"/>
      <c r="AS103" s="79">
        <v>0</v>
      </c>
      <c r="AT103" s="80">
        <f t="shared" si="1"/>
        <v>0</v>
      </c>
      <c r="AU103" s="81">
        <f>'SO 05.3 - Areálové vedení...'!P117</f>
        <v>0</v>
      </c>
      <c r="AV103" s="80">
        <f>'SO 05.3 - Areálové vedení...'!J33</f>
        <v>0</v>
      </c>
      <c r="AW103" s="80">
        <f>'SO 05.3 - Areálové vedení...'!J34</f>
        <v>0</v>
      </c>
      <c r="AX103" s="80">
        <f>'SO 05.3 - Areálové vedení...'!J35</f>
        <v>0</v>
      </c>
      <c r="AY103" s="80">
        <f>'SO 05.3 - Areálové vedení...'!J36</f>
        <v>0</v>
      </c>
      <c r="AZ103" s="80">
        <f>'SO 05.3 - Areálové vedení...'!F33</f>
        <v>0</v>
      </c>
      <c r="BA103" s="80">
        <f>'SO 05.3 - Areálové vedení...'!F34</f>
        <v>0</v>
      </c>
      <c r="BB103" s="80">
        <f>'SO 05.3 - Areálové vedení...'!F35</f>
        <v>0</v>
      </c>
      <c r="BC103" s="80">
        <f>'SO 05.3 - Areálové vedení...'!F36</f>
        <v>0</v>
      </c>
      <c r="BD103" s="82">
        <f>'SO 05.3 - Areálové vedení...'!F37</f>
        <v>0</v>
      </c>
      <c r="BT103" s="83" t="s">
        <v>6</v>
      </c>
      <c r="BV103" s="83" t="s">
        <v>81</v>
      </c>
      <c r="BW103" s="83" t="s">
        <v>112</v>
      </c>
      <c r="BX103" s="83" t="s">
        <v>5</v>
      </c>
      <c r="CL103" s="83" t="s">
        <v>1</v>
      </c>
      <c r="CM103" s="83" t="s">
        <v>88</v>
      </c>
    </row>
    <row r="104" spans="1:91" s="6" customFormat="1" ht="16.5" customHeight="1">
      <c r="A104" s="74" t="s">
        <v>83</v>
      </c>
      <c r="B104" s="75"/>
      <c r="C104" s="76"/>
      <c r="D104" s="197" t="s">
        <v>113</v>
      </c>
      <c r="E104" s="197"/>
      <c r="F104" s="197"/>
      <c r="G104" s="197"/>
      <c r="H104" s="197"/>
      <c r="I104" s="77"/>
      <c r="J104" s="197" t="s">
        <v>114</v>
      </c>
      <c r="K104" s="197"/>
      <c r="L104" s="197"/>
      <c r="M104" s="197"/>
      <c r="N104" s="197"/>
      <c r="O104" s="197"/>
      <c r="P104" s="197"/>
      <c r="Q104" s="197"/>
      <c r="R104" s="197"/>
      <c r="S104" s="197"/>
      <c r="T104" s="197"/>
      <c r="U104" s="197"/>
      <c r="V104" s="197"/>
      <c r="W104" s="197"/>
      <c r="X104" s="197"/>
      <c r="Y104" s="197"/>
      <c r="Z104" s="197"/>
      <c r="AA104" s="197"/>
      <c r="AB104" s="197"/>
      <c r="AC104" s="197"/>
      <c r="AD104" s="197"/>
      <c r="AE104" s="197"/>
      <c r="AF104" s="197"/>
      <c r="AG104" s="203">
        <f>'SO 06 - Mobiliář. Vybaven...'!J30</f>
        <v>0</v>
      </c>
      <c r="AH104" s="204"/>
      <c r="AI104" s="204"/>
      <c r="AJ104" s="204"/>
      <c r="AK104" s="204"/>
      <c r="AL104" s="204"/>
      <c r="AM104" s="204"/>
      <c r="AN104" s="203">
        <f t="shared" si="0"/>
        <v>0</v>
      </c>
      <c r="AO104" s="204"/>
      <c r="AP104" s="204"/>
      <c r="AQ104" s="78" t="s">
        <v>86</v>
      </c>
      <c r="AR104" s="75"/>
      <c r="AS104" s="79">
        <v>0</v>
      </c>
      <c r="AT104" s="80">
        <f t="shared" si="1"/>
        <v>0</v>
      </c>
      <c r="AU104" s="81">
        <f>'SO 06 - Mobiliář. Vybaven...'!P125</f>
        <v>0</v>
      </c>
      <c r="AV104" s="80">
        <f>'SO 06 - Mobiliář. Vybaven...'!J33</f>
        <v>0</v>
      </c>
      <c r="AW104" s="80">
        <f>'SO 06 - Mobiliář. Vybaven...'!J34</f>
        <v>0</v>
      </c>
      <c r="AX104" s="80">
        <f>'SO 06 - Mobiliář. Vybaven...'!J35</f>
        <v>0</v>
      </c>
      <c r="AY104" s="80">
        <f>'SO 06 - Mobiliář. Vybaven...'!J36</f>
        <v>0</v>
      </c>
      <c r="AZ104" s="80">
        <f>'SO 06 - Mobiliář. Vybaven...'!F33</f>
        <v>0</v>
      </c>
      <c r="BA104" s="80">
        <f>'SO 06 - Mobiliář. Vybaven...'!F34</f>
        <v>0</v>
      </c>
      <c r="BB104" s="80">
        <f>'SO 06 - Mobiliář. Vybaven...'!F35</f>
        <v>0</v>
      </c>
      <c r="BC104" s="80">
        <f>'SO 06 - Mobiliář. Vybaven...'!F36</f>
        <v>0</v>
      </c>
      <c r="BD104" s="82">
        <f>'SO 06 - Mobiliář. Vybaven...'!F37</f>
        <v>0</v>
      </c>
      <c r="BT104" s="83" t="s">
        <v>6</v>
      </c>
      <c r="BV104" s="83" t="s">
        <v>81</v>
      </c>
      <c r="BW104" s="83" t="s">
        <v>115</v>
      </c>
      <c r="BX104" s="83" t="s">
        <v>5</v>
      </c>
      <c r="CL104" s="83" t="s">
        <v>1</v>
      </c>
      <c r="CM104" s="83" t="s">
        <v>88</v>
      </c>
    </row>
    <row r="105" spans="1:91" s="6" customFormat="1" ht="16.5" customHeight="1">
      <c r="A105" s="74" t="s">
        <v>83</v>
      </c>
      <c r="B105" s="75"/>
      <c r="C105" s="76"/>
      <c r="D105" s="197" t="s">
        <v>116</v>
      </c>
      <c r="E105" s="197"/>
      <c r="F105" s="197"/>
      <c r="G105" s="197"/>
      <c r="H105" s="197"/>
      <c r="I105" s="77"/>
      <c r="J105" s="197" t="s">
        <v>117</v>
      </c>
      <c r="K105" s="197"/>
      <c r="L105" s="197"/>
      <c r="M105" s="197"/>
      <c r="N105" s="197"/>
      <c r="O105" s="197"/>
      <c r="P105" s="197"/>
      <c r="Q105" s="197"/>
      <c r="R105" s="197"/>
      <c r="S105" s="197"/>
      <c r="T105" s="197"/>
      <c r="U105" s="197"/>
      <c r="V105" s="197"/>
      <c r="W105" s="197"/>
      <c r="X105" s="197"/>
      <c r="Y105" s="197"/>
      <c r="Z105" s="197"/>
      <c r="AA105" s="197"/>
      <c r="AB105" s="197"/>
      <c r="AC105" s="197"/>
      <c r="AD105" s="197"/>
      <c r="AE105" s="197"/>
      <c r="AF105" s="197"/>
      <c r="AG105" s="203">
        <f>'SO 07 - Oplocení areálu'!J30</f>
        <v>0</v>
      </c>
      <c r="AH105" s="204"/>
      <c r="AI105" s="204"/>
      <c r="AJ105" s="204"/>
      <c r="AK105" s="204"/>
      <c r="AL105" s="204"/>
      <c r="AM105" s="204"/>
      <c r="AN105" s="203">
        <f t="shared" si="0"/>
        <v>0</v>
      </c>
      <c r="AO105" s="204"/>
      <c r="AP105" s="204"/>
      <c r="AQ105" s="78" t="s">
        <v>86</v>
      </c>
      <c r="AR105" s="75"/>
      <c r="AS105" s="79">
        <v>0</v>
      </c>
      <c r="AT105" s="80">
        <f t="shared" si="1"/>
        <v>0</v>
      </c>
      <c r="AU105" s="81">
        <f>'SO 07 - Oplocení areálu'!P118</f>
        <v>0</v>
      </c>
      <c r="AV105" s="80">
        <f>'SO 07 - Oplocení areálu'!J33</f>
        <v>0</v>
      </c>
      <c r="AW105" s="80">
        <f>'SO 07 - Oplocení areálu'!J34</f>
        <v>0</v>
      </c>
      <c r="AX105" s="80">
        <f>'SO 07 - Oplocení areálu'!J35</f>
        <v>0</v>
      </c>
      <c r="AY105" s="80">
        <f>'SO 07 - Oplocení areálu'!J36</f>
        <v>0</v>
      </c>
      <c r="AZ105" s="80">
        <f>'SO 07 - Oplocení areálu'!F33</f>
        <v>0</v>
      </c>
      <c r="BA105" s="80">
        <f>'SO 07 - Oplocení areálu'!F34</f>
        <v>0</v>
      </c>
      <c r="BB105" s="80">
        <f>'SO 07 - Oplocení areálu'!F35</f>
        <v>0</v>
      </c>
      <c r="BC105" s="80">
        <f>'SO 07 - Oplocení areálu'!F36</f>
        <v>0</v>
      </c>
      <c r="BD105" s="82">
        <f>'SO 07 - Oplocení areálu'!F37</f>
        <v>0</v>
      </c>
      <c r="BT105" s="83" t="s">
        <v>6</v>
      </c>
      <c r="BV105" s="83" t="s">
        <v>81</v>
      </c>
      <c r="BW105" s="83" t="s">
        <v>118</v>
      </c>
      <c r="BX105" s="83" t="s">
        <v>5</v>
      </c>
      <c r="CL105" s="83" t="s">
        <v>1</v>
      </c>
      <c r="CM105" s="83" t="s">
        <v>88</v>
      </c>
    </row>
    <row r="106" spans="1:91" s="6" customFormat="1" ht="16.5" customHeight="1">
      <c r="A106" s="74" t="s">
        <v>83</v>
      </c>
      <c r="B106" s="75"/>
      <c r="C106" s="76"/>
      <c r="D106" s="197" t="s">
        <v>119</v>
      </c>
      <c r="E106" s="197"/>
      <c r="F106" s="197"/>
      <c r="G106" s="197"/>
      <c r="H106" s="197"/>
      <c r="I106" s="77"/>
      <c r="J106" s="197" t="s">
        <v>120</v>
      </c>
      <c r="K106" s="197"/>
      <c r="L106" s="197"/>
      <c r="M106" s="197"/>
      <c r="N106" s="197"/>
      <c r="O106" s="197"/>
      <c r="P106" s="197"/>
      <c r="Q106" s="197"/>
      <c r="R106" s="197"/>
      <c r="S106" s="197"/>
      <c r="T106" s="197"/>
      <c r="U106" s="197"/>
      <c r="V106" s="197"/>
      <c r="W106" s="197"/>
      <c r="X106" s="197"/>
      <c r="Y106" s="197"/>
      <c r="Z106" s="197"/>
      <c r="AA106" s="197"/>
      <c r="AB106" s="197"/>
      <c r="AC106" s="197"/>
      <c r="AD106" s="197"/>
      <c r="AE106" s="197"/>
      <c r="AF106" s="197"/>
      <c r="AG106" s="203">
        <f>'SO 08 - Objekt zázemí - p...'!J30</f>
        <v>0</v>
      </c>
      <c r="AH106" s="204"/>
      <c r="AI106" s="204"/>
      <c r="AJ106" s="204"/>
      <c r="AK106" s="204"/>
      <c r="AL106" s="204"/>
      <c r="AM106" s="204"/>
      <c r="AN106" s="203">
        <f t="shared" si="0"/>
        <v>0</v>
      </c>
      <c r="AO106" s="204"/>
      <c r="AP106" s="204"/>
      <c r="AQ106" s="78" t="s">
        <v>86</v>
      </c>
      <c r="AR106" s="75"/>
      <c r="AS106" s="79">
        <v>0</v>
      </c>
      <c r="AT106" s="80">
        <f t="shared" si="1"/>
        <v>0</v>
      </c>
      <c r="AU106" s="81">
        <f>'SO 08 - Objekt zázemí - p...'!P129</f>
        <v>0</v>
      </c>
      <c r="AV106" s="80">
        <f>'SO 08 - Objekt zázemí - p...'!J33</f>
        <v>0</v>
      </c>
      <c r="AW106" s="80">
        <f>'SO 08 - Objekt zázemí - p...'!J34</f>
        <v>0</v>
      </c>
      <c r="AX106" s="80">
        <f>'SO 08 - Objekt zázemí - p...'!J35</f>
        <v>0</v>
      </c>
      <c r="AY106" s="80">
        <f>'SO 08 - Objekt zázemí - p...'!J36</f>
        <v>0</v>
      </c>
      <c r="AZ106" s="80">
        <f>'SO 08 - Objekt zázemí - p...'!F33</f>
        <v>0</v>
      </c>
      <c r="BA106" s="80">
        <f>'SO 08 - Objekt zázemí - p...'!F34</f>
        <v>0</v>
      </c>
      <c r="BB106" s="80">
        <f>'SO 08 - Objekt zázemí - p...'!F35</f>
        <v>0</v>
      </c>
      <c r="BC106" s="80">
        <f>'SO 08 - Objekt zázemí - p...'!F36</f>
        <v>0</v>
      </c>
      <c r="BD106" s="82">
        <f>'SO 08 - Objekt zázemí - p...'!F37</f>
        <v>0</v>
      </c>
      <c r="BT106" s="83" t="s">
        <v>6</v>
      </c>
      <c r="BV106" s="83" t="s">
        <v>81</v>
      </c>
      <c r="BW106" s="83" t="s">
        <v>121</v>
      </c>
      <c r="BX106" s="83" t="s">
        <v>5</v>
      </c>
      <c r="CL106" s="83" t="s">
        <v>1</v>
      </c>
      <c r="CM106" s="83" t="s">
        <v>88</v>
      </c>
    </row>
    <row r="107" spans="1:91" s="6" customFormat="1" ht="24.75" customHeight="1">
      <c r="A107" s="74" t="s">
        <v>83</v>
      </c>
      <c r="B107" s="75"/>
      <c r="C107" s="76"/>
      <c r="D107" s="197" t="s">
        <v>122</v>
      </c>
      <c r="E107" s="197"/>
      <c r="F107" s="197"/>
      <c r="G107" s="197"/>
      <c r="H107" s="197"/>
      <c r="I107" s="77"/>
      <c r="J107" s="197" t="s">
        <v>123</v>
      </c>
      <c r="K107" s="197"/>
      <c r="L107" s="197"/>
      <c r="M107" s="197"/>
      <c r="N107" s="197"/>
      <c r="O107" s="197"/>
      <c r="P107" s="197"/>
      <c r="Q107" s="197"/>
      <c r="R107" s="197"/>
      <c r="S107" s="197"/>
      <c r="T107" s="197"/>
      <c r="U107" s="197"/>
      <c r="V107" s="197"/>
      <c r="W107" s="197"/>
      <c r="X107" s="197"/>
      <c r="Y107" s="197"/>
      <c r="Z107" s="197"/>
      <c r="AA107" s="197"/>
      <c r="AB107" s="197"/>
      <c r="AC107" s="197"/>
      <c r="AD107" s="197"/>
      <c r="AE107" s="197"/>
      <c r="AF107" s="197"/>
      <c r="AG107" s="203">
        <f>'SO 08.1 - Objekt zázemí -...'!J30</f>
        <v>0</v>
      </c>
      <c r="AH107" s="204"/>
      <c r="AI107" s="204"/>
      <c r="AJ107" s="204"/>
      <c r="AK107" s="204"/>
      <c r="AL107" s="204"/>
      <c r="AM107" s="204"/>
      <c r="AN107" s="203">
        <f t="shared" si="0"/>
        <v>0</v>
      </c>
      <c r="AO107" s="204"/>
      <c r="AP107" s="204"/>
      <c r="AQ107" s="78" t="s">
        <v>86</v>
      </c>
      <c r="AR107" s="75"/>
      <c r="AS107" s="79">
        <v>0</v>
      </c>
      <c r="AT107" s="80">
        <f t="shared" si="1"/>
        <v>0</v>
      </c>
      <c r="AU107" s="81">
        <f>'SO 08.1 - Objekt zázemí -...'!P118</f>
        <v>0</v>
      </c>
      <c r="AV107" s="80">
        <f>'SO 08.1 - Objekt zázemí -...'!J33</f>
        <v>0</v>
      </c>
      <c r="AW107" s="80">
        <f>'SO 08.1 - Objekt zázemí -...'!J34</f>
        <v>0</v>
      </c>
      <c r="AX107" s="80">
        <f>'SO 08.1 - Objekt zázemí -...'!J35</f>
        <v>0</v>
      </c>
      <c r="AY107" s="80">
        <f>'SO 08.1 - Objekt zázemí -...'!J36</f>
        <v>0</v>
      </c>
      <c r="AZ107" s="80">
        <f>'SO 08.1 - Objekt zázemí -...'!F33</f>
        <v>0</v>
      </c>
      <c r="BA107" s="80">
        <f>'SO 08.1 - Objekt zázemí -...'!F34</f>
        <v>0</v>
      </c>
      <c r="BB107" s="80">
        <f>'SO 08.1 - Objekt zázemí -...'!F35</f>
        <v>0</v>
      </c>
      <c r="BC107" s="80">
        <f>'SO 08.1 - Objekt zázemí -...'!F36</f>
        <v>0</v>
      </c>
      <c r="BD107" s="82">
        <f>'SO 08.1 - Objekt zázemí -...'!F37</f>
        <v>0</v>
      </c>
      <c r="BT107" s="83" t="s">
        <v>6</v>
      </c>
      <c r="BV107" s="83" t="s">
        <v>81</v>
      </c>
      <c r="BW107" s="83" t="s">
        <v>124</v>
      </c>
      <c r="BX107" s="83" t="s">
        <v>5</v>
      </c>
      <c r="CL107" s="83" t="s">
        <v>1</v>
      </c>
      <c r="CM107" s="83" t="s">
        <v>88</v>
      </c>
    </row>
    <row r="108" spans="1:91" s="6" customFormat="1" ht="24.75" customHeight="1">
      <c r="A108" s="74" t="s">
        <v>83</v>
      </c>
      <c r="B108" s="75"/>
      <c r="C108" s="76"/>
      <c r="D108" s="197" t="s">
        <v>125</v>
      </c>
      <c r="E108" s="197"/>
      <c r="F108" s="197"/>
      <c r="G108" s="197"/>
      <c r="H108" s="197"/>
      <c r="I108" s="77"/>
      <c r="J108" s="197" t="s">
        <v>126</v>
      </c>
      <c r="K108" s="197"/>
      <c r="L108" s="197"/>
      <c r="M108" s="197"/>
      <c r="N108" s="197"/>
      <c r="O108" s="197"/>
      <c r="P108" s="197"/>
      <c r="Q108" s="197"/>
      <c r="R108" s="197"/>
      <c r="S108" s="197"/>
      <c r="T108" s="197"/>
      <c r="U108" s="197"/>
      <c r="V108" s="197"/>
      <c r="W108" s="197"/>
      <c r="X108" s="197"/>
      <c r="Y108" s="197"/>
      <c r="Z108" s="197"/>
      <c r="AA108" s="197"/>
      <c r="AB108" s="197"/>
      <c r="AC108" s="197"/>
      <c r="AD108" s="197"/>
      <c r="AE108" s="197"/>
      <c r="AF108" s="197"/>
      <c r="AG108" s="203">
        <f>'SO 08.2 - Objekt zázemí -...'!J30</f>
        <v>0</v>
      </c>
      <c r="AH108" s="204"/>
      <c r="AI108" s="204"/>
      <c r="AJ108" s="204"/>
      <c r="AK108" s="204"/>
      <c r="AL108" s="204"/>
      <c r="AM108" s="204"/>
      <c r="AN108" s="203">
        <f t="shared" si="0"/>
        <v>0</v>
      </c>
      <c r="AO108" s="204"/>
      <c r="AP108" s="204"/>
      <c r="AQ108" s="78" t="s">
        <v>86</v>
      </c>
      <c r="AR108" s="75"/>
      <c r="AS108" s="79">
        <v>0</v>
      </c>
      <c r="AT108" s="80">
        <f t="shared" si="1"/>
        <v>0</v>
      </c>
      <c r="AU108" s="81">
        <f>'SO 08.2 - Objekt zázemí -...'!P124</f>
        <v>0</v>
      </c>
      <c r="AV108" s="80">
        <f>'SO 08.2 - Objekt zázemí -...'!J33</f>
        <v>0</v>
      </c>
      <c r="AW108" s="80">
        <f>'SO 08.2 - Objekt zázemí -...'!J34</f>
        <v>0</v>
      </c>
      <c r="AX108" s="80">
        <f>'SO 08.2 - Objekt zázemí -...'!J35</f>
        <v>0</v>
      </c>
      <c r="AY108" s="80">
        <f>'SO 08.2 - Objekt zázemí -...'!J36</f>
        <v>0</v>
      </c>
      <c r="AZ108" s="80">
        <f>'SO 08.2 - Objekt zázemí -...'!F33</f>
        <v>0</v>
      </c>
      <c r="BA108" s="80">
        <f>'SO 08.2 - Objekt zázemí -...'!F34</f>
        <v>0</v>
      </c>
      <c r="BB108" s="80">
        <f>'SO 08.2 - Objekt zázemí -...'!F35</f>
        <v>0</v>
      </c>
      <c r="BC108" s="80">
        <f>'SO 08.2 - Objekt zázemí -...'!F36</f>
        <v>0</v>
      </c>
      <c r="BD108" s="82">
        <f>'SO 08.2 - Objekt zázemí -...'!F37</f>
        <v>0</v>
      </c>
      <c r="BT108" s="83" t="s">
        <v>6</v>
      </c>
      <c r="BV108" s="83" t="s">
        <v>81</v>
      </c>
      <c r="BW108" s="83" t="s">
        <v>127</v>
      </c>
      <c r="BX108" s="83" t="s">
        <v>5</v>
      </c>
      <c r="CL108" s="83" t="s">
        <v>1</v>
      </c>
      <c r="CM108" s="83" t="s">
        <v>88</v>
      </c>
    </row>
    <row r="109" spans="1:91" s="6" customFormat="1" ht="24.75" customHeight="1">
      <c r="A109" s="74" t="s">
        <v>83</v>
      </c>
      <c r="B109" s="75"/>
      <c r="C109" s="76"/>
      <c r="D109" s="197" t="s">
        <v>128</v>
      </c>
      <c r="E109" s="197"/>
      <c r="F109" s="197"/>
      <c r="G109" s="197"/>
      <c r="H109" s="197"/>
      <c r="I109" s="77"/>
      <c r="J109" s="197" t="s">
        <v>129</v>
      </c>
      <c r="K109" s="197"/>
      <c r="L109" s="197"/>
      <c r="M109" s="197"/>
      <c r="N109" s="197"/>
      <c r="O109" s="197"/>
      <c r="P109" s="197"/>
      <c r="Q109" s="197"/>
      <c r="R109" s="197"/>
      <c r="S109" s="197"/>
      <c r="T109" s="197"/>
      <c r="U109" s="197"/>
      <c r="V109" s="197"/>
      <c r="W109" s="197"/>
      <c r="X109" s="197"/>
      <c r="Y109" s="197"/>
      <c r="Z109" s="197"/>
      <c r="AA109" s="197"/>
      <c r="AB109" s="197"/>
      <c r="AC109" s="197"/>
      <c r="AD109" s="197"/>
      <c r="AE109" s="197"/>
      <c r="AF109" s="197"/>
      <c r="AG109" s="203">
        <f>'SO 08.3 - Objekt zázemí -...'!J30</f>
        <v>0</v>
      </c>
      <c r="AH109" s="204"/>
      <c r="AI109" s="204"/>
      <c r="AJ109" s="204"/>
      <c r="AK109" s="204"/>
      <c r="AL109" s="204"/>
      <c r="AM109" s="204"/>
      <c r="AN109" s="203">
        <f t="shared" si="0"/>
        <v>0</v>
      </c>
      <c r="AO109" s="204"/>
      <c r="AP109" s="204"/>
      <c r="AQ109" s="78" t="s">
        <v>86</v>
      </c>
      <c r="AR109" s="75"/>
      <c r="AS109" s="79">
        <v>0</v>
      </c>
      <c r="AT109" s="80">
        <f t="shared" si="1"/>
        <v>0</v>
      </c>
      <c r="AU109" s="81">
        <f>'SO 08.3 - Objekt zázemí -...'!P120</f>
        <v>0</v>
      </c>
      <c r="AV109" s="80">
        <f>'SO 08.3 - Objekt zázemí -...'!J33</f>
        <v>0</v>
      </c>
      <c r="AW109" s="80">
        <f>'SO 08.3 - Objekt zázemí -...'!J34</f>
        <v>0</v>
      </c>
      <c r="AX109" s="80">
        <f>'SO 08.3 - Objekt zázemí -...'!J35</f>
        <v>0</v>
      </c>
      <c r="AY109" s="80">
        <f>'SO 08.3 - Objekt zázemí -...'!J36</f>
        <v>0</v>
      </c>
      <c r="AZ109" s="80">
        <f>'SO 08.3 - Objekt zázemí -...'!F33</f>
        <v>0</v>
      </c>
      <c r="BA109" s="80">
        <f>'SO 08.3 - Objekt zázemí -...'!F34</f>
        <v>0</v>
      </c>
      <c r="BB109" s="80">
        <f>'SO 08.3 - Objekt zázemí -...'!F35</f>
        <v>0</v>
      </c>
      <c r="BC109" s="80">
        <f>'SO 08.3 - Objekt zázemí -...'!F36</f>
        <v>0</v>
      </c>
      <c r="BD109" s="82">
        <f>'SO 08.3 - Objekt zázemí -...'!F37</f>
        <v>0</v>
      </c>
      <c r="BT109" s="83" t="s">
        <v>6</v>
      </c>
      <c r="BV109" s="83" t="s">
        <v>81</v>
      </c>
      <c r="BW109" s="83" t="s">
        <v>130</v>
      </c>
      <c r="BX109" s="83" t="s">
        <v>5</v>
      </c>
      <c r="CL109" s="83" t="s">
        <v>1</v>
      </c>
      <c r="CM109" s="83" t="s">
        <v>88</v>
      </c>
    </row>
    <row r="110" spans="1:91" s="6" customFormat="1" ht="24.75" customHeight="1">
      <c r="A110" s="74" t="s">
        <v>83</v>
      </c>
      <c r="B110" s="75"/>
      <c r="C110" s="76"/>
      <c r="D110" s="197" t="s">
        <v>131</v>
      </c>
      <c r="E110" s="197"/>
      <c r="F110" s="197"/>
      <c r="G110" s="197"/>
      <c r="H110" s="197"/>
      <c r="I110" s="77"/>
      <c r="J110" s="197" t="s">
        <v>132</v>
      </c>
      <c r="K110" s="197"/>
      <c r="L110" s="197"/>
      <c r="M110" s="197"/>
      <c r="N110" s="197"/>
      <c r="O110" s="197"/>
      <c r="P110" s="197"/>
      <c r="Q110" s="197"/>
      <c r="R110" s="197"/>
      <c r="S110" s="197"/>
      <c r="T110" s="197"/>
      <c r="U110" s="197"/>
      <c r="V110" s="197"/>
      <c r="W110" s="197"/>
      <c r="X110" s="197"/>
      <c r="Y110" s="197"/>
      <c r="Z110" s="197"/>
      <c r="AA110" s="197"/>
      <c r="AB110" s="197"/>
      <c r="AC110" s="197"/>
      <c r="AD110" s="197"/>
      <c r="AE110" s="197"/>
      <c r="AF110" s="197"/>
      <c r="AG110" s="203">
        <f>'SO 08.4 - Objekkt zázemí ...'!K30</f>
        <v>0</v>
      </c>
      <c r="AH110" s="204"/>
      <c r="AI110" s="204"/>
      <c r="AJ110" s="204"/>
      <c r="AK110" s="204"/>
      <c r="AL110" s="204"/>
      <c r="AM110" s="204"/>
      <c r="AN110" s="203">
        <f t="shared" si="0"/>
        <v>0</v>
      </c>
      <c r="AO110" s="204"/>
      <c r="AP110" s="204"/>
      <c r="AQ110" s="78" t="s">
        <v>86</v>
      </c>
      <c r="AR110" s="75"/>
      <c r="AS110" s="79">
        <v>0</v>
      </c>
      <c r="AT110" s="80">
        <f t="shared" si="1"/>
        <v>0</v>
      </c>
      <c r="AU110" s="81">
        <f>'SO 08.4 - Objekkt zázemí ...'!Q117</f>
        <v>0</v>
      </c>
      <c r="AV110" s="80">
        <f>'SO 08.4 - Objekkt zázemí ...'!K33</f>
        <v>0</v>
      </c>
      <c r="AW110" s="80">
        <f>'SO 08.4 - Objekkt zázemí ...'!K34</f>
        <v>0</v>
      </c>
      <c r="AX110" s="80">
        <f>'SO 08.4 - Objekkt zázemí ...'!K35</f>
        <v>0</v>
      </c>
      <c r="AY110" s="80">
        <f>'SO 08.4 - Objekkt zázemí ...'!K36</f>
        <v>0</v>
      </c>
      <c r="AZ110" s="80">
        <f>'SO 08.4 - Objekkt zázemí ...'!F33</f>
        <v>0</v>
      </c>
      <c r="BA110" s="80">
        <f>'SO 08.4 - Objekkt zázemí ...'!F34</f>
        <v>0</v>
      </c>
      <c r="BB110" s="80">
        <f>'SO 08.4 - Objekkt zázemí ...'!F35</f>
        <v>0</v>
      </c>
      <c r="BC110" s="80">
        <f>'SO 08.4 - Objekkt zázemí ...'!F36</f>
        <v>0</v>
      </c>
      <c r="BD110" s="82">
        <f>'SO 08.4 - Objekkt zázemí ...'!F37</f>
        <v>0</v>
      </c>
      <c r="BT110" s="83" t="s">
        <v>6</v>
      </c>
      <c r="BV110" s="83" t="s">
        <v>81</v>
      </c>
      <c r="BW110" s="83" t="s">
        <v>133</v>
      </c>
      <c r="BX110" s="83" t="s">
        <v>5</v>
      </c>
      <c r="CL110" s="83" t="s">
        <v>1</v>
      </c>
      <c r="CM110" s="83" t="s">
        <v>88</v>
      </c>
    </row>
    <row r="111" spans="1:91" s="6" customFormat="1" ht="24.75" customHeight="1">
      <c r="A111" s="74" t="s">
        <v>83</v>
      </c>
      <c r="B111" s="75"/>
      <c r="C111" s="76"/>
      <c r="D111" s="197" t="s">
        <v>134</v>
      </c>
      <c r="E111" s="197"/>
      <c r="F111" s="197"/>
      <c r="G111" s="197"/>
      <c r="H111" s="197"/>
      <c r="I111" s="77"/>
      <c r="J111" s="197" t="s">
        <v>135</v>
      </c>
      <c r="K111" s="197"/>
      <c r="L111" s="197"/>
      <c r="M111" s="197"/>
      <c r="N111" s="197"/>
      <c r="O111" s="197"/>
      <c r="P111" s="197"/>
      <c r="Q111" s="197"/>
      <c r="R111" s="197"/>
      <c r="S111" s="197"/>
      <c r="T111" s="197"/>
      <c r="U111" s="197"/>
      <c r="V111" s="197"/>
      <c r="W111" s="197"/>
      <c r="X111" s="197"/>
      <c r="Y111" s="197"/>
      <c r="Z111" s="197"/>
      <c r="AA111" s="197"/>
      <c r="AB111" s="197"/>
      <c r="AC111" s="197"/>
      <c r="AD111" s="197"/>
      <c r="AE111" s="197"/>
      <c r="AF111" s="197"/>
      <c r="AG111" s="203">
        <f>'SO 08.5 - Objekkt zázemí ...'!J30</f>
        <v>0</v>
      </c>
      <c r="AH111" s="204"/>
      <c r="AI111" s="204"/>
      <c r="AJ111" s="204"/>
      <c r="AK111" s="204"/>
      <c r="AL111" s="204"/>
      <c r="AM111" s="204"/>
      <c r="AN111" s="203">
        <f t="shared" si="0"/>
        <v>0</v>
      </c>
      <c r="AO111" s="204"/>
      <c r="AP111" s="204"/>
      <c r="AQ111" s="78" t="s">
        <v>86</v>
      </c>
      <c r="AR111" s="75"/>
      <c r="AS111" s="79">
        <v>0</v>
      </c>
      <c r="AT111" s="80">
        <f t="shared" si="1"/>
        <v>0</v>
      </c>
      <c r="AU111" s="81">
        <f>'SO 08.5 - Objekkt zázemí ...'!P117</f>
        <v>0</v>
      </c>
      <c r="AV111" s="80">
        <f>'SO 08.5 - Objekkt zázemí ...'!J33</f>
        <v>0</v>
      </c>
      <c r="AW111" s="80">
        <f>'SO 08.5 - Objekkt zázemí ...'!J34</f>
        <v>0</v>
      </c>
      <c r="AX111" s="80">
        <f>'SO 08.5 - Objekkt zázemí ...'!J35</f>
        <v>0</v>
      </c>
      <c r="AY111" s="80">
        <f>'SO 08.5 - Objekkt zázemí ...'!J36</f>
        <v>0</v>
      </c>
      <c r="AZ111" s="80">
        <f>'SO 08.5 - Objekkt zázemí ...'!F33</f>
        <v>0</v>
      </c>
      <c r="BA111" s="80">
        <f>'SO 08.5 - Objekkt zázemí ...'!F34</f>
        <v>0</v>
      </c>
      <c r="BB111" s="80">
        <f>'SO 08.5 - Objekkt zázemí ...'!F35</f>
        <v>0</v>
      </c>
      <c r="BC111" s="80">
        <f>'SO 08.5 - Objekkt zázemí ...'!F36</f>
        <v>0</v>
      </c>
      <c r="BD111" s="82">
        <f>'SO 08.5 - Objekkt zázemí ...'!F37</f>
        <v>0</v>
      </c>
      <c r="BT111" s="83" t="s">
        <v>6</v>
      </c>
      <c r="BV111" s="83" t="s">
        <v>81</v>
      </c>
      <c r="BW111" s="83" t="s">
        <v>136</v>
      </c>
      <c r="BX111" s="83" t="s">
        <v>5</v>
      </c>
      <c r="CL111" s="83" t="s">
        <v>1</v>
      </c>
      <c r="CM111" s="83" t="s">
        <v>88</v>
      </c>
    </row>
    <row r="112" spans="1:91" s="6" customFormat="1" ht="24.75" customHeight="1">
      <c r="A112" s="74" t="s">
        <v>83</v>
      </c>
      <c r="B112" s="75"/>
      <c r="C112" s="76"/>
      <c r="D112" s="197" t="s">
        <v>137</v>
      </c>
      <c r="E112" s="197"/>
      <c r="F112" s="197"/>
      <c r="G112" s="197"/>
      <c r="H112" s="197"/>
      <c r="I112" s="77"/>
      <c r="J112" s="197" t="s">
        <v>138</v>
      </c>
      <c r="K112" s="197"/>
      <c r="L112" s="197"/>
      <c r="M112" s="197"/>
      <c r="N112" s="197"/>
      <c r="O112" s="197"/>
      <c r="P112" s="197"/>
      <c r="Q112" s="197"/>
      <c r="R112" s="197"/>
      <c r="S112" s="197"/>
      <c r="T112" s="197"/>
      <c r="U112" s="197"/>
      <c r="V112" s="197"/>
      <c r="W112" s="197"/>
      <c r="X112" s="197"/>
      <c r="Y112" s="197"/>
      <c r="Z112" s="197"/>
      <c r="AA112" s="197"/>
      <c r="AB112" s="197"/>
      <c r="AC112" s="197"/>
      <c r="AD112" s="197"/>
      <c r="AE112" s="197"/>
      <c r="AF112" s="197"/>
      <c r="AG112" s="203">
        <f>'SO 08.6 - Objekkt zázemí ...'!J30</f>
        <v>0</v>
      </c>
      <c r="AH112" s="204"/>
      <c r="AI112" s="204"/>
      <c r="AJ112" s="204"/>
      <c r="AK112" s="204"/>
      <c r="AL112" s="204"/>
      <c r="AM112" s="204"/>
      <c r="AN112" s="203">
        <f t="shared" si="0"/>
        <v>0</v>
      </c>
      <c r="AO112" s="204"/>
      <c r="AP112" s="204"/>
      <c r="AQ112" s="78" t="s">
        <v>86</v>
      </c>
      <c r="AR112" s="75"/>
      <c r="AS112" s="79">
        <v>0</v>
      </c>
      <c r="AT112" s="80">
        <f t="shared" si="1"/>
        <v>0</v>
      </c>
      <c r="AU112" s="81">
        <f>'SO 08.6 - Objekkt zázemí ...'!P117</f>
        <v>0</v>
      </c>
      <c r="AV112" s="80">
        <f>'SO 08.6 - Objekkt zázemí ...'!J33</f>
        <v>0</v>
      </c>
      <c r="AW112" s="80">
        <f>'SO 08.6 - Objekkt zázemí ...'!J34</f>
        <v>0</v>
      </c>
      <c r="AX112" s="80">
        <f>'SO 08.6 - Objekkt zázemí ...'!J35</f>
        <v>0</v>
      </c>
      <c r="AY112" s="80">
        <f>'SO 08.6 - Objekkt zázemí ...'!J36</f>
        <v>0</v>
      </c>
      <c r="AZ112" s="80">
        <f>'SO 08.6 - Objekkt zázemí ...'!F33</f>
        <v>0</v>
      </c>
      <c r="BA112" s="80">
        <f>'SO 08.6 - Objekkt zázemí ...'!F34</f>
        <v>0</v>
      </c>
      <c r="BB112" s="80">
        <f>'SO 08.6 - Objekkt zázemí ...'!F35</f>
        <v>0</v>
      </c>
      <c r="BC112" s="80">
        <f>'SO 08.6 - Objekkt zázemí ...'!F36</f>
        <v>0</v>
      </c>
      <c r="BD112" s="82">
        <f>'SO 08.6 - Objekkt zázemí ...'!F37</f>
        <v>0</v>
      </c>
      <c r="BT112" s="83" t="s">
        <v>6</v>
      </c>
      <c r="BV112" s="83" t="s">
        <v>81</v>
      </c>
      <c r="BW112" s="83" t="s">
        <v>139</v>
      </c>
      <c r="BX112" s="83" t="s">
        <v>5</v>
      </c>
      <c r="CL112" s="83" t="s">
        <v>1</v>
      </c>
      <c r="CM112" s="83" t="s">
        <v>88</v>
      </c>
    </row>
    <row r="113" spans="1:91" s="6" customFormat="1" ht="24.75" customHeight="1">
      <c r="A113" s="74" t="s">
        <v>83</v>
      </c>
      <c r="B113" s="75"/>
      <c r="C113" s="76"/>
      <c r="D113" s="197" t="s">
        <v>140</v>
      </c>
      <c r="E113" s="197"/>
      <c r="F113" s="197"/>
      <c r="G113" s="197"/>
      <c r="H113" s="197"/>
      <c r="I113" s="77"/>
      <c r="J113" s="197" t="s">
        <v>141</v>
      </c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197"/>
      <c r="Z113" s="197"/>
      <c r="AA113" s="197"/>
      <c r="AB113" s="197"/>
      <c r="AC113" s="197"/>
      <c r="AD113" s="197"/>
      <c r="AE113" s="197"/>
      <c r="AF113" s="197"/>
      <c r="AG113" s="203">
        <f>'SO 08.7 - Objekt zázemí -...'!J30</f>
        <v>0</v>
      </c>
      <c r="AH113" s="204"/>
      <c r="AI113" s="204"/>
      <c r="AJ113" s="204"/>
      <c r="AK113" s="204"/>
      <c r="AL113" s="204"/>
      <c r="AM113" s="204"/>
      <c r="AN113" s="203">
        <f t="shared" si="0"/>
        <v>0</v>
      </c>
      <c r="AO113" s="204"/>
      <c r="AP113" s="204"/>
      <c r="AQ113" s="78" t="s">
        <v>86</v>
      </c>
      <c r="AR113" s="75"/>
      <c r="AS113" s="79">
        <v>0</v>
      </c>
      <c r="AT113" s="80">
        <f t="shared" si="1"/>
        <v>0</v>
      </c>
      <c r="AU113" s="81">
        <f>'SO 08.7 - Objekt zázemí -...'!P119</f>
        <v>0</v>
      </c>
      <c r="AV113" s="80">
        <f>'SO 08.7 - Objekt zázemí -...'!J33</f>
        <v>0</v>
      </c>
      <c r="AW113" s="80">
        <f>'SO 08.7 - Objekt zázemí -...'!J34</f>
        <v>0</v>
      </c>
      <c r="AX113" s="80">
        <f>'SO 08.7 - Objekt zázemí -...'!J35</f>
        <v>0</v>
      </c>
      <c r="AY113" s="80">
        <f>'SO 08.7 - Objekt zázemí -...'!J36</f>
        <v>0</v>
      </c>
      <c r="AZ113" s="80">
        <f>'SO 08.7 - Objekt zázemí -...'!F33</f>
        <v>0</v>
      </c>
      <c r="BA113" s="80">
        <f>'SO 08.7 - Objekt zázemí -...'!F34</f>
        <v>0</v>
      </c>
      <c r="BB113" s="80">
        <f>'SO 08.7 - Objekt zázemí -...'!F35</f>
        <v>0</v>
      </c>
      <c r="BC113" s="80">
        <f>'SO 08.7 - Objekt zázemí -...'!F36</f>
        <v>0</v>
      </c>
      <c r="BD113" s="82">
        <f>'SO 08.7 - Objekt zázemí -...'!F37</f>
        <v>0</v>
      </c>
      <c r="BT113" s="83" t="s">
        <v>6</v>
      </c>
      <c r="BV113" s="83" t="s">
        <v>81</v>
      </c>
      <c r="BW113" s="83" t="s">
        <v>142</v>
      </c>
      <c r="BX113" s="83" t="s">
        <v>5</v>
      </c>
      <c r="CL113" s="83" t="s">
        <v>1</v>
      </c>
      <c r="CM113" s="83" t="s">
        <v>88</v>
      </c>
    </row>
    <row r="114" spans="1:91" s="6" customFormat="1" ht="16.5" customHeight="1">
      <c r="A114" s="74" t="s">
        <v>83</v>
      </c>
      <c r="B114" s="75"/>
      <c r="C114" s="76"/>
      <c r="D114" s="197" t="s">
        <v>143</v>
      </c>
      <c r="E114" s="197"/>
      <c r="F114" s="197"/>
      <c r="G114" s="197"/>
      <c r="H114" s="197"/>
      <c r="I114" s="77"/>
      <c r="J114" s="197" t="s">
        <v>144</v>
      </c>
      <c r="K114" s="197"/>
      <c r="L114" s="197"/>
      <c r="M114" s="197"/>
      <c r="N114" s="197"/>
      <c r="O114" s="197"/>
      <c r="P114" s="197"/>
      <c r="Q114" s="197"/>
      <c r="R114" s="197"/>
      <c r="S114" s="197"/>
      <c r="T114" s="197"/>
      <c r="U114" s="197"/>
      <c r="V114" s="197"/>
      <c r="W114" s="197"/>
      <c r="X114" s="197"/>
      <c r="Y114" s="197"/>
      <c r="Z114" s="197"/>
      <c r="AA114" s="197"/>
      <c r="AB114" s="197"/>
      <c r="AC114" s="197"/>
      <c r="AD114" s="197"/>
      <c r="AE114" s="197"/>
      <c r="AF114" s="197"/>
      <c r="AG114" s="203">
        <f>'SO 09 - Objekt zázemí - o...'!J30</f>
        <v>0</v>
      </c>
      <c r="AH114" s="204"/>
      <c r="AI114" s="204"/>
      <c r="AJ114" s="204"/>
      <c r="AK114" s="204"/>
      <c r="AL114" s="204"/>
      <c r="AM114" s="204"/>
      <c r="AN114" s="203">
        <f t="shared" si="0"/>
        <v>0</v>
      </c>
      <c r="AO114" s="204"/>
      <c r="AP114" s="204"/>
      <c r="AQ114" s="78" t="s">
        <v>86</v>
      </c>
      <c r="AR114" s="75"/>
      <c r="AS114" s="79">
        <v>0</v>
      </c>
      <c r="AT114" s="80">
        <f t="shared" si="1"/>
        <v>0</v>
      </c>
      <c r="AU114" s="81">
        <f>'SO 09 - Objekt zázemí - o...'!P128</f>
        <v>0</v>
      </c>
      <c r="AV114" s="80">
        <f>'SO 09 - Objekt zázemí - o...'!J33</f>
        <v>0</v>
      </c>
      <c r="AW114" s="80">
        <f>'SO 09 - Objekt zázemí - o...'!J34</f>
        <v>0</v>
      </c>
      <c r="AX114" s="80">
        <f>'SO 09 - Objekt zázemí - o...'!J35</f>
        <v>0</v>
      </c>
      <c r="AY114" s="80">
        <f>'SO 09 - Objekt zázemí - o...'!J36</f>
        <v>0</v>
      </c>
      <c r="AZ114" s="80">
        <f>'SO 09 - Objekt zázemí - o...'!F33</f>
        <v>0</v>
      </c>
      <c r="BA114" s="80">
        <f>'SO 09 - Objekt zázemí - o...'!F34</f>
        <v>0</v>
      </c>
      <c r="BB114" s="80">
        <f>'SO 09 - Objekt zázemí - o...'!F35</f>
        <v>0</v>
      </c>
      <c r="BC114" s="80">
        <f>'SO 09 - Objekt zázemí - o...'!F36</f>
        <v>0</v>
      </c>
      <c r="BD114" s="82">
        <f>'SO 09 - Objekt zázemí - o...'!F37</f>
        <v>0</v>
      </c>
      <c r="BT114" s="83" t="s">
        <v>6</v>
      </c>
      <c r="BV114" s="83" t="s">
        <v>81</v>
      </c>
      <c r="BW114" s="83" t="s">
        <v>145</v>
      </c>
      <c r="BX114" s="83" t="s">
        <v>5</v>
      </c>
      <c r="CL114" s="83" t="s">
        <v>1</v>
      </c>
      <c r="CM114" s="83" t="s">
        <v>88</v>
      </c>
    </row>
    <row r="115" spans="1:91" s="6" customFormat="1" ht="24.75" customHeight="1">
      <c r="A115" s="74" t="s">
        <v>83</v>
      </c>
      <c r="B115" s="75"/>
      <c r="C115" s="76"/>
      <c r="D115" s="197" t="s">
        <v>146</v>
      </c>
      <c r="E115" s="197"/>
      <c r="F115" s="197"/>
      <c r="G115" s="197"/>
      <c r="H115" s="197"/>
      <c r="I115" s="77"/>
      <c r="J115" s="197" t="s">
        <v>147</v>
      </c>
      <c r="K115" s="197"/>
      <c r="L115" s="197"/>
      <c r="M115" s="197"/>
      <c r="N115" s="197"/>
      <c r="O115" s="197"/>
      <c r="P115" s="197"/>
      <c r="Q115" s="197"/>
      <c r="R115" s="197"/>
      <c r="S115" s="197"/>
      <c r="T115" s="197"/>
      <c r="U115" s="197"/>
      <c r="V115" s="197"/>
      <c r="W115" s="197"/>
      <c r="X115" s="197"/>
      <c r="Y115" s="197"/>
      <c r="Z115" s="197"/>
      <c r="AA115" s="197"/>
      <c r="AB115" s="197"/>
      <c r="AC115" s="197"/>
      <c r="AD115" s="197"/>
      <c r="AE115" s="197"/>
      <c r="AF115" s="197"/>
      <c r="AG115" s="203">
        <f>'SO 09.1 - Objekt zázemí -...'!J30</f>
        <v>0</v>
      </c>
      <c r="AH115" s="204"/>
      <c r="AI115" s="204"/>
      <c r="AJ115" s="204"/>
      <c r="AK115" s="204"/>
      <c r="AL115" s="204"/>
      <c r="AM115" s="204"/>
      <c r="AN115" s="203">
        <f t="shared" si="0"/>
        <v>0</v>
      </c>
      <c r="AO115" s="204"/>
      <c r="AP115" s="204"/>
      <c r="AQ115" s="78" t="s">
        <v>86</v>
      </c>
      <c r="AR115" s="75"/>
      <c r="AS115" s="79">
        <v>0</v>
      </c>
      <c r="AT115" s="80">
        <f t="shared" si="1"/>
        <v>0</v>
      </c>
      <c r="AU115" s="81">
        <f>'SO 09.1 - Objekt zázemí -...'!P118</f>
        <v>0</v>
      </c>
      <c r="AV115" s="80">
        <f>'SO 09.1 - Objekt zázemí -...'!J33</f>
        <v>0</v>
      </c>
      <c r="AW115" s="80">
        <f>'SO 09.1 - Objekt zázemí -...'!J34</f>
        <v>0</v>
      </c>
      <c r="AX115" s="80">
        <f>'SO 09.1 - Objekt zázemí -...'!J35</f>
        <v>0</v>
      </c>
      <c r="AY115" s="80">
        <f>'SO 09.1 - Objekt zázemí -...'!J36</f>
        <v>0</v>
      </c>
      <c r="AZ115" s="80">
        <f>'SO 09.1 - Objekt zázemí -...'!F33</f>
        <v>0</v>
      </c>
      <c r="BA115" s="80">
        <f>'SO 09.1 - Objekt zázemí -...'!F34</f>
        <v>0</v>
      </c>
      <c r="BB115" s="80">
        <f>'SO 09.1 - Objekt zázemí -...'!F35</f>
        <v>0</v>
      </c>
      <c r="BC115" s="80">
        <f>'SO 09.1 - Objekt zázemí -...'!F36</f>
        <v>0</v>
      </c>
      <c r="BD115" s="82">
        <f>'SO 09.1 - Objekt zázemí -...'!F37</f>
        <v>0</v>
      </c>
      <c r="BT115" s="83" t="s">
        <v>6</v>
      </c>
      <c r="BV115" s="83" t="s">
        <v>81</v>
      </c>
      <c r="BW115" s="83" t="s">
        <v>148</v>
      </c>
      <c r="BX115" s="83" t="s">
        <v>5</v>
      </c>
      <c r="CL115" s="83" t="s">
        <v>1</v>
      </c>
      <c r="CM115" s="83" t="s">
        <v>88</v>
      </c>
    </row>
    <row r="116" spans="1:91" s="6" customFormat="1" ht="24.75" customHeight="1">
      <c r="A116" s="74" t="s">
        <v>83</v>
      </c>
      <c r="B116" s="75"/>
      <c r="C116" s="76"/>
      <c r="D116" s="197" t="s">
        <v>149</v>
      </c>
      <c r="E116" s="197"/>
      <c r="F116" s="197"/>
      <c r="G116" s="197"/>
      <c r="H116" s="197"/>
      <c r="I116" s="77"/>
      <c r="J116" s="197" t="s">
        <v>150</v>
      </c>
      <c r="K116" s="197"/>
      <c r="L116" s="197"/>
      <c r="M116" s="197"/>
      <c r="N116" s="197"/>
      <c r="O116" s="197"/>
      <c r="P116" s="197"/>
      <c r="Q116" s="197"/>
      <c r="R116" s="197"/>
      <c r="S116" s="197"/>
      <c r="T116" s="197"/>
      <c r="U116" s="197"/>
      <c r="V116" s="197"/>
      <c r="W116" s="197"/>
      <c r="X116" s="197"/>
      <c r="Y116" s="197"/>
      <c r="Z116" s="197"/>
      <c r="AA116" s="197"/>
      <c r="AB116" s="197"/>
      <c r="AC116" s="197"/>
      <c r="AD116" s="197"/>
      <c r="AE116" s="197"/>
      <c r="AF116" s="197"/>
      <c r="AG116" s="203">
        <f>'SO 09.2 - Objekt zázemí -...'!J30</f>
        <v>0</v>
      </c>
      <c r="AH116" s="204"/>
      <c r="AI116" s="204"/>
      <c r="AJ116" s="204"/>
      <c r="AK116" s="204"/>
      <c r="AL116" s="204"/>
      <c r="AM116" s="204"/>
      <c r="AN116" s="203">
        <f t="shared" si="0"/>
        <v>0</v>
      </c>
      <c r="AO116" s="204"/>
      <c r="AP116" s="204"/>
      <c r="AQ116" s="78" t="s">
        <v>86</v>
      </c>
      <c r="AR116" s="75"/>
      <c r="AS116" s="79">
        <v>0</v>
      </c>
      <c r="AT116" s="80">
        <f t="shared" si="1"/>
        <v>0</v>
      </c>
      <c r="AU116" s="81">
        <f>'SO 09.2 - Objekt zázemí -...'!P124</f>
        <v>0</v>
      </c>
      <c r="AV116" s="80">
        <f>'SO 09.2 - Objekt zázemí -...'!J33</f>
        <v>0</v>
      </c>
      <c r="AW116" s="80">
        <f>'SO 09.2 - Objekt zázemí -...'!J34</f>
        <v>0</v>
      </c>
      <c r="AX116" s="80">
        <f>'SO 09.2 - Objekt zázemí -...'!J35</f>
        <v>0</v>
      </c>
      <c r="AY116" s="80">
        <f>'SO 09.2 - Objekt zázemí -...'!J36</f>
        <v>0</v>
      </c>
      <c r="AZ116" s="80">
        <f>'SO 09.2 - Objekt zázemí -...'!F33</f>
        <v>0</v>
      </c>
      <c r="BA116" s="80">
        <f>'SO 09.2 - Objekt zázemí -...'!F34</f>
        <v>0</v>
      </c>
      <c r="BB116" s="80">
        <f>'SO 09.2 - Objekt zázemí -...'!F35</f>
        <v>0</v>
      </c>
      <c r="BC116" s="80">
        <f>'SO 09.2 - Objekt zázemí -...'!F36</f>
        <v>0</v>
      </c>
      <c r="BD116" s="82">
        <f>'SO 09.2 - Objekt zázemí -...'!F37</f>
        <v>0</v>
      </c>
      <c r="BT116" s="83" t="s">
        <v>6</v>
      </c>
      <c r="BV116" s="83" t="s">
        <v>81</v>
      </c>
      <c r="BW116" s="83" t="s">
        <v>151</v>
      </c>
      <c r="BX116" s="83" t="s">
        <v>5</v>
      </c>
      <c r="CL116" s="83" t="s">
        <v>1</v>
      </c>
      <c r="CM116" s="83" t="s">
        <v>88</v>
      </c>
    </row>
    <row r="117" spans="1:91" s="6" customFormat="1" ht="24.75" customHeight="1">
      <c r="A117" s="74" t="s">
        <v>83</v>
      </c>
      <c r="B117" s="75"/>
      <c r="C117" s="76"/>
      <c r="D117" s="197" t="s">
        <v>152</v>
      </c>
      <c r="E117" s="197"/>
      <c r="F117" s="197"/>
      <c r="G117" s="197"/>
      <c r="H117" s="197"/>
      <c r="I117" s="77"/>
      <c r="J117" s="197" t="s">
        <v>150</v>
      </c>
      <c r="K117" s="197"/>
      <c r="L117" s="197"/>
      <c r="M117" s="197"/>
      <c r="N117" s="197"/>
      <c r="O117" s="197"/>
      <c r="P117" s="197"/>
      <c r="Q117" s="197"/>
      <c r="R117" s="197"/>
      <c r="S117" s="197"/>
      <c r="T117" s="197"/>
      <c r="U117" s="197"/>
      <c r="V117" s="197"/>
      <c r="W117" s="197"/>
      <c r="X117" s="197"/>
      <c r="Y117" s="197"/>
      <c r="Z117" s="197"/>
      <c r="AA117" s="197"/>
      <c r="AB117" s="197"/>
      <c r="AC117" s="197"/>
      <c r="AD117" s="197"/>
      <c r="AE117" s="197"/>
      <c r="AF117" s="197"/>
      <c r="AG117" s="203">
        <f>'SO 09.3 - Objekt zázemí -...'!J30</f>
        <v>0</v>
      </c>
      <c r="AH117" s="204"/>
      <c r="AI117" s="204"/>
      <c r="AJ117" s="204"/>
      <c r="AK117" s="204"/>
      <c r="AL117" s="204"/>
      <c r="AM117" s="204"/>
      <c r="AN117" s="203">
        <f t="shared" si="0"/>
        <v>0</v>
      </c>
      <c r="AO117" s="204"/>
      <c r="AP117" s="204"/>
      <c r="AQ117" s="78" t="s">
        <v>86</v>
      </c>
      <c r="AR117" s="75"/>
      <c r="AS117" s="79">
        <v>0</v>
      </c>
      <c r="AT117" s="80">
        <f t="shared" si="1"/>
        <v>0</v>
      </c>
      <c r="AU117" s="81">
        <f>'SO 09.3 - Objekt zázemí -...'!P120</f>
        <v>0</v>
      </c>
      <c r="AV117" s="80">
        <f>'SO 09.3 - Objekt zázemí -...'!J33</f>
        <v>0</v>
      </c>
      <c r="AW117" s="80">
        <f>'SO 09.3 - Objekt zázemí -...'!J34</f>
        <v>0</v>
      </c>
      <c r="AX117" s="80">
        <f>'SO 09.3 - Objekt zázemí -...'!J35</f>
        <v>0</v>
      </c>
      <c r="AY117" s="80">
        <f>'SO 09.3 - Objekt zázemí -...'!J36</f>
        <v>0</v>
      </c>
      <c r="AZ117" s="80">
        <f>'SO 09.3 - Objekt zázemí -...'!F33</f>
        <v>0</v>
      </c>
      <c r="BA117" s="80">
        <f>'SO 09.3 - Objekt zázemí -...'!F34</f>
        <v>0</v>
      </c>
      <c r="BB117" s="80">
        <f>'SO 09.3 - Objekt zázemí -...'!F35</f>
        <v>0</v>
      </c>
      <c r="BC117" s="80">
        <f>'SO 09.3 - Objekt zázemí -...'!F36</f>
        <v>0</v>
      </c>
      <c r="BD117" s="82">
        <f>'SO 09.3 - Objekt zázemí -...'!F37</f>
        <v>0</v>
      </c>
      <c r="BT117" s="83" t="s">
        <v>6</v>
      </c>
      <c r="BV117" s="83" t="s">
        <v>81</v>
      </c>
      <c r="BW117" s="83" t="s">
        <v>153</v>
      </c>
      <c r="BX117" s="83" t="s">
        <v>5</v>
      </c>
      <c r="CL117" s="83" t="s">
        <v>1</v>
      </c>
      <c r="CM117" s="83" t="s">
        <v>88</v>
      </c>
    </row>
    <row r="118" spans="1:91" s="6" customFormat="1" ht="24.75" customHeight="1">
      <c r="A118" s="74" t="s">
        <v>83</v>
      </c>
      <c r="B118" s="75"/>
      <c r="C118" s="76"/>
      <c r="D118" s="197" t="s">
        <v>154</v>
      </c>
      <c r="E118" s="197"/>
      <c r="F118" s="197"/>
      <c r="G118" s="197"/>
      <c r="H118" s="197"/>
      <c r="I118" s="77"/>
      <c r="J118" s="197" t="s">
        <v>155</v>
      </c>
      <c r="K118" s="197"/>
      <c r="L118" s="197"/>
      <c r="M118" s="197"/>
      <c r="N118" s="197"/>
      <c r="O118" s="197"/>
      <c r="P118" s="197"/>
      <c r="Q118" s="197"/>
      <c r="R118" s="197"/>
      <c r="S118" s="197"/>
      <c r="T118" s="197"/>
      <c r="U118" s="197"/>
      <c r="V118" s="197"/>
      <c r="W118" s="197"/>
      <c r="X118" s="197"/>
      <c r="Y118" s="197"/>
      <c r="Z118" s="197"/>
      <c r="AA118" s="197"/>
      <c r="AB118" s="197"/>
      <c r="AC118" s="197"/>
      <c r="AD118" s="197"/>
      <c r="AE118" s="197"/>
      <c r="AF118" s="197"/>
      <c r="AG118" s="203">
        <f>'SO 09.4 - Objekt zázemí -...'!K30</f>
        <v>0</v>
      </c>
      <c r="AH118" s="204"/>
      <c r="AI118" s="204"/>
      <c r="AJ118" s="204"/>
      <c r="AK118" s="204"/>
      <c r="AL118" s="204"/>
      <c r="AM118" s="204"/>
      <c r="AN118" s="203">
        <f t="shared" si="0"/>
        <v>0</v>
      </c>
      <c r="AO118" s="204"/>
      <c r="AP118" s="204"/>
      <c r="AQ118" s="78" t="s">
        <v>86</v>
      </c>
      <c r="AR118" s="75"/>
      <c r="AS118" s="79">
        <v>0</v>
      </c>
      <c r="AT118" s="80">
        <f t="shared" si="1"/>
        <v>0</v>
      </c>
      <c r="AU118" s="81">
        <f>'SO 09.4 - Objekt zázemí -...'!Q117</f>
        <v>0</v>
      </c>
      <c r="AV118" s="80">
        <f>'SO 09.4 - Objekt zázemí -...'!K33</f>
        <v>0</v>
      </c>
      <c r="AW118" s="80">
        <f>'SO 09.4 - Objekt zázemí -...'!K34</f>
        <v>0</v>
      </c>
      <c r="AX118" s="80">
        <f>'SO 09.4 - Objekt zázemí -...'!K35</f>
        <v>0</v>
      </c>
      <c r="AY118" s="80">
        <f>'SO 09.4 - Objekt zázemí -...'!K36</f>
        <v>0</v>
      </c>
      <c r="AZ118" s="80">
        <f>'SO 09.4 - Objekt zázemí -...'!F33</f>
        <v>0</v>
      </c>
      <c r="BA118" s="80">
        <f>'SO 09.4 - Objekt zázemí -...'!F34</f>
        <v>0</v>
      </c>
      <c r="BB118" s="80">
        <f>'SO 09.4 - Objekt zázemí -...'!F35</f>
        <v>0</v>
      </c>
      <c r="BC118" s="80">
        <f>'SO 09.4 - Objekt zázemí -...'!F36</f>
        <v>0</v>
      </c>
      <c r="BD118" s="82">
        <f>'SO 09.4 - Objekt zázemí -...'!F37</f>
        <v>0</v>
      </c>
      <c r="BT118" s="83" t="s">
        <v>6</v>
      </c>
      <c r="BV118" s="83" t="s">
        <v>81</v>
      </c>
      <c r="BW118" s="83" t="s">
        <v>156</v>
      </c>
      <c r="BX118" s="83" t="s">
        <v>5</v>
      </c>
      <c r="CL118" s="83" t="s">
        <v>1</v>
      </c>
      <c r="CM118" s="83" t="s">
        <v>88</v>
      </c>
    </row>
    <row r="119" spans="1:91" s="6" customFormat="1" ht="24.75" customHeight="1">
      <c r="A119" s="74" t="s">
        <v>83</v>
      </c>
      <c r="B119" s="75"/>
      <c r="C119" s="76"/>
      <c r="D119" s="197" t="s">
        <v>157</v>
      </c>
      <c r="E119" s="197"/>
      <c r="F119" s="197"/>
      <c r="G119" s="197"/>
      <c r="H119" s="197"/>
      <c r="I119" s="77"/>
      <c r="J119" s="197" t="s">
        <v>158</v>
      </c>
      <c r="K119" s="197"/>
      <c r="L119" s="197"/>
      <c r="M119" s="197"/>
      <c r="N119" s="197"/>
      <c r="O119" s="197"/>
      <c r="P119" s="197"/>
      <c r="Q119" s="197"/>
      <c r="R119" s="197"/>
      <c r="S119" s="197"/>
      <c r="T119" s="197"/>
      <c r="U119" s="197"/>
      <c r="V119" s="197"/>
      <c r="W119" s="197"/>
      <c r="X119" s="197"/>
      <c r="Y119" s="197"/>
      <c r="Z119" s="197"/>
      <c r="AA119" s="197"/>
      <c r="AB119" s="197"/>
      <c r="AC119" s="197"/>
      <c r="AD119" s="197"/>
      <c r="AE119" s="197"/>
      <c r="AF119" s="197"/>
      <c r="AG119" s="203">
        <f>'SO 09.6 - Objekt zázemí -...'!J30</f>
        <v>0</v>
      </c>
      <c r="AH119" s="204"/>
      <c r="AI119" s="204"/>
      <c r="AJ119" s="204"/>
      <c r="AK119" s="204"/>
      <c r="AL119" s="204"/>
      <c r="AM119" s="204"/>
      <c r="AN119" s="203">
        <f t="shared" si="0"/>
        <v>0</v>
      </c>
      <c r="AO119" s="204"/>
      <c r="AP119" s="204"/>
      <c r="AQ119" s="78" t="s">
        <v>86</v>
      </c>
      <c r="AR119" s="75"/>
      <c r="AS119" s="79">
        <v>0</v>
      </c>
      <c r="AT119" s="80">
        <f t="shared" si="1"/>
        <v>0</v>
      </c>
      <c r="AU119" s="81">
        <f>'SO 09.6 - Objekt zázemí -...'!P117</f>
        <v>0</v>
      </c>
      <c r="AV119" s="80">
        <f>'SO 09.6 - Objekt zázemí -...'!J33</f>
        <v>0</v>
      </c>
      <c r="AW119" s="80">
        <f>'SO 09.6 - Objekt zázemí -...'!J34</f>
        <v>0</v>
      </c>
      <c r="AX119" s="80">
        <f>'SO 09.6 - Objekt zázemí -...'!J35</f>
        <v>0</v>
      </c>
      <c r="AY119" s="80">
        <f>'SO 09.6 - Objekt zázemí -...'!J36</f>
        <v>0</v>
      </c>
      <c r="AZ119" s="80">
        <f>'SO 09.6 - Objekt zázemí -...'!F33</f>
        <v>0</v>
      </c>
      <c r="BA119" s="80">
        <f>'SO 09.6 - Objekt zázemí -...'!F34</f>
        <v>0</v>
      </c>
      <c r="BB119" s="80">
        <f>'SO 09.6 - Objekt zázemí -...'!F35</f>
        <v>0</v>
      </c>
      <c r="BC119" s="80">
        <f>'SO 09.6 - Objekt zázemí -...'!F36</f>
        <v>0</v>
      </c>
      <c r="BD119" s="82">
        <f>'SO 09.6 - Objekt zázemí -...'!F37</f>
        <v>0</v>
      </c>
      <c r="BT119" s="83" t="s">
        <v>6</v>
      </c>
      <c r="BV119" s="83" t="s">
        <v>81</v>
      </c>
      <c r="BW119" s="83" t="s">
        <v>159</v>
      </c>
      <c r="BX119" s="83" t="s">
        <v>5</v>
      </c>
      <c r="CL119" s="83" t="s">
        <v>1</v>
      </c>
      <c r="CM119" s="83" t="s">
        <v>88</v>
      </c>
    </row>
    <row r="120" spans="1:91" s="6" customFormat="1" ht="16.5" customHeight="1">
      <c r="A120" s="74" t="s">
        <v>83</v>
      </c>
      <c r="B120" s="75"/>
      <c r="C120" s="76"/>
      <c r="D120" s="197" t="s">
        <v>160</v>
      </c>
      <c r="E120" s="197"/>
      <c r="F120" s="197"/>
      <c r="G120" s="197"/>
      <c r="H120" s="197"/>
      <c r="I120" s="77"/>
      <c r="J120" s="197" t="s">
        <v>161</v>
      </c>
      <c r="K120" s="197"/>
      <c r="L120" s="197"/>
      <c r="M120" s="197"/>
      <c r="N120" s="197"/>
      <c r="O120" s="197"/>
      <c r="P120" s="197"/>
      <c r="Q120" s="197"/>
      <c r="R120" s="197"/>
      <c r="S120" s="197"/>
      <c r="T120" s="197"/>
      <c r="U120" s="197"/>
      <c r="V120" s="197"/>
      <c r="W120" s="197"/>
      <c r="X120" s="197"/>
      <c r="Y120" s="197"/>
      <c r="Z120" s="197"/>
      <c r="AA120" s="197"/>
      <c r="AB120" s="197"/>
      <c r="AC120" s="197"/>
      <c r="AD120" s="197"/>
      <c r="AE120" s="197"/>
      <c r="AF120" s="197"/>
      <c r="AG120" s="203">
        <f>'SO 10 - Tobogán'!J30</f>
        <v>0</v>
      </c>
      <c r="AH120" s="204"/>
      <c r="AI120" s="204"/>
      <c r="AJ120" s="204"/>
      <c r="AK120" s="204"/>
      <c r="AL120" s="204"/>
      <c r="AM120" s="204"/>
      <c r="AN120" s="203">
        <f t="shared" si="0"/>
        <v>0</v>
      </c>
      <c r="AO120" s="204"/>
      <c r="AP120" s="204"/>
      <c r="AQ120" s="78" t="s">
        <v>86</v>
      </c>
      <c r="AR120" s="75"/>
      <c r="AS120" s="79">
        <v>0</v>
      </c>
      <c r="AT120" s="80">
        <f t="shared" si="1"/>
        <v>0</v>
      </c>
      <c r="AU120" s="81">
        <f>'SO 10 - Tobogán'!P120</f>
        <v>0</v>
      </c>
      <c r="AV120" s="80">
        <f>'SO 10 - Tobogán'!J33</f>
        <v>0</v>
      </c>
      <c r="AW120" s="80">
        <f>'SO 10 - Tobogán'!J34</f>
        <v>0</v>
      </c>
      <c r="AX120" s="80">
        <f>'SO 10 - Tobogán'!J35</f>
        <v>0</v>
      </c>
      <c r="AY120" s="80">
        <f>'SO 10 - Tobogán'!J36</f>
        <v>0</v>
      </c>
      <c r="AZ120" s="80">
        <f>'SO 10 - Tobogán'!F33</f>
        <v>0</v>
      </c>
      <c r="BA120" s="80">
        <f>'SO 10 - Tobogán'!F34</f>
        <v>0</v>
      </c>
      <c r="BB120" s="80">
        <f>'SO 10 - Tobogán'!F35</f>
        <v>0</v>
      </c>
      <c r="BC120" s="80">
        <f>'SO 10 - Tobogán'!F36</f>
        <v>0</v>
      </c>
      <c r="BD120" s="82">
        <f>'SO 10 - Tobogán'!F37</f>
        <v>0</v>
      </c>
      <c r="BT120" s="83" t="s">
        <v>6</v>
      </c>
      <c r="BV120" s="83" t="s">
        <v>81</v>
      </c>
      <c r="BW120" s="83" t="s">
        <v>162</v>
      </c>
      <c r="BX120" s="83" t="s">
        <v>5</v>
      </c>
      <c r="CL120" s="83" t="s">
        <v>1</v>
      </c>
      <c r="CM120" s="83" t="s">
        <v>88</v>
      </c>
    </row>
    <row r="121" spans="1:91" s="6" customFormat="1" ht="16.5" customHeight="1">
      <c r="A121" s="74" t="s">
        <v>83</v>
      </c>
      <c r="B121" s="75"/>
      <c r="C121" s="76"/>
      <c r="D121" s="197" t="s">
        <v>163</v>
      </c>
      <c r="E121" s="197"/>
      <c r="F121" s="197"/>
      <c r="G121" s="197"/>
      <c r="H121" s="197"/>
      <c r="I121" s="77"/>
      <c r="J121" s="197" t="s">
        <v>164</v>
      </c>
      <c r="K121" s="197"/>
      <c r="L121" s="197"/>
      <c r="M121" s="197"/>
      <c r="N121" s="197"/>
      <c r="O121" s="197"/>
      <c r="P121" s="197"/>
      <c r="Q121" s="197"/>
      <c r="R121" s="197"/>
      <c r="S121" s="197"/>
      <c r="T121" s="197"/>
      <c r="U121" s="197"/>
      <c r="V121" s="197"/>
      <c r="W121" s="197"/>
      <c r="X121" s="197"/>
      <c r="Y121" s="197"/>
      <c r="Z121" s="197"/>
      <c r="AA121" s="197"/>
      <c r="AB121" s="197"/>
      <c r="AC121" s="197"/>
      <c r="AD121" s="197"/>
      <c r="AE121" s="197"/>
      <c r="AF121" s="197"/>
      <c r="AG121" s="203">
        <f>'SO 11 - Přípojka splaškov...'!J30</f>
        <v>0</v>
      </c>
      <c r="AH121" s="204"/>
      <c r="AI121" s="204"/>
      <c r="AJ121" s="204"/>
      <c r="AK121" s="204"/>
      <c r="AL121" s="204"/>
      <c r="AM121" s="204"/>
      <c r="AN121" s="203">
        <f t="shared" si="0"/>
        <v>0</v>
      </c>
      <c r="AO121" s="204"/>
      <c r="AP121" s="204"/>
      <c r="AQ121" s="78" t="s">
        <v>86</v>
      </c>
      <c r="AR121" s="75"/>
      <c r="AS121" s="79">
        <v>0</v>
      </c>
      <c r="AT121" s="80">
        <f t="shared" si="1"/>
        <v>0</v>
      </c>
      <c r="AU121" s="81">
        <f>'SO 11 - Přípojka splaškov...'!P123</f>
        <v>0</v>
      </c>
      <c r="AV121" s="80">
        <f>'SO 11 - Přípojka splaškov...'!J33</f>
        <v>0</v>
      </c>
      <c r="AW121" s="80">
        <f>'SO 11 - Přípojka splaškov...'!J34</f>
        <v>0</v>
      </c>
      <c r="AX121" s="80">
        <f>'SO 11 - Přípojka splaškov...'!J35</f>
        <v>0</v>
      </c>
      <c r="AY121" s="80">
        <f>'SO 11 - Přípojka splaškov...'!J36</f>
        <v>0</v>
      </c>
      <c r="AZ121" s="80">
        <f>'SO 11 - Přípojka splaškov...'!F33</f>
        <v>0</v>
      </c>
      <c r="BA121" s="80">
        <f>'SO 11 - Přípojka splaškov...'!F34</f>
        <v>0</v>
      </c>
      <c r="BB121" s="80">
        <f>'SO 11 - Přípojka splaškov...'!F35</f>
        <v>0</v>
      </c>
      <c r="BC121" s="80">
        <f>'SO 11 - Přípojka splaškov...'!F36</f>
        <v>0</v>
      </c>
      <c r="BD121" s="82">
        <f>'SO 11 - Přípojka splaškov...'!F37</f>
        <v>0</v>
      </c>
      <c r="BT121" s="83" t="s">
        <v>6</v>
      </c>
      <c r="BV121" s="83" t="s">
        <v>81</v>
      </c>
      <c r="BW121" s="83" t="s">
        <v>165</v>
      </c>
      <c r="BX121" s="83" t="s">
        <v>5</v>
      </c>
      <c r="CL121" s="83" t="s">
        <v>1</v>
      </c>
      <c r="CM121" s="83" t="s">
        <v>88</v>
      </c>
    </row>
    <row r="122" spans="1:91" s="6" customFormat="1" ht="24.75" customHeight="1">
      <c r="A122" s="74" t="s">
        <v>83</v>
      </c>
      <c r="B122" s="75"/>
      <c r="C122" s="76"/>
      <c r="D122" s="197" t="s">
        <v>166</v>
      </c>
      <c r="E122" s="197"/>
      <c r="F122" s="197"/>
      <c r="G122" s="197"/>
      <c r="H122" s="197"/>
      <c r="I122" s="77"/>
      <c r="J122" s="197" t="s">
        <v>167</v>
      </c>
      <c r="K122" s="197"/>
      <c r="L122" s="197"/>
      <c r="M122" s="197"/>
      <c r="N122" s="197"/>
      <c r="O122" s="197"/>
      <c r="P122" s="197"/>
      <c r="Q122" s="197"/>
      <c r="R122" s="197"/>
      <c r="S122" s="197"/>
      <c r="T122" s="197"/>
      <c r="U122" s="197"/>
      <c r="V122" s="197"/>
      <c r="W122" s="197"/>
      <c r="X122" s="197"/>
      <c r="Y122" s="197"/>
      <c r="Z122" s="197"/>
      <c r="AA122" s="197"/>
      <c r="AB122" s="197"/>
      <c r="AC122" s="197"/>
      <c r="AD122" s="197"/>
      <c r="AE122" s="197"/>
      <c r="AF122" s="197"/>
      <c r="AG122" s="203">
        <f>'SO 12 - Bourací práce, od...'!J30</f>
        <v>0</v>
      </c>
      <c r="AH122" s="204"/>
      <c r="AI122" s="204"/>
      <c r="AJ122" s="204"/>
      <c r="AK122" s="204"/>
      <c r="AL122" s="204"/>
      <c r="AM122" s="204"/>
      <c r="AN122" s="203">
        <f t="shared" si="0"/>
        <v>0</v>
      </c>
      <c r="AO122" s="204"/>
      <c r="AP122" s="204"/>
      <c r="AQ122" s="78" t="s">
        <v>86</v>
      </c>
      <c r="AR122" s="75"/>
      <c r="AS122" s="79">
        <v>0</v>
      </c>
      <c r="AT122" s="80">
        <f t="shared" si="1"/>
        <v>0</v>
      </c>
      <c r="AU122" s="81">
        <f>'SO 12 - Bourací práce, od...'!P118</f>
        <v>0</v>
      </c>
      <c r="AV122" s="80">
        <f>'SO 12 - Bourací práce, od...'!J33</f>
        <v>0</v>
      </c>
      <c r="AW122" s="80">
        <f>'SO 12 - Bourací práce, od...'!J34</f>
        <v>0</v>
      </c>
      <c r="AX122" s="80">
        <f>'SO 12 - Bourací práce, od...'!J35</f>
        <v>0</v>
      </c>
      <c r="AY122" s="80">
        <f>'SO 12 - Bourací práce, od...'!J36</f>
        <v>0</v>
      </c>
      <c r="AZ122" s="80">
        <f>'SO 12 - Bourací práce, od...'!F33</f>
        <v>0</v>
      </c>
      <c r="BA122" s="80">
        <f>'SO 12 - Bourací práce, od...'!F34</f>
        <v>0</v>
      </c>
      <c r="BB122" s="80">
        <f>'SO 12 - Bourací práce, od...'!F35</f>
        <v>0</v>
      </c>
      <c r="BC122" s="80">
        <f>'SO 12 - Bourací práce, od...'!F36</f>
        <v>0</v>
      </c>
      <c r="BD122" s="82">
        <f>'SO 12 - Bourací práce, od...'!F37</f>
        <v>0</v>
      </c>
      <c r="BT122" s="83" t="s">
        <v>6</v>
      </c>
      <c r="BV122" s="83" t="s">
        <v>81</v>
      </c>
      <c r="BW122" s="83" t="s">
        <v>168</v>
      </c>
      <c r="BX122" s="83" t="s">
        <v>5</v>
      </c>
      <c r="CL122" s="83" t="s">
        <v>1</v>
      </c>
      <c r="CM122" s="83" t="s">
        <v>88</v>
      </c>
    </row>
    <row r="123" spans="1:91" s="6" customFormat="1" ht="16.5" customHeight="1">
      <c r="A123" s="74" t="s">
        <v>83</v>
      </c>
      <c r="B123" s="75"/>
      <c r="C123" s="76"/>
      <c r="D123" s="197" t="s">
        <v>169</v>
      </c>
      <c r="E123" s="197"/>
      <c r="F123" s="197"/>
      <c r="G123" s="197"/>
      <c r="H123" s="197"/>
      <c r="I123" s="77"/>
      <c r="J123" s="197" t="s">
        <v>170</v>
      </c>
      <c r="K123" s="197"/>
      <c r="L123" s="197"/>
      <c r="M123" s="197"/>
      <c r="N123" s="197"/>
      <c r="O123" s="197"/>
      <c r="P123" s="197"/>
      <c r="Q123" s="197"/>
      <c r="R123" s="197"/>
      <c r="S123" s="197"/>
      <c r="T123" s="197"/>
      <c r="U123" s="197"/>
      <c r="V123" s="197"/>
      <c r="W123" s="197"/>
      <c r="X123" s="197"/>
      <c r="Y123" s="197"/>
      <c r="Z123" s="197"/>
      <c r="AA123" s="197"/>
      <c r="AB123" s="197"/>
      <c r="AC123" s="197"/>
      <c r="AD123" s="197"/>
      <c r="AE123" s="197"/>
      <c r="AF123" s="197"/>
      <c r="AG123" s="203">
        <f>'SO 13 - Dětské hřiště'!J30</f>
        <v>0</v>
      </c>
      <c r="AH123" s="204"/>
      <c r="AI123" s="204"/>
      <c r="AJ123" s="204"/>
      <c r="AK123" s="204"/>
      <c r="AL123" s="204"/>
      <c r="AM123" s="204"/>
      <c r="AN123" s="203">
        <f t="shared" si="0"/>
        <v>0</v>
      </c>
      <c r="AO123" s="204"/>
      <c r="AP123" s="204"/>
      <c r="AQ123" s="78" t="s">
        <v>86</v>
      </c>
      <c r="AR123" s="75"/>
      <c r="AS123" s="79">
        <v>0</v>
      </c>
      <c r="AT123" s="80">
        <f t="shared" si="1"/>
        <v>0</v>
      </c>
      <c r="AU123" s="81">
        <f>'SO 13 - Dětské hřiště'!P119</f>
        <v>0</v>
      </c>
      <c r="AV123" s="80">
        <f>'SO 13 - Dětské hřiště'!J33</f>
        <v>0</v>
      </c>
      <c r="AW123" s="80">
        <f>'SO 13 - Dětské hřiště'!J34</f>
        <v>0</v>
      </c>
      <c r="AX123" s="80">
        <f>'SO 13 - Dětské hřiště'!J35</f>
        <v>0</v>
      </c>
      <c r="AY123" s="80">
        <f>'SO 13 - Dětské hřiště'!J36</f>
        <v>0</v>
      </c>
      <c r="AZ123" s="80">
        <f>'SO 13 - Dětské hřiště'!F33</f>
        <v>0</v>
      </c>
      <c r="BA123" s="80">
        <f>'SO 13 - Dětské hřiště'!F34</f>
        <v>0</v>
      </c>
      <c r="BB123" s="80">
        <f>'SO 13 - Dětské hřiště'!F35</f>
        <v>0</v>
      </c>
      <c r="BC123" s="80">
        <f>'SO 13 - Dětské hřiště'!F36</f>
        <v>0</v>
      </c>
      <c r="BD123" s="82">
        <f>'SO 13 - Dětské hřiště'!F37</f>
        <v>0</v>
      </c>
      <c r="BT123" s="83" t="s">
        <v>6</v>
      </c>
      <c r="BV123" s="83" t="s">
        <v>81</v>
      </c>
      <c r="BW123" s="83" t="s">
        <v>171</v>
      </c>
      <c r="BX123" s="83" t="s">
        <v>5</v>
      </c>
      <c r="CL123" s="83" t="s">
        <v>1</v>
      </c>
      <c r="CM123" s="83" t="s">
        <v>88</v>
      </c>
    </row>
    <row r="124" spans="1:91" s="6" customFormat="1" ht="16.5" customHeight="1">
      <c r="A124" s="74" t="s">
        <v>83</v>
      </c>
      <c r="B124" s="75"/>
      <c r="C124" s="76"/>
      <c r="D124" s="197" t="s">
        <v>172</v>
      </c>
      <c r="E124" s="197"/>
      <c r="F124" s="197"/>
      <c r="G124" s="197"/>
      <c r="H124" s="197"/>
      <c r="I124" s="77"/>
      <c r="J124" s="197" t="s">
        <v>173</v>
      </c>
      <c r="K124" s="197"/>
      <c r="L124" s="197"/>
      <c r="M124" s="197"/>
      <c r="N124" s="197"/>
      <c r="O124" s="197"/>
      <c r="P124" s="197"/>
      <c r="Q124" s="197"/>
      <c r="R124" s="197"/>
      <c r="S124" s="197"/>
      <c r="T124" s="197"/>
      <c r="U124" s="197"/>
      <c r="V124" s="197"/>
      <c r="W124" s="197"/>
      <c r="X124" s="197"/>
      <c r="Y124" s="197"/>
      <c r="Z124" s="197"/>
      <c r="AA124" s="197"/>
      <c r="AB124" s="197"/>
      <c r="AC124" s="197"/>
      <c r="AD124" s="197"/>
      <c r="AE124" s="197"/>
      <c r="AF124" s="197"/>
      <c r="AG124" s="203">
        <f>'SO 14 - Vodní svět'!J30</f>
        <v>0</v>
      </c>
      <c r="AH124" s="204"/>
      <c r="AI124" s="204"/>
      <c r="AJ124" s="204"/>
      <c r="AK124" s="204"/>
      <c r="AL124" s="204"/>
      <c r="AM124" s="204"/>
      <c r="AN124" s="203">
        <f t="shared" si="0"/>
        <v>0</v>
      </c>
      <c r="AO124" s="204"/>
      <c r="AP124" s="204"/>
      <c r="AQ124" s="78" t="s">
        <v>86</v>
      </c>
      <c r="AR124" s="75"/>
      <c r="AS124" s="79">
        <v>0</v>
      </c>
      <c r="AT124" s="80">
        <f t="shared" si="1"/>
        <v>0</v>
      </c>
      <c r="AU124" s="81">
        <f>'SO 14 - Vodní svět'!P122</f>
        <v>0</v>
      </c>
      <c r="AV124" s="80">
        <f>'SO 14 - Vodní svět'!J33</f>
        <v>0</v>
      </c>
      <c r="AW124" s="80">
        <f>'SO 14 - Vodní svět'!J34</f>
        <v>0</v>
      </c>
      <c r="AX124" s="80">
        <f>'SO 14 - Vodní svět'!J35</f>
        <v>0</v>
      </c>
      <c r="AY124" s="80">
        <f>'SO 14 - Vodní svět'!J36</f>
        <v>0</v>
      </c>
      <c r="AZ124" s="80">
        <f>'SO 14 - Vodní svět'!F33</f>
        <v>0</v>
      </c>
      <c r="BA124" s="80">
        <f>'SO 14 - Vodní svět'!F34</f>
        <v>0</v>
      </c>
      <c r="BB124" s="80">
        <f>'SO 14 - Vodní svět'!F35</f>
        <v>0</v>
      </c>
      <c r="BC124" s="80">
        <f>'SO 14 - Vodní svět'!F36</f>
        <v>0</v>
      </c>
      <c r="BD124" s="82">
        <f>'SO 14 - Vodní svět'!F37</f>
        <v>0</v>
      </c>
      <c r="BT124" s="83" t="s">
        <v>6</v>
      </c>
      <c r="BV124" s="83" t="s">
        <v>81</v>
      </c>
      <c r="BW124" s="83" t="s">
        <v>174</v>
      </c>
      <c r="BX124" s="83" t="s">
        <v>5</v>
      </c>
      <c r="CL124" s="83" t="s">
        <v>1</v>
      </c>
      <c r="CM124" s="83" t="s">
        <v>88</v>
      </c>
    </row>
    <row r="125" spans="1:91" s="6" customFormat="1" ht="16.5" customHeight="1">
      <c r="A125" s="74" t="s">
        <v>83</v>
      </c>
      <c r="B125" s="75"/>
      <c r="C125" s="76"/>
      <c r="D125" s="197" t="s">
        <v>175</v>
      </c>
      <c r="E125" s="197"/>
      <c r="F125" s="197"/>
      <c r="G125" s="197"/>
      <c r="H125" s="197"/>
      <c r="I125" s="77"/>
      <c r="J125" s="197" t="s">
        <v>176</v>
      </c>
      <c r="K125" s="197"/>
      <c r="L125" s="197"/>
      <c r="M125" s="197"/>
      <c r="N125" s="197"/>
      <c r="O125" s="197"/>
      <c r="P125" s="197"/>
      <c r="Q125" s="197"/>
      <c r="R125" s="197"/>
      <c r="S125" s="197"/>
      <c r="T125" s="197"/>
      <c r="U125" s="197"/>
      <c r="V125" s="197"/>
      <c r="W125" s="197"/>
      <c r="X125" s="197"/>
      <c r="Y125" s="197"/>
      <c r="Z125" s="197"/>
      <c r="AA125" s="197"/>
      <c r="AB125" s="197"/>
      <c r="AC125" s="197"/>
      <c r="AD125" s="197"/>
      <c r="AE125" s="197"/>
      <c r="AF125" s="197"/>
      <c r="AG125" s="203">
        <f>'SO 15 - Výustní objekt'!J30</f>
        <v>0</v>
      </c>
      <c r="AH125" s="204"/>
      <c r="AI125" s="204"/>
      <c r="AJ125" s="204"/>
      <c r="AK125" s="204"/>
      <c r="AL125" s="204"/>
      <c r="AM125" s="204"/>
      <c r="AN125" s="203">
        <f t="shared" si="0"/>
        <v>0</v>
      </c>
      <c r="AO125" s="204"/>
      <c r="AP125" s="204"/>
      <c r="AQ125" s="78" t="s">
        <v>86</v>
      </c>
      <c r="AR125" s="75"/>
      <c r="AS125" s="79">
        <v>0</v>
      </c>
      <c r="AT125" s="80">
        <f t="shared" si="1"/>
        <v>0</v>
      </c>
      <c r="AU125" s="81">
        <f>'SO 15 - Výustní objekt'!P119</f>
        <v>0</v>
      </c>
      <c r="AV125" s="80">
        <f>'SO 15 - Výustní objekt'!J33</f>
        <v>0</v>
      </c>
      <c r="AW125" s="80">
        <f>'SO 15 - Výustní objekt'!J34</f>
        <v>0</v>
      </c>
      <c r="AX125" s="80">
        <f>'SO 15 - Výustní objekt'!J35</f>
        <v>0</v>
      </c>
      <c r="AY125" s="80">
        <f>'SO 15 - Výustní objekt'!J36</f>
        <v>0</v>
      </c>
      <c r="AZ125" s="80">
        <f>'SO 15 - Výustní objekt'!F33</f>
        <v>0</v>
      </c>
      <c r="BA125" s="80">
        <f>'SO 15 - Výustní objekt'!F34</f>
        <v>0</v>
      </c>
      <c r="BB125" s="80">
        <f>'SO 15 - Výustní objekt'!F35</f>
        <v>0</v>
      </c>
      <c r="BC125" s="80">
        <f>'SO 15 - Výustní objekt'!F36</f>
        <v>0</v>
      </c>
      <c r="BD125" s="82">
        <f>'SO 15 - Výustní objekt'!F37</f>
        <v>0</v>
      </c>
      <c r="BT125" s="83" t="s">
        <v>6</v>
      </c>
      <c r="BV125" s="83" t="s">
        <v>81</v>
      </c>
      <c r="BW125" s="83" t="s">
        <v>177</v>
      </c>
      <c r="BX125" s="83" t="s">
        <v>5</v>
      </c>
      <c r="CL125" s="83" t="s">
        <v>1</v>
      </c>
      <c r="CM125" s="83" t="s">
        <v>88</v>
      </c>
    </row>
    <row r="126" spans="1:91" s="6" customFormat="1" ht="16.5" customHeight="1">
      <c r="A126" s="74" t="s">
        <v>83</v>
      </c>
      <c r="B126" s="75"/>
      <c r="C126" s="76"/>
      <c r="D126" s="197" t="s">
        <v>178</v>
      </c>
      <c r="E126" s="197"/>
      <c r="F126" s="197"/>
      <c r="G126" s="197"/>
      <c r="H126" s="197"/>
      <c r="I126" s="77"/>
      <c r="J126" s="197" t="s">
        <v>179</v>
      </c>
      <c r="K126" s="197"/>
      <c r="L126" s="197"/>
      <c r="M126" s="197"/>
      <c r="N126" s="197"/>
      <c r="O126" s="197"/>
      <c r="P126" s="197"/>
      <c r="Q126" s="197"/>
      <c r="R126" s="197"/>
      <c r="S126" s="197"/>
      <c r="T126" s="197"/>
      <c r="U126" s="197"/>
      <c r="V126" s="197"/>
      <c r="W126" s="197"/>
      <c r="X126" s="197"/>
      <c r="Y126" s="197"/>
      <c r="Z126" s="197"/>
      <c r="AA126" s="197"/>
      <c r="AB126" s="197"/>
      <c r="AC126" s="197"/>
      <c r="AD126" s="197"/>
      <c r="AE126" s="197"/>
      <c r="AF126" s="197"/>
      <c r="AG126" s="203">
        <f>'VRN - Vedlejší rozpočtové...'!J30</f>
        <v>0</v>
      </c>
      <c r="AH126" s="204"/>
      <c r="AI126" s="204"/>
      <c r="AJ126" s="204"/>
      <c r="AK126" s="204"/>
      <c r="AL126" s="204"/>
      <c r="AM126" s="204"/>
      <c r="AN126" s="203">
        <f t="shared" si="0"/>
        <v>0</v>
      </c>
      <c r="AO126" s="204"/>
      <c r="AP126" s="204"/>
      <c r="AQ126" s="78" t="s">
        <v>86</v>
      </c>
      <c r="AR126" s="75"/>
      <c r="AS126" s="84">
        <v>0</v>
      </c>
      <c r="AT126" s="85">
        <f t="shared" si="1"/>
        <v>0</v>
      </c>
      <c r="AU126" s="86">
        <f>'VRN - Vedlejší rozpočtové...'!P118</f>
        <v>0</v>
      </c>
      <c r="AV126" s="85">
        <f>'VRN - Vedlejší rozpočtové...'!J33</f>
        <v>0</v>
      </c>
      <c r="AW126" s="85">
        <f>'VRN - Vedlejší rozpočtové...'!J34</f>
        <v>0</v>
      </c>
      <c r="AX126" s="85">
        <f>'VRN - Vedlejší rozpočtové...'!J35</f>
        <v>0</v>
      </c>
      <c r="AY126" s="85">
        <f>'VRN - Vedlejší rozpočtové...'!J36</f>
        <v>0</v>
      </c>
      <c r="AZ126" s="85">
        <f>'VRN - Vedlejší rozpočtové...'!F33</f>
        <v>0</v>
      </c>
      <c r="BA126" s="85">
        <f>'VRN - Vedlejší rozpočtové...'!F34</f>
        <v>0</v>
      </c>
      <c r="BB126" s="85">
        <f>'VRN - Vedlejší rozpočtové...'!F35</f>
        <v>0</v>
      </c>
      <c r="BC126" s="85">
        <f>'VRN - Vedlejší rozpočtové...'!F36</f>
        <v>0</v>
      </c>
      <c r="BD126" s="87">
        <f>'VRN - Vedlejší rozpočtové...'!F37</f>
        <v>0</v>
      </c>
      <c r="BT126" s="83" t="s">
        <v>6</v>
      </c>
      <c r="BV126" s="83" t="s">
        <v>81</v>
      </c>
      <c r="BW126" s="83" t="s">
        <v>180</v>
      </c>
      <c r="BX126" s="83" t="s">
        <v>5</v>
      </c>
      <c r="CL126" s="83" t="s">
        <v>1</v>
      </c>
      <c r="CM126" s="83" t="s">
        <v>88</v>
      </c>
    </row>
    <row r="127" spans="1:91" s="1" customFormat="1" ht="30" customHeight="1">
      <c r="B127" s="32"/>
      <c r="AR127" s="32"/>
    </row>
    <row r="128" spans="1:91" s="1" customFormat="1" ht="6.95" customHeight="1">
      <c r="B128" s="44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32"/>
    </row>
  </sheetData>
  <sheetProtection algorithmName="SHA-512" hashValue="OZJQ4au+k3H1cWKb59gTHlBoO6h7Q4fOdm3t9k3Fzi/ntsjKXcmw+gCO/w+NkTOi3JASB3YSB8vIc7TmEvLJpw==" saltValue="QER23BqeTVeEyHR37EmoPBhHCAgEt/sFg6tdTeHQbs2X7pgOSmCfB5XMlvjgjztiKISxrmNN9K+VTcJC6Z1pJQ==" spinCount="100000" sheet="1" objects="1" scenarios="1" formatColumns="0" formatRows="0"/>
  <mergeCells count="166"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1:AM101"/>
    <mergeCell ref="AN101:AP101"/>
    <mergeCell ref="AN102:AP102"/>
    <mergeCell ref="AG102:AM102"/>
    <mergeCell ref="AN103:AP103"/>
    <mergeCell ref="AG103:AM103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AN104:AP104"/>
    <mergeCell ref="AG104:AM104"/>
    <mergeCell ref="AN105:AP105"/>
    <mergeCell ref="AG105:AM105"/>
    <mergeCell ref="AN106:AP106"/>
    <mergeCell ref="AG106:AM106"/>
    <mergeCell ref="AN107:AP107"/>
    <mergeCell ref="AG107:AM107"/>
    <mergeCell ref="AG108:AM108"/>
    <mergeCell ref="AN108:AP108"/>
    <mergeCell ref="AN115:AP115"/>
    <mergeCell ref="AG109:AM109"/>
    <mergeCell ref="AN109:AP109"/>
    <mergeCell ref="AN110:AP110"/>
    <mergeCell ref="AG110:AM110"/>
    <mergeCell ref="AM89:AP89"/>
    <mergeCell ref="AS89:AT91"/>
    <mergeCell ref="AM90:AP90"/>
    <mergeCell ref="AN92:AP92"/>
    <mergeCell ref="AG92:AM92"/>
    <mergeCell ref="AN95:AP95"/>
    <mergeCell ref="AG95:AM95"/>
    <mergeCell ref="AN96:AP96"/>
    <mergeCell ref="AG96:AM96"/>
    <mergeCell ref="AN97:AP97"/>
    <mergeCell ref="AG97:AM97"/>
    <mergeCell ref="AN98:AP98"/>
    <mergeCell ref="AG98:AM98"/>
    <mergeCell ref="AG99:AM99"/>
    <mergeCell ref="AN99:AP99"/>
    <mergeCell ref="AN100:AP100"/>
    <mergeCell ref="AG100:AM100"/>
    <mergeCell ref="AG94:AM94"/>
    <mergeCell ref="AN94:AP94"/>
    <mergeCell ref="AN124:AP124"/>
    <mergeCell ref="AG124:AM124"/>
    <mergeCell ref="AN125:AP125"/>
    <mergeCell ref="AG125:AM125"/>
    <mergeCell ref="AN116:AP116"/>
    <mergeCell ref="AG116:AM116"/>
    <mergeCell ref="AN117:AP117"/>
    <mergeCell ref="AG117:AM117"/>
    <mergeCell ref="AN118:AP118"/>
    <mergeCell ref="AG118:AM118"/>
    <mergeCell ref="AN119:AP119"/>
    <mergeCell ref="AG119:AM119"/>
    <mergeCell ref="AN120:AP120"/>
    <mergeCell ref="AG120:AM120"/>
    <mergeCell ref="AN126:AP126"/>
    <mergeCell ref="AG126:AM126"/>
    <mergeCell ref="I92:AF92"/>
    <mergeCell ref="J101:AF101"/>
    <mergeCell ref="J112:AF112"/>
    <mergeCell ref="J113:AF113"/>
    <mergeCell ref="J115:AF115"/>
    <mergeCell ref="J114:AF114"/>
    <mergeCell ref="J116:AF116"/>
    <mergeCell ref="J95:AF95"/>
    <mergeCell ref="J117:AF117"/>
    <mergeCell ref="J96:AF96"/>
    <mergeCell ref="J97:AF97"/>
    <mergeCell ref="J110:AF110"/>
    <mergeCell ref="J102:AF102"/>
    <mergeCell ref="J109:AF109"/>
    <mergeCell ref="J98:AF98"/>
    <mergeCell ref="J108:AF108"/>
    <mergeCell ref="J99:AF99"/>
    <mergeCell ref="J107:AF107"/>
    <mergeCell ref="J106:AF106"/>
    <mergeCell ref="J118:AF118"/>
    <mergeCell ref="J105:AF105"/>
    <mergeCell ref="J100:AF100"/>
    <mergeCell ref="J104:AF104"/>
    <mergeCell ref="J103:AF103"/>
    <mergeCell ref="J111:AF111"/>
    <mergeCell ref="L85:AO85"/>
    <mergeCell ref="J119:AF119"/>
    <mergeCell ref="J120:AF120"/>
    <mergeCell ref="J121:AF121"/>
    <mergeCell ref="J122:AF122"/>
    <mergeCell ref="J123:AF123"/>
    <mergeCell ref="AG121:AM121"/>
    <mergeCell ref="AN121:AP121"/>
    <mergeCell ref="AN122:AP122"/>
    <mergeCell ref="AG122:AM122"/>
    <mergeCell ref="AN123:AP123"/>
    <mergeCell ref="AG123:AM123"/>
    <mergeCell ref="AN111:AP111"/>
    <mergeCell ref="AG111:AM111"/>
    <mergeCell ref="AG112:AM112"/>
    <mergeCell ref="AN112:AP112"/>
    <mergeCell ref="AG113:AM113"/>
    <mergeCell ref="AN113:AP113"/>
    <mergeCell ref="AN114:AP114"/>
    <mergeCell ref="AG114:AM114"/>
    <mergeCell ref="AG115:AM115"/>
    <mergeCell ref="J124:AF124"/>
    <mergeCell ref="J125:AF125"/>
    <mergeCell ref="J126:AF126"/>
    <mergeCell ref="AM87:AN87"/>
    <mergeCell ref="C92:G92"/>
    <mergeCell ref="D106:H106"/>
    <mergeCell ref="D104:H104"/>
    <mergeCell ref="D105:H105"/>
    <mergeCell ref="D107:H107"/>
    <mergeCell ref="D108:H108"/>
    <mergeCell ref="D109:H109"/>
    <mergeCell ref="D110:H110"/>
    <mergeCell ref="D111:H111"/>
    <mergeCell ref="D112:H112"/>
    <mergeCell ref="D113:H113"/>
    <mergeCell ref="D114:H114"/>
    <mergeCell ref="D115:H115"/>
    <mergeCell ref="D116:H116"/>
    <mergeCell ref="D117:H117"/>
    <mergeCell ref="D103:H103"/>
    <mergeCell ref="D102:H102"/>
    <mergeCell ref="D118:H118"/>
    <mergeCell ref="D101:H101"/>
    <mergeCell ref="D100:H100"/>
    <mergeCell ref="D123:H123"/>
    <mergeCell ref="D124:H124"/>
    <mergeCell ref="D125:H125"/>
    <mergeCell ref="D126:H126"/>
    <mergeCell ref="D98:H98"/>
    <mergeCell ref="D95:H95"/>
    <mergeCell ref="D97:H97"/>
    <mergeCell ref="D96:H96"/>
    <mergeCell ref="D99:H99"/>
    <mergeCell ref="D119:H119"/>
    <mergeCell ref="D120:H120"/>
    <mergeCell ref="D121:H121"/>
    <mergeCell ref="D122:H122"/>
  </mergeCells>
  <hyperlinks>
    <hyperlink ref="A95" location="'SO 01 - Přírodní koupací ...'!C2" display="/" xr:uid="{00000000-0004-0000-0000-000000000000}"/>
    <hyperlink ref="A96" location="'SO 02 - Dopravní napojení...'!C2" display="/" xr:uid="{00000000-0004-0000-0000-000001000000}"/>
    <hyperlink ref="A97" location="'SO 02.1 - Dopravní napoje...'!C2" display="/" xr:uid="{00000000-0004-0000-0000-000002000000}"/>
    <hyperlink ref="A98" location="'SO 03 - Zpevněné plochy a...'!C2" display="/" xr:uid="{00000000-0004-0000-0000-000003000000}"/>
    <hyperlink ref="A99" location="'SO 04 - Nezpevněné plochy...'!C2" display="/" xr:uid="{00000000-0004-0000-0000-000004000000}"/>
    <hyperlink ref="A100" location="'SO 04.1 - závlahový systém'!C2" display="/" xr:uid="{00000000-0004-0000-0000-000005000000}"/>
    <hyperlink ref="A101" location="'SO 05.1 - Areálové vedení...'!C2" display="/" xr:uid="{00000000-0004-0000-0000-000006000000}"/>
    <hyperlink ref="A102" location="'SO 05.2 - Areálové vedení...'!C2" display="/" xr:uid="{00000000-0004-0000-0000-000007000000}"/>
    <hyperlink ref="A103" location="'SO 05.3 - Areálové vedení...'!C2" display="/" xr:uid="{00000000-0004-0000-0000-000008000000}"/>
    <hyperlink ref="A104" location="'SO 06 - Mobiliář. Vybaven...'!C2" display="/" xr:uid="{00000000-0004-0000-0000-000009000000}"/>
    <hyperlink ref="A105" location="'SO 07 - Oplocení areálu'!C2" display="/" xr:uid="{00000000-0004-0000-0000-00000A000000}"/>
    <hyperlink ref="A106" location="'SO 08 - Objekt zázemí - p...'!C2" display="/" xr:uid="{00000000-0004-0000-0000-00000B000000}"/>
    <hyperlink ref="A107" location="'SO 08.1 - Objekt zázemí -...'!C2" display="/" xr:uid="{00000000-0004-0000-0000-00000C000000}"/>
    <hyperlink ref="A108" location="'SO 08.2 - Objekt zázemí -...'!C2" display="/" xr:uid="{00000000-0004-0000-0000-00000D000000}"/>
    <hyperlink ref="A109" location="'SO 08.3 - Objekt zázemí -...'!C2" display="/" xr:uid="{00000000-0004-0000-0000-00000E000000}"/>
    <hyperlink ref="A110" location="'SO 08.4 - Objekkt zázemí ...'!C2" display="/" xr:uid="{00000000-0004-0000-0000-00000F000000}"/>
    <hyperlink ref="A111" location="'SO 08.5 - Objekkt zázemí ...'!C2" display="/" xr:uid="{00000000-0004-0000-0000-000010000000}"/>
    <hyperlink ref="A112" location="'SO 08.6 - Objekkt zázemí ...'!C2" display="/" xr:uid="{00000000-0004-0000-0000-000011000000}"/>
    <hyperlink ref="A113" location="'SO 08.7 - Objekt zázemí -...'!C2" display="/" xr:uid="{00000000-0004-0000-0000-000012000000}"/>
    <hyperlink ref="A114" location="'SO 09 - Objekt zázemí - o...'!C2" display="/" xr:uid="{00000000-0004-0000-0000-000013000000}"/>
    <hyperlink ref="A115" location="'SO 09.1 - Objekt zázemí -...'!C2" display="/" xr:uid="{00000000-0004-0000-0000-000014000000}"/>
    <hyperlink ref="A116" location="'SO 09.2 - Objekt zázemí -...'!C2" display="/" xr:uid="{00000000-0004-0000-0000-000015000000}"/>
    <hyperlink ref="A117" location="'SO 09.3 - Objekt zázemí -...'!C2" display="/" xr:uid="{00000000-0004-0000-0000-000016000000}"/>
    <hyperlink ref="A118" location="'SO 09.4 - Objekt zázemí -...'!C2" display="/" xr:uid="{00000000-0004-0000-0000-000017000000}"/>
    <hyperlink ref="A119" location="'SO 09.6 - Objekt zázemí -...'!C2" display="/" xr:uid="{00000000-0004-0000-0000-000018000000}"/>
    <hyperlink ref="A120" location="'SO 10 - Tobogán'!C2" display="/" xr:uid="{00000000-0004-0000-0000-000019000000}"/>
    <hyperlink ref="A121" location="'SO 11 - Přípojka splaškov...'!C2" display="/" xr:uid="{00000000-0004-0000-0000-00001A000000}"/>
    <hyperlink ref="A122" location="'SO 12 - Bourací práce, od...'!C2" display="/" xr:uid="{00000000-0004-0000-0000-00001B000000}"/>
    <hyperlink ref="A123" location="'SO 13 - Dětské hřiště'!C2" display="/" xr:uid="{00000000-0004-0000-0000-00001C000000}"/>
    <hyperlink ref="A124" location="'SO 14 - Vodní svět'!C2" display="/" xr:uid="{00000000-0004-0000-0000-00001D000000}"/>
    <hyperlink ref="A125" location="'SO 15 - Výustní objekt'!C2" display="/" xr:uid="{00000000-0004-0000-0000-00001E000000}"/>
    <hyperlink ref="A126" location="'VRN - Vedlejší rozpočtové...'!C2" display="/" xr:uid="{00000000-0004-0000-0000-00001F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29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112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>
      <c r="B4" s="20"/>
      <c r="D4" s="21" t="s">
        <v>181</v>
      </c>
      <c r="L4" s="20"/>
      <c r="M4" s="88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236" t="str">
        <f>'Rekapitulace stavby'!K6</f>
        <v>Přírodní koupací biotop Jilemnice</v>
      </c>
      <c r="F7" s="237"/>
      <c r="G7" s="237"/>
      <c r="H7" s="237"/>
      <c r="L7" s="20"/>
    </row>
    <row r="8" spans="2:46" s="1" customFormat="1" ht="12" customHeight="1">
      <c r="B8" s="32"/>
      <c r="D8" s="27" t="s">
        <v>182</v>
      </c>
      <c r="L8" s="32"/>
    </row>
    <row r="9" spans="2:46" s="1" customFormat="1" ht="30" customHeight="1">
      <c r="B9" s="32"/>
      <c r="E9" s="201" t="s">
        <v>1612</v>
      </c>
      <c r="F9" s="235"/>
      <c r="G9" s="235"/>
      <c r="H9" s="235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19</v>
      </c>
      <c r="F11" s="25" t="s">
        <v>1</v>
      </c>
      <c r="I11" s="27" t="s">
        <v>20</v>
      </c>
      <c r="J11" s="25" t="s">
        <v>1</v>
      </c>
      <c r="L11" s="32"/>
    </row>
    <row r="12" spans="2:46" s="1" customFormat="1" ht="12" customHeight="1">
      <c r="B12" s="32"/>
      <c r="D12" s="27" t="s">
        <v>21</v>
      </c>
      <c r="F12" s="25" t="s">
        <v>37</v>
      </c>
      <c r="I12" s="27" t="s">
        <v>23</v>
      </c>
      <c r="J12" s="52" t="str">
        <f>'Rekapitulace stavby'!AN8</f>
        <v>12. 2. 2024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tr">
        <f>IF('Rekapitulace stavby'!AN10="","",'Rekapitulace stavby'!AN10)</f>
        <v>05769370</v>
      </c>
      <c r="L14" s="32"/>
    </row>
    <row r="15" spans="2:46" s="1" customFormat="1" ht="18" customHeight="1">
      <c r="B15" s="32"/>
      <c r="E15" s="25" t="str">
        <f>IF('Rekapitulace stavby'!E11="","",'Rekapitulace stavby'!E11)</f>
        <v>Sportovní centrum Jilemnice, s.r.o.</v>
      </c>
      <c r="I15" s="27" t="s">
        <v>29</v>
      </c>
      <c r="J15" s="25" t="str">
        <f>IF('Rekapitulace stavby'!AN11="","",'Rekapitulace stavby'!AN11)</f>
        <v/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30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8" t="str">
        <f>'Rekapitulace stavby'!E14</f>
        <v>Vyplň údaj</v>
      </c>
      <c r="F18" s="224"/>
      <c r="G18" s="224"/>
      <c r="H18" s="224"/>
      <c r="I18" s="27" t="s">
        <v>29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32</v>
      </c>
      <c r="I20" s="27" t="s">
        <v>26</v>
      </c>
      <c r="J20" s="25" t="str">
        <f>IF('Rekapitulace stavby'!AN16="","",'Rekapitulace stavby'!AN16)</f>
        <v>26230283</v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BAPO s.r.o. </v>
      </c>
      <c r="I21" s="27" t="s">
        <v>29</v>
      </c>
      <c r="J21" s="25" t="str">
        <f>IF('Rekapitulace stavby'!AN17="","",'Rekapitulace stavby'!AN17)</f>
        <v/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36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29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38</v>
      </c>
      <c r="L26" s="32"/>
    </row>
    <row r="27" spans="2:12" s="7" customFormat="1" ht="16.5" customHeight="1">
      <c r="B27" s="89"/>
      <c r="E27" s="228" t="s">
        <v>1</v>
      </c>
      <c r="F27" s="228"/>
      <c r="G27" s="228"/>
      <c r="H27" s="228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39</v>
      </c>
      <c r="J30" s="66">
        <f>ROUND(J117,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41</v>
      </c>
      <c r="I32" s="35" t="s">
        <v>40</v>
      </c>
      <c r="J32" s="35" t="s">
        <v>42</v>
      </c>
      <c r="L32" s="32"/>
    </row>
    <row r="33" spans="2:12" s="1" customFormat="1" ht="14.45" customHeight="1">
      <c r="B33" s="32"/>
      <c r="D33" s="55" t="s">
        <v>43</v>
      </c>
      <c r="E33" s="27" t="s">
        <v>44</v>
      </c>
      <c r="F33" s="91">
        <f>ROUND((SUM(BE117:BE128)),  2)</f>
        <v>0</v>
      </c>
      <c r="I33" s="92">
        <v>0.21</v>
      </c>
      <c r="J33" s="91">
        <f>ROUND(((SUM(BE117:BE128))*I33),  2)</f>
        <v>0</v>
      </c>
      <c r="L33" s="32"/>
    </row>
    <row r="34" spans="2:12" s="1" customFormat="1" ht="14.45" customHeight="1">
      <c r="B34" s="32"/>
      <c r="E34" s="27" t="s">
        <v>45</v>
      </c>
      <c r="F34" s="91">
        <f>ROUND((SUM(BF117:BF128)),  2)</f>
        <v>0</v>
      </c>
      <c r="I34" s="92">
        <v>0.12</v>
      </c>
      <c r="J34" s="91">
        <f>ROUND(((SUM(BF117:BF128))*I34),  2)</f>
        <v>0</v>
      </c>
      <c r="L34" s="32"/>
    </row>
    <row r="35" spans="2:12" s="1" customFormat="1" ht="14.45" hidden="1" customHeight="1">
      <c r="B35" s="32"/>
      <c r="E35" s="27" t="s">
        <v>46</v>
      </c>
      <c r="F35" s="91">
        <f>ROUND((SUM(BG117:BG128)),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47</v>
      </c>
      <c r="F36" s="91">
        <f>ROUND((SUM(BH117:BH128)),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48</v>
      </c>
      <c r="F37" s="91">
        <f>ROUND((SUM(BI117:BI128)),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3"/>
      <c r="D39" s="94" t="s">
        <v>49</v>
      </c>
      <c r="E39" s="57"/>
      <c r="F39" s="57"/>
      <c r="G39" s="95" t="s">
        <v>50</v>
      </c>
      <c r="H39" s="96" t="s">
        <v>51</v>
      </c>
      <c r="I39" s="57"/>
      <c r="J39" s="97">
        <f>SUM(J30:J37)</f>
        <v>0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52</v>
      </c>
      <c r="E50" s="42"/>
      <c r="F50" s="42"/>
      <c r="G50" s="41" t="s">
        <v>53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54</v>
      </c>
      <c r="E61" s="34"/>
      <c r="F61" s="99" t="s">
        <v>55</v>
      </c>
      <c r="G61" s="43" t="s">
        <v>54</v>
      </c>
      <c r="H61" s="34"/>
      <c r="I61" s="34"/>
      <c r="J61" s="100" t="s">
        <v>55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56</v>
      </c>
      <c r="E65" s="42"/>
      <c r="F65" s="42"/>
      <c r="G65" s="41" t="s">
        <v>57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54</v>
      </c>
      <c r="E76" s="34"/>
      <c r="F76" s="99" t="s">
        <v>55</v>
      </c>
      <c r="G76" s="43" t="s">
        <v>54</v>
      </c>
      <c r="H76" s="34"/>
      <c r="I76" s="34"/>
      <c r="J76" s="100" t="s">
        <v>55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184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17</v>
      </c>
      <c r="L84" s="32"/>
    </row>
    <row r="85" spans="2:47" s="1" customFormat="1" ht="16.5" customHeight="1">
      <c r="B85" s="32"/>
      <c r="E85" s="236" t="str">
        <f>E7</f>
        <v>Přírodní koupací biotop Jilemnice</v>
      </c>
      <c r="F85" s="237"/>
      <c r="G85" s="237"/>
      <c r="H85" s="237"/>
      <c r="L85" s="32"/>
    </row>
    <row r="86" spans="2:47" s="1" customFormat="1" ht="12" customHeight="1">
      <c r="B86" s="32"/>
      <c r="C86" s="27" t="s">
        <v>182</v>
      </c>
      <c r="L86" s="32"/>
    </row>
    <row r="87" spans="2:47" s="1" customFormat="1" ht="30" customHeight="1">
      <c r="B87" s="32"/>
      <c r="E87" s="201" t="str">
        <f>E9</f>
        <v>SO 05.3 - Areálové vedení IS - elektroinstalace - rozvaděče</v>
      </c>
      <c r="F87" s="235"/>
      <c r="G87" s="235"/>
      <c r="H87" s="235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21</v>
      </c>
      <c r="F89" s="25" t="str">
        <f>F12</f>
        <v xml:space="preserve"> </v>
      </c>
      <c r="I89" s="27" t="s">
        <v>23</v>
      </c>
      <c r="J89" s="52" t="str">
        <f>IF(J12="","",J12)</f>
        <v>12. 2. 2024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25</v>
      </c>
      <c r="F91" s="25" t="str">
        <f>E15</f>
        <v>Sportovní centrum Jilemnice, s.r.o.</v>
      </c>
      <c r="I91" s="27" t="s">
        <v>32</v>
      </c>
      <c r="J91" s="30" t="str">
        <f>E21</f>
        <v xml:space="preserve">BAPO s.r.o. </v>
      </c>
      <c r="L91" s="32"/>
    </row>
    <row r="92" spans="2:47" s="1" customFormat="1" ht="15.2" customHeight="1">
      <c r="B92" s="32"/>
      <c r="C92" s="27" t="s">
        <v>30</v>
      </c>
      <c r="F92" s="25" t="str">
        <f>IF(E18="","",E18)</f>
        <v>Vyplň údaj</v>
      </c>
      <c r="I92" s="27" t="s">
        <v>36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185</v>
      </c>
      <c r="D94" s="93"/>
      <c r="E94" s="93"/>
      <c r="F94" s="93"/>
      <c r="G94" s="93"/>
      <c r="H94" s="93"/>
      <c r="I94" s="93"/>
      <c r="J94" s="102" t="s">
        <v>186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3" t="s">
        <v>187</v>
      </c>
      <c r="J96" s="66">
        <f>J117</f>
        <v>0</v>
      </c>
      <c r="L96" s="32"/>
      <c r="AU96" s="17" t="s">
        <v>188</v>
      </c>
    </row>
    <row r="97" spans="2:12" s="8" customFormat="1" ht="24.95" customHeight="1">
      <c r="B97" s="104"/>
      <c r="D97" s="105" t="s">
        <v>1613</v>
      </c>
      <c r="E97" s="106"/>
      <c r="F97" s="106"/>
      <c r="G97" s="106"/>
      <c r="H97" s="106"/>
      <c r="I97" s="106"/>
      <c r="J97" s="107">
        <f>J118</f>
        <v>0</v>
      </c>
      <c r="L97" s="104"/>
    </row>
    <row r="98" spans="2:12" s="1" customFormat="1" ht="21.75" customHeight="1">
      <c r="B98" s="32"/>
      <c r="L98" s="32"/>
    </row>
    <row r="99" spans="2:12" s="1" customFormat="1" ht="6.95" customHeight="1">
      <c r="B99" s="44"/>
      <c r="C99" s="45"/>
      <c r="D99" s="45"/>
      <c r="E99" s="45"/>
      <c r="F99" s="45"/>
      <c r="G99" s="45"/>
      <c r="H99" s="45"/>
      <c r="I99" s="45"/>
      <c r="J99" s="45"/>
      <c r="K99" s="45"/>
      <c r="L99" s="32"/>
    </row>
    <row r="103" spans="2:12" s="1" customFormat="1" ht="6.95" customHeight="1">
      <c r="B103" s="46"/>
      <c r="C103" s="47"/>
      <c r="D103" s="47"/>
      <c r="E103" s="47"/>
      <c r="F103" s="47"/>
      <c r="G103" s="47"/>
      <c r="H103" s="47"/>
      <c r="I103" s="47"/>
      <c r="J103" s="47"/>
      <c r="K103" s="47"/>
      <c r="L103" s="32"/>
    </row>
    <row r="104" spans="2:12" s="1" customFormat="1" ht="24.95" customHeight="1">
      <c r="B104" s="32"/>
      <c r="C104" s="21" t="s">
        <v>210</v>
      </c>
      <c r="L104" s="32"/>
    </row>
    <row r="105" spans="2:12" s="1" customFormat="1" ht="6.95" customHeight="1">
      <c r="B105" s="32"/>
      <c r="L105" s="32"/>
    </row>
    <row r="106" spans="2:12" s="1" customFormat="1" ht="12" customHeight="1">
      <c r="B106" s="32"/>
      <c r="C106" s="27" t="s">
        <v>17</v>
      </c>
      <c r="L106" s="32"/>
    </row>
    <row r="107" spans="2:12" s="1" customFormat="1" ht="16.5" customHeight="1">
      <c r="B107" s="32"/>
      <c r="E107" s="236" t="str">
        <f>E7</f>
        <v>Přírodní koupací biotop Jilemnice</v>
      </c>
      <c r="F107" s="237"/>
      <c r="G107" s="237"/>
      <c r="H107" s="237"/>
      <c r="L107" s="32"/>
    </row>
    <row r="108" spans="2:12" s="1" customFormat="1" ht="12" customHeight="1">
      <c r="B108" s="32"/>
      <c r="C108" s="27" t="s">
        <v>182</v>
      </c>
      <c r="L108" s="32"/>
    </row>
    <row r="109" spans="2:12" s="1" customFormat="1" ht="30" customHeight="1">
      <c r="B109" s="32"/>
      <c r="E109" s="201" t="str">
        <f>E9</f>
        <v>SO 05.3 - Areálové vedení IS - elektroinstalace - rozvaděče</v>
      </c>
      <c r="F109" s="235"/>
      <c r="G109" s="235"/>
      <c r="H109" s="235"/>
      <c r="L109" s="32"/>
    </row>
    <row r="110" spans="2:12" s="1" customFormat="1" ht="6.95" customHeight="1">
      <c r="B110" s="32"/>
      <c r="L110" s="32"/>
    </row>
    <row r="111" spans="2:12" s="1" customFormat="1" ht="12" customHeight="1">
      <c r="B111" s="32"/>
      <c r="C111" s="27" t="s">
        <v>21</v>
      </c>
      <c r="F111" s="25" t="str">
        <f>F12</f>
        <v xml:space="preserve"> </v>
      </c>
      <c r="I111" s="27" t="s">
        <v>23</v>
      </c>
      <c r="J111" s="52" t="str">
        <f>IF(J12="","",J12)</f>
        <v>12. 2. 2024</v>
      </c>
      <c r="L111" s="32"/>
    </row>
    <row r="112" spans="2:12" s="1" customFormat="1" ht="6.95" customHeight="1">
      <c r="B112" s="32"/>
      <c r="L112" s="32"/>
    </row>
    <row r="113" spans="2:65" s="1" customFormat="1" ht="15.2" customHeight="1">
      <c r="B113" s="32"/>
      <c r="C113" s="27" t="s">
        <v>25</v>
      </c>
      <c r="F113" s="25" t="str">
        <f>E15</f>
        <v>Sportovní centrum Jilemnice, s.r.o.</v>
      </c>
      <c r="I113" s="27" t="s">
        <v>32</v>
      </c>
      <c r="J113" s="30" t="str">
        <f>E21</f>
        <v xml:space="preserve">BAPO s.r.o. </v>
      </c>
      <c r="L113" s="32"/>
    </row>
    <row r="114" spans="2:65" s="1" customFormat="1" ht="15.2" customHeight="1">
      <c r="B114" s="32"/>
      <c r="C114" s="27" t="s">
        <v>30</v>
      </c>
      <c r="F114" s="25" t="str">
        <f>IF(E18="","",E18)</f>
        <v>Vyplň údaj</v>
      </c>
      <c r="I114" s="27" t="s">
        <v>36</v>
      </c>
      <c r="J114" s="30" t="str">
        <f>E24</f>
        <v xml:space="preserve"> </v>
      </c>
      <c r="L114" s="32"/>
    </row>
    <row r="115" spans="2:65" s="1" customFormat="1" ht="10.35" customHeight="1">
      <c r="B115" s="32"/>
      <c r="L115" s="32"/>
    </row>
    <row r="116" spans="2:65" s="9" customFormat="1" ht="29.25" customHeight="1">
      <c r="B116" s="108"/>
      <c r="C116" s="109" t="s">
        <v>211</v>
      </c>
      <c r="D116" s="110" t="s">
        <v>64</v>
      </c>
      <c r="E116" s="110" t="s">
        <v>60</v>
      </c>
      <c r="F116" s="110" t="s">
        <v>61</v>
      </c>
      <c r="G116" s="110" t="s">
        <v>212</v>
      </c>
      <c r="H116" s="110" t="s">
        <v>213</v>
      </c>
      <c r="I116" s="110" t="s">
        <v>214</v>
      </c>
      <c r="J116" s="111" t="s">
        <v>186</v>
      </c>
      <c r="K116" s="112" t="s">
        <v>215</v>
      </c>
      <c r="L116" s="108"/>
      <c r="M116" s="59" t="s">
        <v>1</v>
      </c>
      <c r="N116" s="60" t="s">
        <v>43</v>
      </c>
      <c r="O116" s="60" t="s">
        <v>216</v>
      </c>
      <c r="P116" s="60" t="s">
        <v>217</v>
      </c>
      <c r="Q116" s="60" t="s">
        <v>218</v>
      </c>
      <c r="R116" s="60" t="s">
        <v>219</v>
      </c>
      <c r="S116" s="60" t="s">
        <v>220</v>
      </c>
      <c r="T116" s="61" t="s">
        <v>221</v>
      </c>
    </row>
    <row r="117" spans="2:65" s="1" customFormat="1" ht="22.9" customHeight="1">
      <c r="B117" s="32"/>
      <c r="C117" s="64" t="s">
        <v>222</v>
      </c>
      <c r="J117" s="113">
        <f>BK117</f>
        <v>0</v>
      </c>
      <c r="L117" s="32"/>
      <c r="M117" s="62"/>
      <c r="N117" s="53"/>
      <c r="O117" s="53"/>
      <c r="P117" s="114">
        <f>P118</f>
        <v>0</v>
      </c>
      <c r="Q117" s="53"/>
      <c r="R117" s="114">
        <f>R118</f>
        <v>0</v>
      </c>
      <c r="S117" s="53"/>
      <c r="T117" s="115">
        <f>T118</f>
        <v>0</v>
      </c>
      <c r="AT117" s="17" t="s">
        <v>78</v>
      </c>
      <c r="AU117" s="17" t="s">
        <v>188</v>
      </c>
      <c r="BK117" s="116">
        <f>BK118</f>
        <v>0</v>
      </c>
    </row>
    <row r="118" spans="2:65" s="10" customFormat="1" ht="25.9" customHeight="1">
      <c r="B118" s="117"/>
      <c r="D118" s="118" t="s">
        <v>78</v>
      </c>
      <c r="E118" s="119" t="s">
        <v>1614</v>
      </c>
      <c r="F118" s="119" t="s">
        <v>61</v>
      </c>
      <c r="I118" s="120"/>
      <c r="J118" s="121">
        <f>BK118</f>
        <v>0</v>
      </c>
      <c r="L118" s="117"/>
      <c r="M118" s="122"/>
      <c r="P118" s="123">
        <f>SUM(P119:P128)</f>
        <v>0</v>
      </c>
      <c r="R118" s="123">
        <f>SUM(R119:R128)</f>
        <v>0</v>
      </c>
      <c r="T118" s="124">
        <f>SUM(T119:T128)</f>
        <v>0</v>
      </c>
      <c r="AR118" s="118" t="s">
        <v>6</v>
      </c>
      <c r="AT118" s="125" t="s">
        <v>78</v>
      </c>
      <c r="AU118" s="125" t="s">
        <v>79</v>
      </c>
      <c r="AY118" s="118" t="s">
        <v>224</v>
      </c>
      <c r="BK118" s="126">
        <f>SUM(BK119:BK128)</f>
        <v>0</v>
      </c>
    </row>
    <row r="119" spans="2:65" s="1" customFormat="1" ht="66.75" customHeight="1">
      <c r="B119" s="32"/>
      <c r="C119" s="127" t="s">
        <v>6</v>
      </c>
      <c r="D119" s="127" t="s">
        <v>225</v>
      </c>
      <c r="E119" s="128" t="s">
        <v>1615</v>
      </c>
      <c r="F119" s="129" t="s">
        <v>1616</v>
      </c>
      <c r="G119" s="130" t="s">
        <v>336</v>
      </c>
      <c r="H119" s="131">
        <v>1</v>
      </c>
      <c r="I119" s="132"/>
      <c r="J119" s="133">
        <f t="shared" ref="J119:J128" si="0">ROUND(I119*H119,2)</f>
        <v>0</v>
      </c>
      <c r="K119" s="134"/>
      <c r="L119" s="32"/>
      <c r="M119" s="135" t="s">
        <v>1</v>
      </c>
      <c r="N119" s="136" t="s">
        <v>44</v>
      </c>
      <c r="P119" s="137">
        <f t="shared" ref="P119:P128" si="1">O119*H119</f>
        <v>0</v>
      </c>
      <c r="Q119" s="137">
        <v>0</v>
      </c>
      <c r="R119" s="137">
        <f t="shared" ref="R119:R128" si="2">Q119*H119</f>
        <v>0</v>
      </c>
      <c r="S119" s="137">
        <v>0</v>
      </c>
      <c r="T119" s="138">
        <f t="shared" ref="T119:T128" si="3">S119*H119</f>
        <v>0</v>
      </c>
      <c r="AR119" s="139" t="s">
        <v>229</v>
      </c>
      <c r="AT119" s="139" t="s">
        <v>225</v>
      </c>
      <c r="AU119" s="139" t="s">
        <v>6</v>
      </c>
      <c r="AY119" s="17" t="s">
        <v>224</v>
      </c>
      <c r="BE119" s="140">
        <f t="shared" ref="BE119:BE128" si="4">IF(N119="základní",J119,0)</f>
        <v>0</v>
      </c>
      <c r="BF119" s="140">
        <f t="shared" ref="BF119:BF128" si="5">IF(N119="snížená",J119,0)</f>
        <v>0</v>
      </c>
      <c r="BG119" s="140">
        <f t="shared" ref="BG119:BG128" si="6">IF(N119="zákl. přenesená",J119,0)</f>
        <v>0</v>
      </c>
      <c r="BH119" s="140">
        <f t="shared" ref="BH119:BH128" si="7">IF(N119="sníž. přenesená",J119,0)</f>
        <v>0</v>
      </c>
      <c r="BI119" s="140">
        <f t="shared" ref="BI119:BI128" si="8">IF(N119="nulová",J119,0)</f>
        <v>0</v>
      </c>
      <c r="BJ119" s="17" t="s">
        <v>6</v>
      </c>
      <c r="BK119" s="140">
        <f t="shared" ref="BK119:BK128" si="9">ROUND(I119*H119,2)</f>
        <v>0</v>
      </c>
      <c r="BL119" s="17" t="s">
        <v>229</v>
      </c>
      <c r="BM119" s="139" t="s">
        <v>88</v>
      </c>
    </row>
    <row r="120" spans="2:65" s="1" customFormat="1" ht="24.2" customHeight="1">
      <c r="B120" s="32"/>
      <c r="C120" s="127" t="s">
        <v>88</v>
      </c>
      <c r="D120" s="127" t="s">
        <v>225</v>
      </c>
      <c r="E120" s="128" t="s">
        <v>1617</v>
      </c>
      <c r="F120" s="129" t="s">
        <v>1618</v>
      </c>
      <c r="G120" s="130" t="s">
        <v>336</v>
      </c>
      <c r="H120" s="131">
        <v>1</v>
      </c>
      <c r="I120" s="132"/>
      <c r="J120" s="133">
        <f t="shared" si="0"/>
        <v>0</v>
      </c>
      <c r="K120" s="134"/>
      <c r="L120" s="32"/>
      <c r="M120" s="135" t="s">
        <v>1</v>
      </c>
      <c r="N120" s="136" t="s">
        <v>44</v>
      </c>
      <c r="P120" s="137">
        <f t="shared" si="1"/>
        <v>0</v>
      </c>
      <c r="Q120" s="137">
        <v>0</v>
      </c>
      <c r="R120" s="137">
        <f t="shared" si="2"/>
        <v>0</v>
      </c>
      <c r="S120" s="137">
        <v>0</v>
      </c>
      <c r="T120" s="138">
        <f t="shared" si="3"/>
        <v>0</v>
      </c>
      <c r="AR120" s="139" t="s">
        <v>229</v>
      </c>
      <c r="AT120" s="139" t="s">
        <v>225</v>
      </c>
      <c r="AU120" s="139" t="s">
        <v>6</v>
      </c>
      <c r="AY120" s="17" t="s">
        <v>224</v>
      </c>
      <c r="BE120" s="140">
        <f t="shared" si="4"/>
        <v>0</v>
      </c>
      <c r="BF120" s="140">
        <f t="shared" si="5"/>
        <v>0</v>
      </c>
      <c r="BG120" s="140">
        <f t="shared" si="6"/>
        <v>0</v>
      </c>
      <c r="BH120" s="140">
        <f t="shared" si="7"/>
        <v>0</v>
      </c>
      <c r="BI120" s="140">
        <f t="shared" si="8"/>
        <v>0</v>
      </c>
      <c r="BJ120" s="17" t="s">
        <v>6</v>
      </c>
      <c r="BK120" s="140">
        <f t="shared" si="9"/>
        <v>0</v>
      </c>
      <c r="BL120" s="17" t="s">
        <v>229</v>
      </c>
      <c r="BM120" s="139" t="s">
        <v>229</v>
      </c>
    </row>
    <row r="121" spans="2:65" s="1" customFormat="1" ht="16.5" customHeight="1">
      <c r="B121" s="32"/>
      <c r="C121" s="127" t="s">
        <v>241</v>
      </c>
      <c r="D121" s="127" t="s">
        <v>225</v>
      </c>
      <c r="E121" s="128" t="s">
        <v>1619</v>
      </c>
      <c r="F121" s="129" t="s">
        <v>1620</v>
      </c>
      <c r="G121" s="130" t="s">
        <v>336</v>
      </c>
      <c r="H121" s="131">
        <v>1</v>
      </c>
      <c r="I121" s="132"/>
      <c r="J121" s="133">
        <f t="shared" si="0"/>
        <v>0</v>
      </c>
      <c r="K121" s="134"/>
      <c r="L121" s="32"/>
      <c r="M121" s="135" t="s">
        <v>1</v>
      </c>
      <c r="N121" s="136" t="s">
        <v>44</v>
      </c>
      <c r="P121" s="137">
        <f t="shared" si="1"/>
        <v>0</v>
      </c>
      <c r="Q121" s="137">
        <v>0</v>
      </c>
      <c r="R121" s="137">
        <f t="shared" si="2"/>
        <v>0</v>
      </c>
      <c r="S121" s="137">
        <v>0</v>
      </c>
      <c r="T121" s="138">
        <f t="shared" si="3"/>
        <v>0</v>
      </c>
      <c r="AR121" s="139" t="s">
        <v>229</v>
      </c>
      <c r="AT121" s="139" t="s">
        <v>225</v>
      </c>
      <c r="AU121" s="139" t="s">
        <v>6</v>
      </c>
      <c r="AY121" s="17" t="s">
        <v>224</v>
      </c>
      <c r="BE121" s="140">
        <f t="shared" si="4"/>
        <v>0</v>
      </c>
      <c r="BF121" s="140">
        <f t="shared" si="5"/>
        <v>0</v>
      </c>
      <c r="BG121" s="140">
        <f t="shared" si="6"/>
        <v>0</v>
      </c>
      <c r="BH121" s="140">
        <f t="shared" si="7"/>
        <v>0</v>
      </c>
      <c r="BI121" s="140">
        <f t="shared" si="8"/>
        <v>0</v>
      </c>
      <c r="BJ121" s="17" t="s">
        <v>6</v>
      </c>
      <c r="BK121" s="140">
        <f t="shared" si="9"/>
        <v>0</v>
      </c>
      <c r="BL121" s="17" t="s">
        <v>229</v>
      </c>
      <c r="BM121" s="139" t="s">
        <v>258</v>
      </c>
    </row>
    <row r="122" spans="2:65" s="1" customFormat="1" ht="21.75" customHeight="1">
      <c r="B122" s="32"/>
      <c r="C122" s="127" t="s">
        <v>229</v>
      </c>
      <c r="D122" s="127" t="s">
        <v>225</v>
      </c>
      <c r="E122" s="128" t="s">
        <v>1621</v>
      </c>
      <c r="F122" s="129" t="s">
        <v>1622</v>
      </c>
      <c r="G122" s="130" t="s">
        <v>336</v>
      </c>
      <c r="H122" s="131">
        <v>1</v>
      </c>
      <c r="I122" s="132"/>
      <c r="J122" s="133">
        <f t="shared" si="0"/>
        <v>0</v>
      </c>
      <c r="K122" s="134"/>
      <c r="L122" s="32"/>
      <c r="M122" s="135" t="s">
        <v>1</v>
      </c>
      <c r="N122" s="136" t="s">
        <v>44</v>
      </c>
      <c r="P122" s="137">
        <f t="shared" si="1"/>
        <v>0</v>
      </c>
      <c r="Q122" s="137">
        <v>0</v>
      </c>
      <c r="R122" s="137">
        <f t="shared" si="2"/>
        <v>0</v>
      </c>
      <c r="S122" s="137">
        <v>0</v>
      </c>
      <c r="T122" s="138">
        <f t="shared" si="3"/>
        <v>0</v>
      </c>
      <c r="AR122" s="139" t="s">
        <v>229</v>
      </c>
      <c r="AT122" s="139" t="s">
        <v>225</v>
      </c>
      <c r="AU122" s="139" t="s">
        <v>6</v>
      </c>
      <c r="AY122" s="17" t="s">
        <v>224</v>
      </c>
      <c r="BE122" s="140">
        <f t="shared" si="4"/>
        <v>0</v>
      </c>
      <c r="BF122" s="140">
        <f t="shared" si="5"/>
        <v>0</v>
      </c>
      <c r="BG122" s="140">
        <f t="shared" si="6"/>
        <v>0</v>
      </c>
      <c r="BH122" s="140">
        <f t="shared" si="7"/>
        <v>0</v>
      </c>
      <c r="BI122" s="140">
        <f t="shared" si="8"/>
        <v>0</v>
      </c>
      <c r="BJ122" s="17" t="s">
        <v>6</v>
      </c>
      <c r="BK122" s="140">
        <f t="shared" si="9"/>
        <v>0</v>
      </c>
      <c r="BL122" s="17" t="s">
        <v>229</v>
      </c>
      <c r="BM122" s="139" t="s">
        <v>272</v>
      </c>
    </row>
    <row r="123" spans="2:65" s="1" customFormat="1" ht="21.75" customHeight="1">
      <c r="B123" s="32"/>
      <c r="C123" s="127" t="s">
        <v>250</v>
      </c>
      <c r="D123" s="127" t="s">
        <v>225</v>
      </c>
      <c r="E123" s="128" t="s">
        <v>1623</v>
      </c>
      <c r="F123" s="129" t="s">
        <v>1624</v>
      </c>
      <c r="G123" s="130" t="s">
        <v>336</v>
      </c>
      <c r="H123" s="131">
        <v>1</v>
      </c>
      <c r="I123" s="132"/>
      <c r="J123" s="133">
        <f t="shared" si="0"/>
        <v>0</v>
      </c>
      <c r="K123" s="134"/>
      <c r="L123" s="32"/>
      <c r="M123" s="135" t="s">
        <v>1</v>
      </c>
      <c r="N123" s="136" t="s">
        <v>44</v>
      </c>
      <c r="P123" s="137">
        <f t="shared" si="1"/>
        <v>0</v>
      </c>
      <c r="Q123" s="137">
        <v>0</v>
      </c>
      <c r="R123" s="137">
        <f t="shared" si="2"/>
        <v>0</v>
      </c>
      <c r="S123" s="137">
        <v>0</v>
      </c>
      <c r="T123" s="138">
        <f t="shared" si="3"/>
        <v>0</v>
      </c>
      <c r="AR123" s="139" t="s">
        <v>229</v>
      </c>
      <c r="AT123" s="139" t="s">
        <v>225</v>
      </c>
      <c r="AU123" s="139" t="s">
        <v>6</v>
      </c>
      <c r="AY123" s="17" t="s">
        <v>224</v>
      </c>
      <c r="BE123" s="140">
        <f t="shared" si="4"/>
        <v>0</v>
      </c>
      <c r="BF123" s="140">
        <f t="shared" si="5"/>
        <v>0</v>
      </c>
      <c r="BG123" s="140">
        <f t="shared" si="6"/>
        <v>0</v>
      </c>
      <c r="BH123" s="140">
        <f t="shared" si="7"/>
        <v>0</v>
      </c>
      <c r="BI123" s="140">
        <f t="shared" si="8"/>
        <v>0</v>
      </c>
      <c r="BJ123" s="17" t="s">
        <v>6</v>
      </c>
      <c r="BK123" s="140">
        <f t="shared" si="9"/>
        <v>0</v>
      </c>
      <c r="BL123" s="17" t="s">
        <v>229</v>
      </c>
      <c r="BM123" s="139" t="s">
        <v>282</v>
      </c>
    </row>
    <row r="124" spans="2:65" s="1" customFormat="1" ht="21.75" customHeight="1">
      <c r="B124" s="32"/>
      <c r="C124" s="127" t="s">
        <v>258</v>
      </c>
      <c r="D124" s="127" t="s">
        <v>225</v>
      </c>
      <c r="E124" s="128" t="s">
        <v>1625</v>
      </c>
      <c r="F124" s="129" t="s">
        <v>1626</v>
      </c>
      <c r="G124" s="130" t="s">
        <v>336</v>
      </c>
      <c r="H124" s="131">
        <v>1</v>
      </c>
      <c r="I124" s="132"/>
      <c r="J124" s="133">
        <f t="shared" si="0"/>
        <v>0</v>
      </c>
      <c r="K124" s="134"/>
      <c r="L124" s="32"/>
      <c r="M124" s="135" t="s">
        <v>1</v>
      </c>
      <c r="N124" s="136" t="s">
        <v>44</v>
      </c>
      <c r="P124" s="137">
        <f t="shared" si="1"/>
        <v>0</v>
      </c>
      <c r="Q124" s="137">
        <v>0</v>
      </c>
      <c r="R124" s="137">
        <f t="shared" si="2"/>
        <v>0</v>
      </c>
      <c r="S124" s="137">
        <v>0</v>
      </c>
      <c r="T124" s="138">
        <f t="shared" si="3"/>
        <v>0</v>
      </c>
      <c r="AR124" s="139" t="s">
        <v>229</v>
      </c>
      <c r="AT124" s="139" t="s">
        <v>225</v>
      </c>
      <c r="AU124" s="139" t="s">
        <v>6</v>
      </c>
      <c r="AY124" s="17" t="s">
        <v>224</v>
      </c>
      <c r="BE124" s="140">
        <f t="shared" si="4"/>
        <v>0</v>
      </c>
      <c r="BF124" s="140">
        <f t="shared" si="5"/>
        <v>0</v>
      </c>
      <c r="BG124" s="140">
        <f t="shared" si="6"/>
        <v>0</v>
      </c>
      <c r="BH124" s="140">
        <f t="shared" si="7"/>
        <v>0</v>
      </c>
      <c r="BI124" s="140">
        <f t="shared" si="8"/>
        <v>0</v>
      </c>
      <c r="BJ124" s="17" t="s">
        <v>6</v>
      </c>
      <c r="BK124" s="140">
        <f t="shared" si="9"/>
        <v>0</v>
      </c>
      <c r="BL124" s="17" t="s">
        <v>229</v>
      </c>
      <c r="BM124" s="139" t="s">
        <v>9</v>
      </c>
    </row>
    <row r="125" spans="2:65" s="1" customFormat="1" ht="21.75" customHeight="1">
      <c r="B125" s="32"/>
      <c r="C125" s="127" t="s">
        <v>262</v>
      </c>
      <c r="D125" s="127" t="s">
        <v>225</v>
      </c>
      <c r="E125" s="128" t="s">
        <v>1627</v>
      </c>
      <c r="F125" s="129" t="s">
        <v>1628</v>
      </c>
      <c r="G125" s="130" t="s">
        <v>336</v>
      </c>
      <c r="H125" s="131">
        <v>1</v>
      </c>
      <c r="I125" s="132"/>
      <c r="J125" s="133">
        <f t="shared" si="0"/>
        <v>0</v>
      </c>
      <c r="K125" s="134"/>
      <c r="L125" s="32"/>
      <c r="M125" s="135" t="s">
        <v>1</v>
      </c>
      <c r="N125" s="136" t="s">
        <v>44</v>
      </c>
      <c r="P125" s="137">
        <f t="shared" si="1"/>
        <v>0</v>
      </c>
      <c r="Q125" s="137">
        <v>0</v>
      </c>
      <c r="R125" s="137">
        <f t="shared" si="2"/>
        <v>0</v>
      </c>
      <c r="S125" s="137">
        <v>0</v>
      </c>
      <c r="T125" s="138">
        <f t="shared" si="3"/>
        <v>0</v>
      </c>
      <c r="AR125" s="139" t="s">
        <v>229</v>
      </c>
      <c r="AT125" s="139" t="s">
        <v>225</v>
      </c>
      <c r="AU125" s="139" t="s">
        <v>6</v>
      </c>
      <c r="AY125" s="17" t="s">
        <v>224</v>
      </c>
      <c r="BE125" s="140">
        <f t="shared" si="4"/>
        <v>0</v>
      </c>
      <c r="BF125" s="140">
        <f t="shared" si="5"/>
        <v>0</v>
      </c>
      <c r="BG125" s="140">
        <f t="shared" si="6"/>
        <v>0</v>
      </c>
      <c r="BH125" s="140">
        <f t="shared" si="7"/>
        <v>0</v>
      </c>
      <c r="BI125" s="140">
        <f t="shared" si="8"/>
        <v>0</v>
      </c>
      <c r="BJ125" s="17" t="s">
        <v>6</v>
      </c>
      <c r="BK125" s="140">
        <f t="shared" si="9"/>
        <v>0</v>
      </c>
      <c r="BL125" s="17" t="s">
        <v>229</v>
      </c>
      <c r="BM125" s="139" t="s">
        <v>244</v>
      </c>
    </row>
    <row r="126" spans="2:65" s="1" customFormat="1" ht="16.5" customHeight="1">
      <c r="B126" s="32"/>
      <c r="C126" s="127" t="s">
        <v>272</v>
      </c>
      <c r="D126" s="127" t="s">
        <v>225</v>
      </c>
      <c r="E126" s="128" t="s">
        <v>1629</v>
      </c>
      <c r="F126" s="129" t="s">
        <v>1630</v>
      </c>
      <c r="G126" s="130" t="s">
        <v>336</v>
      </c>
      <c r="H126" s="131">
        <v>2</v>
      </c>
      <c r="I126" s="132"/>
      <c r="J126" s="133">
        <f t="shared" si="0"/>
        <v>0</v>
      </c>
      <c r="K126" s="134"/>
      <c r="L126" s="32"/>
      <c r="M126" s="135" t="s">
        <v>1</v>
      </c>
      <c r="N126" s="136" t="s">
        <v>44</v>
      </c>
      <c r="P126" s="137">
        <f t="shared" si="1"/>
        <v>0</v>
      </c>
      <c r="Q126" s="137">
        <v>0</v>
      </c>
      <c r="R126" s="137">
        <f t="shared" si="2"/>
        <v>0</v>
      </c>
      <c r="S126" s="137">
        <v>0</v>
      </c>
      <c r="T126" s="138">
        <f t="shared" si="3"/>
        <v>0</v>
      </c>
      <c r="AR126" s="139" t="s">
        <v>229</v>
      </c>
      <c r="AT126" s="139" t="s">
        <v>225</v>
      </c>
      <c r="AU126" s="139" t="s">
        <v>6</v>
      </c>
      <c r="AY126" s="17" t="s">
        <v>224</v>
      </c>
      <c r="BE126" s="140">
        <f t="shared" si="4"/>
        <v>0</v>
      </c>
      <c r="BF126" s="140">
        <f t="shared" si="5"/>
        <v>0</v>
      </c>
      <c r="BG126" s="140">
        <f t="shared" si="6"/>
        <v>0</v>
      </c>
      <c r="BH126" s="140">
        <f t="shared" si="7"/>
        <v>0</v>
      </c>
      <c r="BI126" s="140">
        <f t="shared" si="8"/>
        <v>0</v>
      </c>
      <c r="BJ126" s="17" t="s">
        <v>6</v>
      </c>
      <c r="BK126" s="140">
        <f t="shared" si="9"/>
        <v>0</v>
      </c>
      <c r="BL126" s="17" t="s">
        <v>229</v>
      </c>
      <c r="BM126" s="139" t="s">
        <v>249</v>
      </c>
    </row>
    <row r="127" spans="2:65" s="1" customFormat="1" ht="24.2" customHeight="1">
      <c r="B127" s="32"/>
      <c r="C127" s="127" t="s">
        <v>277</v>
      </c>
      <c r="D127" s="127" t="s">
        <v>225</v>
      </c>
      <c r="E127" s="128" t="s">
        <v>1631</v>
      </c>
      <c r="F127" s="129" t="s">
        <v>1632</v>
      </c>
      <c r="G127" s="130" t="s">
        <v>336</v>
      </c>
      <c r="H127" s="131">
        <v>1</v>
      </c>
      <c r="I127" s="132"/>
      <c r="J127" s="133">
        <f t="shared" si="0"/>
        <v>0</v>
      </c>
      <c r="K127" s="134"/>
      <c r="L127" s="32"/>
      <c r="M127" s="135" t="s">
        <v>1</v>
      </c>
      <c r="N127" s="136" t="s">
        <v>44</v>
      </c>
      <c r="P127" s="137">
        <f t="shared" si="1"/>
        <v>0</v>
      </c>
      <c r="Q127" s="137">
        <v>0</v>
      </c>
      <c r="R127" s="137">
        <f t="shared" si="2"/>
        <v>0</v>
      </c>
      <c r="S127" s="137">
        <v>0</v>
      </c>
      <c r="T127" s="138">
        <f t="shared" si="3"/>
        <v>0</v>
      </c>
      <c r="AR127" s="139" t="s">
        <v>229</v>
      </c>
      <c r="AT127" s="139" t="s">
        <v>225</v>
      </c>
      <c r="AU127" s="139" t="s">
        <v>6</v>
      </c>
      <c r="AY127" s="17" t="s">
        <v>224</v>
      </c>
      <c r="BE127" s="140">
        <f t="shared" si="4"/>
        <v>0</v>
      </c>
      <c r="BF127" s="140">
        <f t="shared" si="5"/>
        <v>0</v>
      </c>
      <c r="BG127" s="140">
        <f t="shared" si="6"/>
        <v>0</v>
      </c>
      <c r="BH127" s="140">
        <f t="shared" si="7"/>
        <v>0</v>
      </c>
      <c r="BI127" s="140">
        <f t="shared" si="8"/>
        <v>0</v>
      </c>
      <c r="BJ127" s="17" t="s">
        <v>6</v>
      </c>
      <c r="BK127" s="140">
        <f t="shared" si="9"/>
        <v>0</v>
      </c>
      <c r="BL127" s="17" t="s">
        <v>229</v>
      </c>
      <c r="BM127" s="139" t="s">
        <v>253</v>
      </c>
    </row>
    <row r="128" spans="2:65" s="1" customFormat="1" ht="16.5" customHeight="1">
      <c r="B128" s="32"/>
      <c r="C128" s="127" t="s">
        <v>282</v>
      </c>
      <c r="D128" s="127" t="s">
        <v>225</v>
      </c>
      <c r="E128" s="128" t="s">
        <v>1633</v>
      </c>
      <c r="F128" s="129" t="s">
        <v>1634</v>
      </c>
      <c r="G128" s="130" t="s">
        <v>336</v>
      </c>
      <c r="H128" s="131">
        <v>6</v>
      </c>
      <c r="I128" s="132"/>
      <c r="J128" s="133">
        <f t="shared" si="0"/>
        <v>0</v>
      </c>
      <c r="K128" s="134"/>
      <c r="L128" s="32"/>
      <c r="M128" s="181" t="s">
        <v>1</v>
      </c>
      <c r="N128" s="182" t="s">
        <v>44</v>
      </c>
      <c r="O128" s="183"/>
      <c r="P128" s="184">
        <f t="shared" si="1"/>
        <v>0</v>
      </c>
      <c r="Q128" s="184">
        <v>0</v>
      </c>
      <c r="R128" s="184">
        <f t="shared" si="2"/>
        <v>0</v>
      </c>
      <c r="S128" s="184">
        <v>0</v>
      </c>
      <c r="T128" s="185">
        <f t="shared" si="3"/>
        <v>0</v>
      </c>
      <c r="AR128" s="139" t="s">
        <v>229</v>
      </c>
      <c r="AT128" s="139" t="s">
        <v>225</v>
      </c>
      <c r="AU128" s="139" t="s">
        <v>6</v>
      </c>
      <c r="AY128" s="17" t="s">
        <v>224</v>
      </c>
      <c r="BE128" s="140">
        <f t="shared" si="4"/>
        <v>0</v>
      </c>
      <c r="BF128" s="140">
        <f t="shared" si="5"/>
        <v>0</v>
      </c>
      <c r="BG128" s="140">
        <f t="shared" si="6"/>
        <v>0</v>
      </c>
      <c r="BH128" s="140">
        <f t="shared" si="7"/>
        <v>0</v>
      </c>
      <c r="BI128" s="140">
        <f t="shared" si="8"/>
        <v>0</v>
      </c>
      <c r="BJ128" s="17" t="s">
        <v>6</v>
      </c>
      <c r="BK128" s="140">
        <f t="shared" si="9"/>
        <v>0</v>
      </c>
      <c r="BL128" s="17" t="s">
        <v>229</v>
      </c>
      <c r="BM128" s="139" t="s">
        <v>261</v>
      </c>
    </row>
    <row r="129" spans="2:12" s="1" customFormat="1" ht="6.95" customHeight="1">
      <c r="B129" s="44"/>
      <c r="C129" s="45"/>
      <c r="D129" s="45"/>
      <c r="E129" s="45"/>
      <c r="F129" s="45"/>
      <c r="G129" s="45"/>
      <c r="H129" s="45"/>
      <c r="I129" s="45"/>
      <c r="J129" s="45"/>
      <c r="K129" s="45"/>
      <c r="L129" s="32"/>
    </row>
  </sheetData>
  <sheetProtection algorithmName="SHA-512" hashValue="Zohz4/eYJgQcJGpEncjBpU0dYgngUdv3rds6djplk+9XZ8pFLguQETc5wCN1wt5AzH7xthd2qGPn9btnb8a9Ng==" saltValue="4AUEHS0BeaCTsz4MRTiPIfK9cq//bgYE1lbz4otOJarKmgW8J2ByUTrTFbzr0fk1JEvYQLhANeb9dqSZdcHVPA==" spinCount="100000" sheet="1" objects="1" scenarios="1" formatColumns="0" formatRows="0" autoFilter="0"/>
  <autoFilter ref="C116:K128" xr:uid="{00000000-0009-0000-0000-000009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204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115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>
      <c r="B4" s="20"/>
      <c r="D4" s="21" t="s">
        <v>181</v>
      </c>
      <c r="L4" s="20"/>
      <c r="M4" s="88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236" t="str">
        <f>'Rekapitulace stavby'!K6</f>
        <v>Přírodní koupací biotop Jilemnice</v>
      </c>
      <c r="F7" s="237"/>
      <c r="G7" s="237"/>
      <c r="H7" s="237"/>
      <c r="L7" s="20"/>
    </row>
    <row r="8" spans="2:46" s="1" customFormat="1" ht="12" customHeight="1">
      <c r="B8" s="32"/>
      <c r="D8" s="27" t="s">
        <v>182</v>
      </c>
      <c r="L8" s="32"/>
    </row>
    <row r="9" spans="2:46" s="1" customFormat="1" ht="16.5" customHeight="1">
      <c r="B9" s="32"/>
      <c r="E9" s="201" t="s">
        <v>1635</v>
      </c>
      <c r="F9" s="235"/>
      <c r="G9" s="235"/>
      <c r="H9" s="235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19</v>
      </c>
      <c r="F11" s="25" t="s">
        <v>1</v>
      </c>
      <c r="I11" s="27" t="s">
        <v>20</v>
      </c>
      <c r="J11" s="25" t="s">
        <v>1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52" t="str">
        <f>'Rekapitulace stavby'!AN8</f>
        <v>12. 2. 2024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27</v>
      </c>
      <c r="L14" s="32"/>
    </row>
    <row r="15" spans="2:46" s="1" customFormat="1" ht="18" customHeight="1">
      <c r="B15" s="32"/>
      <c r="E15" s="25" t="s">
        <v>28</v>
      </c>
      <c r="I15" s="27" t="s">
        <v>29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30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8" t="str">
        <f>'Rekapitulace stavby'!E14</f>
        <v>Vyplň údaj</v>
      </c>
      <c r="F18" s="224"/>
      <c r="G18" s="224"/>
      <c r="H18" s="224"/>
      <c r="I18" s="27" t="s">
        <v>29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32</v>
      </c>
      <c r="I20" s="27" t="s">
        <v>26</v>
      </c>
      <c r="J20" s="25" t="s">
        <v>33</v>
      </c>
      <c r="L20" s="32"/>
    </row>
    <row r="21" spans="2:12" s="1" customFormat="1" ht="18" customHeight="1">
      <c r="B21" s="32"/>
      <c r="E21" s="25" t="s">
        <v>34</v>
      </c>
      <c r="I21" s="27" t="s">
        <v>29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36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29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38</v>
      </c>
      <c r="L26" s="32"/>
    </row>
    <row r="27" spans="2:12" s="7" customFormat="1" ht="16.5" customHeight="1">
      <c r="B27" s="89"/>
      <c r="E27" s="228" t="s">
        <v>1</v>
      </c>
      <c r="F27" s="228"/>
      <c r="G27" s="228"/>
      <c r="H27" s="228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39</v>
      </c>
      <c r="J30" s="66">
        <f>ROUND(J125,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41</v>
      </c>
      <c r="I32" s="35" t="s">
        <v>40</v>
      </c>
      <c r="J32" s="35" t="s">
        <v>42</v>
      </c>
      <c r="L32" s="32"/>
    </row>
    <row r="33" spans="2:12" s="1" customFormat="1" ht="14.45" customHeight="1">
      <c r="B33" s="32"/>
      <c r="D33" s="55" t="s">
        <v>43</v>
      </c>
      <c r="E33" s="27" t="s">
        <v>44</v>
      </c>
      <c r="F33" s="91">
        <f>ROUND((SUM(BE125:BE203)),  2)</f>
        <v>0</v>
      </c>
      <c r="I33" s="92">
        <v>0.21</v>
      </c>
      <c r="J33" s="91">
        <f>ROUND(((SUM(BE125:BE203))*I33),  2)</f>
        <v>0</v>
      </c>
      <c r="L33" s="32"/>
    </row>
    <row r="34" spans="2:12" s="1" customFormat="1" ht="14.45" customHeight="1">
      <c r="B34" s="32"/>
      <c r="E34" s="27" t="s">
        <v>45</v>
      </c>
      <c r="F34" s="91">
        <f>ROUND((SUM(BF125:BF203)),  2)</f>
        <v>0</v>
      </c>
      <c r="I34" s="92">
        <v>0.12</v>
      </c>
      <c r="J34" s="91">
        <f>ROUND(((SUM(BF125:BF203))*I34),  2)</f>
        <v>0</v>
      </c>
      <c r="L34" s="32"/>
    </row>
    <row r="35" spans="2:12" s="1" customFormat="1" ht="14.45" hidden="1" customHeight="1">
      <c r="B35" s="32"/>
      <c r="E35" s="27" t="s">
        <v>46</v>
      </c>
      <c r="F35" s="91">
        <f>ROUND((SUM(BG125:BG203)),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47</v>
      </c>
      <c r="F36" s="91">
        <f>ROUND((SUM(BH125:BH203)),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48</v>
      </c>
      <c r="F37" s="91">
        <f>ROUND((SUM(BI125:BI203)),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3"/>
      <c r="D39" s="94" t="s">
        <v>49</v>
      </c>
      <c r="E39" s="57"/>
      <c r="F39" s="57"/>
      <c r="G39" s="95" t="s">
        <v>50</v>
      </c>
      <c r="H39" s="96" t="s">
        <v>51</v>
      </c>
      <c r="I39" s="57"/>
      <c r="J39" s="97">
        <f>SUM(J30:J37)</f>
        <v>0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52</v>
      </c>
      <c r="E50" s="42"/>
      <c r="F50" s="42"/>
      <c r="G50" s="41" t="s">
        <v>53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54</v>
      </c>
      <c r="E61" s="34"/>
      <c r="F61" s="99" t="s">
        <v>55</v>
      </c>
      <c r="G61" s="43" t="s">
        <v>54</v>
      </c>
      <c r="H61" s="34"/>
      <c r="I61" s="34"/>
      <c r="J61" s="100" t="s">
        <v>55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56</v>
      </c>
      <c r="E65" s="42"/>
      <c r="F65" s="42"/>
      <c r="G65" s="41" t="s">
        <v>57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54</v>
      </c>
      <c r="E76" s="34"/>
      <c r="F76" s="99" t="s">
        <v>55</v>
      </c>
      <c r="G76" s="43" t="s">
        <v>54</v>
      </c>
      <c r="H76" s="34"/>
      <c r="I76" s="34"/>
      <c r="J76" s="100" t="s">
        <v>55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184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17</v>
      </c>
      <c r="L84" s="32"/>
    </row>
    <row r="85" spans="2:47" s="1" customFormat="1" ht="16.5" customHeight="1">
      <c r="B85" s="32"/>
      <c r="E85" s="236" t="str">
        <f>E7</f>
        <v>Přírodní koupací biotop Jilemnice</v>
      </c>
      <c r="F85" s="237"/>
      <c r="G85" s="237"/>
      <c r="H85" s="237"/>
      <c r="L85" s="32"/>
    </row>
    <row r="86" spans="2:47" s="1" customFormat="1" ht="12" customHeight="1">
      <c r="B86" s="32"/>
      <c r="C86" s="27" t="s">
        <v>182</v>
      </c>
      <c r="L86" s="32"/>
    </row>
    <row r="87" spans="2:47" s="1" customFormat="1" ht="16.5" customHeight="1">
      <c r="B87" s="32"/>
      <c r="E87" s="201" t="str">
        <f>E9</f>
        <v>SO 06 - Mobiliář. Vybavení areálu a hřiště</v>
      </c>
      <c r="F87" s="235"/>
      <c r="G87" s="235"/>
      <c r="H87" s="235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21</v>
      </c>
      <c r="F89" s="25" t="str">
        <f>F12</f>
        <v>Jilemnice</v>
      </c>
      <c r="I89" s="27" t="s">
        <v>23</v>
      </c>
      <c r="J89" s="52" t="str">
        <f>IF(J12="","",J12)</f>
        <v>12. 2. 2024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25</v>
      </c>
      <c r="F91" s="25" t="str">
        <f>E15</f>
        <v>Sportovní centrum Jilemnice, s.r.o.</v>
      </c>
      <c r="I91" s="27" t="s">
        <v>32</v>
      </c>
      <c r="J91" s="30" t="str">
        <f>E21</f>
        <v xml:space="preserve">BAPO s.r.o. </v>
      </c>
      <c r="L91" s="32"/>
    </row>
    <row r="92" spans="2:47" s="1" customFormat="1" ht="15.2" customHeight="1">
      <c r="B92" s="32"/>
      <c r="C92" s="27" t="s">
        <v>30</v>
      </c>
      <c r="F92" s="25" t="str">
        <f>IF(E18="","",E18)</f>
        <v>Vyplň údaj</v>
      </c>
      <c r="I92" s="27" t="s">
        <v>36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185</v>
      </c>
      <c r="D94" s="93"/>
      <c r="E94" s="93"/>
      <c r="F94" s="93"/>
      <c r="G94" s="93"/>
      <c r="H94" s="93"/>
      <c r="I94" s="93"/>
      <c r="J94" s="102" t="s">
        <v>186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3" t="s">
        <v>187</v>
      </c>
      <c r="J96" s="66">
        <f>J125</f>
        <v>0</v>
      </c>
      <c r="L96" s="32"/>
      <c r="AU96" s="17" t="s">
        <v>188</v>
      </c>
    </row>
    <row r="97" spans="2:12" s="8" customFormat="1" ht="24.95" customHeight="1">
      <c r="B97" s="104"/>
      <c r="D97" s="105" t="s">
        <v>189</v>
      </c>
      <c r="E97" s="106"/>
      <c r="F97" s="106"/>
      <c r="G97" s="106"/>
      <c r="H97" s="106"/>
      <c r="I97" s="106"/>
      <c r="J97" s="107">
        <f>J126</f>
        <v>0</v>
      </c>
      <c r="L97" s="104"/>
    </row>
    <row r="98" spans="2:12" s="8" customFormat="1" ht="24.95" customHeight="1">
      <c r="B98" s="104"/>
      <c r="D98" s="105" t="s">
        <v>192</v>
      </c>
      <c r="E98" s="106"/>
      <c r="F98" s="106"/>
      <c r="G98" s="106"/>
      <c r="H98" s="106"/>
      <c r="I98" s="106"/>
      <c r="J98" s="107">
        <f>J134</f>
        <v>0</v>
      </c>
      <c r="L98" s="104"/>
    </row>
    <row r="99" spans="2:12" s="8" customFormat="1" ht="24.95" customHeight="1">
      <c r="B99" s="104"/>
      <c r="D99" s="105" t="s">
        <v>195</v>
      </c>
      <c r="E99" s="106"/>
      <c r="F99" s="106"/>
      <c r="G99" s="106"/>
      <c r="H99" s="106"/>
      <c r="I99" s="106"/>
      <c r="J99" s="107">
        <f>J148</f>
        <v>0</v>
      </c>
      <c r="L99" s="104"/>
    </row>
    <row r="100" spans="2:12" s="8" customFormat="1" ht="24.95" customHeight="1">
      <c r="B100" s="104"/>
      <c r="D100" s="105" t="s">
        <v>201</v>
      </c>
      <c r="E100" s="106"/>
      <c r="F100" s="106"/>
      <c r="G100" s="106"/>
      <c r="H100" s="106"/>
      <c r="I100" s="106"/>
      <c r="J100" s="107">
        <f>J173</f>
        <v>0</v>
      </c>
      <c r="L100" s="104"/>
    </row>
    <row r="101" spans="2:12" s="8" customFormat="1" ht="24.95" customHeight="1">
      <c r="B101" s="104"/>
      <c r="D101" s="105" t="s">
        <v>202</v>
      </c>
      <c r="E101" s="106"/>
      <c r="F101" s="106"/>
      <c r="G101" s="106"/>
      <c r="H101" s="106"/>
      <c r="I101" s="106"/>
      <c r="J101" s="107">
        <f>J177</f>
        <v>0</v>
      </c>
      <c r="L101" s="104"/>
    </row>
    <row r="102" spans="2:12" s="8" customFormat="1" ht="24.95" customHeight="1">
      <c r="B102" s="104"/>
      <c r="D102" s="105" t="s">
        <v>203</v>
      </c>
      <c r="E102" s="106"/>
      <c r="F102" s="106"/>
      <c r="G102" s="106"/>
      <c r="H102" s="106"/>
      <c r="I102" s="106"/>
      <c r="J102" s="107">
        <f>J185</f>
        <v>0</v>
      </c>
      <c r="L102" s="104"/>
    </row>
    <row r="103" spans="2:12" s="8" customFormat="1" ht="24.95" customHeight="1">
      <c r="B103" s="104"/>
      <c r="D103" s="105" t="s">
        <v>204</v>
      </c>
      <c r="E103" s="106"/>
      <c r="F103" s="106"/>
      <c r="G103" s="106"/>
      <c r="H103" s="106"/>
      <c r="I103" s="106"/>
      <c r="J103" s="107">
        <f>J192</f>
        <v>0</v>
      </c>
      <c r="L103" s="104"/>
    </row>
    <row r="104" spans="2:12" s="8" customFormat="1" ht="24.95" customHeight="1">
      <c r="B104" s="104"/>
      <c r="D104" s="105" t="s">
        <v>1636</v>
      </c>
      <c r="E104" s="106"/>
      <c r="F104" s="106"/>
      <c r="G104" s="106"/>
      <c r="H104" s="106"/>
      <c r="I104" s="106"/>
      <c r="J104" s="107">
        <f>J194</f>
        <v>0</v>
      </c>
      <c r="L104" s="104"/>
    </row>
    <row r="105" spans="2:12" s="8" customFormat="1" ht="24.95" customHeight="1">
      <c r="B105" s="104"/>
      <c r="D105" s="105" t="s">
        <v>209</v>
      </c>
      <c r="E105" s="106"/>
      <c r="F105" s="106"/>
      <c r="G105" s="106"/>
      <c r="H105" s="106"/>
      <c r="I105" s="106"/>
      <c r="J105" s="107">
        <f>J200</f>
        <v>0</v>
      </c>
      <c r="L105" s="104"/>
    </row>
    <row r="106" spans="2:12" s="1" customFormat="1" ht="21.75" customHeight="1">
      <c r="B106" s="32"/>
      <c r="L106" s="32"/>
    </row>
    <row r="107" spans="2:12" s="1" customFormat="1" ht="6.95" customHeight="1"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32"/>
    </row>
    <row r="111" spans="2:12" s="1" customFormat="1" ht="6.95" customHeight="1">
      <c r="B111" s="46"/>
      <c r="C111" s="47"/>
      <c r="D111" s="47"/>
      <c r="E111" s="47"/>
      <c r="F111" s="47"/>
      <c r="G111" s="47"/>
      <c r="H111" s="47"/>
      <c r="I111" s="47"/>
      <c r="J111" s="47"/>
      <c r="K111" s="47"/>
      <c r="L111" s="32"/>
    </row>
    <row r="112" spans="2:12" s="1" customFormat="1" ht="24.95" customHeight="1">
      <c r="B112" s="32"/>
      <c r="C112" s="21" t="s">
        <v>210</v>
      </c>
      <c r="L112" s="32"/>
    </row>
    <row r="113" spans="2:65" s="1" customFormat="1" ht="6.95" customHeight="1">
      <c r="B113" s="32"/>
      <c r="L113" s="32"/>
    </row>
    <row r="114" spans="2:65" s="1" customFormat="1" ht="12" customHeight="1">
      <c r="B114" s="32"/>
      <c r="C114" s="27" t="s">
        <v>17</v>
      </c>
      <c r="L114" s="32"/>
    </row>
    <row r="115" spans="2:65" s="1" customFormat="1" ht="16.5" customHeight="1">
      <c r="B115" s="32"/>
      <c r="E115" s="236" t="str">
        <f>E7</f>
        <v>Přírodní koupací biotop Jilemnice</v>
      </c>
      <c r="F115" s="237"/>
      <c r="G115" s="237"/>
      <c r="H115" s="237"/>
      <c r="L115" s="32"/>
    </row>
    <row r="116" spans="2:65" s="1" customFormat="1" ht="12" customHeight="1">
      <c r="B116" s="32"/>
      <c r="C116" s="27" t="s">
        <v>182</v>
      </c>
      <c r="L116" s="32"/>
    </row>
    <row r="117" spans="2:65" s="1" customFormat="1" ht="16.5" customHeight="1">
      <c r="B117" s="32"/>
      <c r="E117" s="201" t="str">
        <f>E9</f>
        <v>SO 06 - Mobiliář. Vybavení areálu a hřiště</v>
      </c>
      <c r="F117" s="235"/>
      <c r="G117" s="235"/>
      <c r="H117" s="235"/>
      <c r="L117" s="32"/>
    </row>
    <row r="118" spans="2:65" s="1" customFormat="1" ht="6.95" customHeight="1">
      <c r="B118" s="32"/>
      <c r="L118" s="32"/>
    </row>
    <row r="119" spans="2:65" s="1" customFormat="1" ht="12" customHeight="1">
      <c r="B119" s="32"/>
      <c r="C119" s="27" t="s">
        <v>21</v>
      </c>
      <c r="F119" s="25" t="str">
        <f>F12</f>
        <v>Jilemnice</v>
      </c>
      <c r="I119" s="27" t="s">
        <v>23</v>
      </c>
      <c r="J119" s="52" t="str">
        <f>IF(J12="","",J12)</f>
        <v>12. 2. 2024</v>
      </c>
      <c r="L119" s="32"/>
    </row>
    <row r="120" spans="2:65" s="1" customFormat="1" ht="6.95" customHeight="1">
      <c r="B120" s="32"/>
      <c r="L120" s="32"/>
    </row>
    <row r="121" spans="2:65" s="1" customFormat="1" ht="15.2" customHeight="1">
      <c r="B121" s="32"/>
      <c r="C121" s="27" t="s">
        <v>25</v>
      </c>
      <c r="F121" s="25" t="str">
        <f>E15</f>
        <v>Sportovní centrum Jilemnice, s.r.o.</v>
      </c>
      <c r="I121" s="27" t="s">
        <v>32</v>
      </c>
      <c r="J121" s="30" t="str">
        <f>E21</f>
        <v xml:space="preserve">BAPO s.r.o. </v>
      </c>
      <c r="L121" s="32"/>
    </row>
    <row r="122" spans="2:65" s="1" customFormat="1" ht="15.2" customHeight="1">
      <c r="B122" s="32"/>
      <c r="C122" s="27" t="s">
        <v>30</v>
      </c>
      <c r="F122" s="25" t="str">
        <f>IF(E18="","",E18)</f>
        <v>Vyplň údaj</v>
      </c>
      <c r="I122" s="27" t="s">
        <v>36</v>
      </c>
      <c r="J122" s="30" t="str">
        <f>E24</f>
        <v xml:space="preserve"> </v>
      </c>
      <c r="L122" s="32"/>
    </row>
    <row r="123" spans="2:65" s="1" customFormat="1" ht="10.35" customHeight="1">
      <c r="B123" s="32"/>
      <c r="L123" s="32"/>
    </row>
    <row r="124" spans="2:65" s="9" customFormat="1" ht="29.25" customHeight="1">
      <c r="B124" s="108"/>
      <c r="C124" s="109" t="s">
        <v>211</v>
      </c>
      <c r="D124" s="110" t="s">
        <v>64</v>
      </c>
      <c r="E124" s="110" t="s">
        <v>60</v>
      </c>
      <c r="F124" s="110" t="s">
        <v>61</v>
      </c>
      <c r="G124" s="110" t="s">
        <v>212</v>
      </c>
      <c r="H124" s="110" t="s">
        <v>213</v>
      </c>
      <c r="I124" s="110" t="s">
        <v>214</v>
      </c>
      <c r="J124" s="111" t="s">
        <v>186</v>
      </c>
      <c r="K124" s="112" t="s">
        <v>215</v>
      </c>
      <c r="L124" s="108"/>
      <c r="M124" s="59" t="s">
        <v>1</v>
      </c>
      <c r="N124" s="60" t="s">
        <v>43</v>
      </c>
      <c r="O124" s="60" t="s">
        <v>216</v>
      </c>
      <c r="P124" s="60" t="s">
        <v>217</v>
      </c>
      <c r="Q124" s="60" t="s">
        <v>218</v>
      </c>
      <c r="R124" s="60" t="s">
        <v>219</v>
      </c>
      <c r="S124" s="60" t="s">
        <v>220</v>
      </c>
      <c r="T124" s="61" t="s">
        <v>221</v>
      </c>
    </row>
    <row r="125" spans="2:65" s="1" customFormat="1" ht="22.9" customHeight="1">
      <c r="B125" s="32"/>
      <c r="C125" s="64" t="s">
        <v>222</v>
      </c>
      <c r="J125" s="113">
        <f>BK125</f>
        <v>0</v>
      </c>
      <c r="L125" s="32"/>
      <c r="M125" s="62"/>
      <c r="N125" s="53"/>
      <c r="O125" s="53"/>
      <c r="P125" s="114">
        <f>P126+P134+P148+P173+P177+P185+P192+P194+P200</f>
        <v>0</v>
      </c>
      <c r="Q125" s="53"/>
      <c r="R125" s="114">
        <f>R126+R134+R148+R173+R177+R185+R192+R194+R200</f>
        <v>8.4398</v>
      </c>
      <c r="S125" s="53"/>
      <c r="T125" s="115">
        <f>T126+T134+T148+T173+T177+T185+T192+T194+T200</f>
        <v>0</v>
      </c>
      <c r="AT125" s="17" t="s">
        <v>78</v>
      </c>
      <c r="AU125" s="17" t="s">
        <v>188</v>
      </c>
      <c r="BK125" s="116">
        <f>BK126+BK134+BK148+BK173+BK177+BK185+BK192+BK194+BK200</f>
        <v>0</v>
      </c>
    </row>
    <row r="126" spans="2:65" s="10" customFormat="1" ht="25.9" customHeight="1">
      <c r="B126" s="117"/>
      <c r="D126" s="118" t="s">
        <v>78</v>
      </c>
      <c r="E126" s="119" t="s">
        <v>6</v>
      </c>
      <c r="F126" s="119" t="s">
        <v>223</v>
      </c>
      <c r="I126" s="120"/>
      <c r="J126" s="121">
        <f>BK126</f>
        <v>0</v>
      </c>
      <c r="L126" s="117"/>
      <c r="M126" s="122"/>
      <c r="P126" s="123">
        <f>SUM(P127:P133)</f>
        <v>0</v>
      </c>
      <c r="R126" s="123">
        <f>SUM(R127:R133)</f>
        <v>0</v>
      </c>
      <c r="T126" s="124">
        <f>SUM(T127:T133)</f>
        <v>0</v>
      </c>
      <c r="AR126" s="118" t="s">
        <v>6</v>
      </c>
      <c r="AT126" s="125" t="s">
        <v>78</v>
      </c>
      <c r="AU126" s="125" t="s">
        <v>79</v>
      </c>
      <c r="AY126" s="118" t="s">
        <v>224</v>
      </c>
      <c r="BK126" s="126">
        <f>SUM(BK127:BK133)</f>
        <v>0</v>
      </c>
    </row>
    <row r="127" spans="2:65" s="1" customFormat="1" ht="16.5" customHeight="1">
      <c r="B127" s="32"/>
      <c r="C127" s="127" t="s">
        <v>6</v>
      </c>
      <c r="D127" s="127" t="s">
        <v>225</v>
      </c>
      <c r="E127" s="128" t="s">
        <v>1637</v>
      </c>
      <c r="F127" s="129" t="s">
        <v>1638</v>
      </c>
      <c r="G127" s="130" t="s">
        <v>228</v>
      </c>
      <c r="H127" s="131">
        <v>6.6</v>
      </c>
      <c r="I127" s="132"/>
      <c r="J127" s="133">
        <f>ROUND(I127*H127,2)</f>
        <v>0</v>
      </c>
      <c r="K127" s="134"/>
      <c r="L127" s="32"/>
      <c r="M127" s="135" t="s">
        <v>1</v>
      </c>
      <c r="N127" s="136" t="s">
        <v>44</v>
      </c>
      <c r="P127" s="137">
        <f>O127*H127</f>
        <v>0</v>
      </c>
      <c r="Q127" s="137">
        <v>0</v>
      </c>
      <c r="R127" s="137">
        <f>Q127*H127</f>
        <v>0</v>
      </c>
      <c r="S127" s="137">
        <v>0</v>
      </c>
      <c r="T127" s="138">
        <f>S127*H127</f>
        <v>0</v>
      </c>
      <c r="AR127" s="139" t="s">
        <v>229</v>
      </c>
      <c r="AT127" s="139" t="s">
        <v>225</v>
      </c>
      <c r="AU127" s="139" t="s">
        <v>6</v>
      </c>
      <c r="AY127" s="17" t="s">
        <v>224</v>
      </c>
      <c r="BE127" s="140">
        <f>IF(N127="základní",J127,0)</f>
        <v>0</v>
      </c>
      <c r="BF127" s="140">
        <f>IF(N127="snížená",J127,0)</f>
        <v>0</v>
      </c>
      <c r="BG127" s="140">
        <f>IF(N127="zákl. přenesená",J127,0)</f>
        <v>0</v>
      </c>
      <c r="BH127" s="140">
        <f>IF(N127="sníž. přenesená",J127,0)</f>
        <v>0</v>
      </c>
      <c r="BI127" s="140">
        <f>IF(N127="nulová",J127,0)</f>
        <v>0</v>
      </c>
      <c r="BJ127" s="17" t="s">
        <v>6</v>
      </c>
      <c r="BK127" s="140">
        <f>ROUND(I127*H127,2)</f>
        <v>0</v>
      </c>
      <c r="BL127" s="17" t="s">
        <v>229</v>
      </c>
      <c r="BM127" s="139" t="s">
        <v>1639</v>
      </c>
    </row>
    <row r="128" spans="2:65" s="12" customFormat="1">
      <c r="B128" s="148"/>
      <c r="D128" s="142" t="s">
        <v>231</v>
      </c>
      <c r="E128" s="149" t="s">
        <v>1</v>
      </c>
      <c r="F128" s="150" t="s">
        <v>1640</v>
      </c>
      <c r="H128" s="151">
        <v>6.6</v>
      </c>
      <c r="I128" s="152"/>
      <c r="L128" s="148"/>
      <c r="M128" s="153"/>
      <c r="T128" s="154"/>
      <c r="AT128" s="149" t="s">
        <v>231</v>
      </c>
      <c r="AU128" s="149" t="s">
        <v>6</v>
      </c>
      <c r="AV128" s="12" t="s">
        <v>88</v>
      </c>
      <c r="AW128" s="12" t="s">
        <v>35</v>
      </c>
      <c r="AX128" s="12" t="s">
        <v>6</v>
      </c>
      <c r="AY128" s="149" t="s">
        <v>224</v>
      </c>
    </row>
    <row r="129" spans="2:65" s="1" customFormat="1" ht="16.5" customHeight="1">
      <c r="B129" s="32"/>
      <c r="C129" s="127" t="s">
        <v>88</v>
      </c>
      <c r="D129" s="127" t="s">
        <v>225</v>
      </c>
      <c r="E129" s="128" t="s">
        <v>1641</v>
      </c>
      <c r="F129" s="129" t="s">
        <v>1642</v>
      </c>
      <c r="G129" s="130" t="s">
        <v>228</v>
      </c>
      <c r="H129" s="131">
        <v>6.6</v>
      </c>
      <c r="I129" s="132"/>
      <c r="J129" s="133">
        <f>ROUND(I129*H129,2)</f>
        <v>0</v>
      </c>
      <c r="K129" s="134"/>
      <c r="L129" s="32"/>
      <c r="M129" s="135" t="s">
        <v>1</v>
      </c>
      <c r="N129" s="136" t="s">
        <v>44</v>
      </c>
      <c r="P129" s="137">
        <f>O129*H129</f>
        <v>0</v>
      </c>
      <c r="Q129" s="137">
        <v>0</v>
      </c>
      <c r="R129" s="137">
        <f>Q129*H129</f>
        <v>0</v>
      </c>
      <c r="S129" s="137">
        <v>0</v>
      </c>
      <c r="T129" s="138">
        <f>S129*H129</f>
        <v>0</v>
      </c>
      <c r="AR129" s="139" t="s">
        <v>229</v>
      </c>
      <c r="AT129" s="139" t="s">
        <v>225</v>
      </c>
      <c r="AU129" s="139" t="s">
        <v>6</v>
      </c>
      <c r="AY129" s="17" t="s">
        <v>224</v>
      </c>
      <c r="BE129" s="140">
        <f>IF(N129="základní",J129,0)</f>
        <v>0</v>
      </c>
      <c r="BF129" s="140">
        <f>IF(N129="snížená",J129,0)</f>
        <v>0</v>
      </c>
      <c r="BG129" s="140">
        <f>IF(N129="zákl. přenesená",J129,0)</f>
        <v>0</v>
      </c>
      <c r="BH129" s="140">
        <f>IF(N129="sníž. přenesená",J129,0)</f>
        <v>0</v>
      </c>
      <c r="BI129" s="140">
        <f>IF(N129="nulová",J129,0)</f>
        <v>0</v>
      </c>
      <c r="BJ129" s="17" t="s">
        <v>6</v>
      </c>
      <c r="BK129" s="140">
        <f>ROUND(I129*H129,2)</f>
        <v>0</v>
      </c>
      <c r="BL129" s="17" t="s">
        <v>229</v>
      </c>
      <c r="BM129" s="139" t="s">
        <v>1643</v>
      </c>
    </row>
    <row r="130" spans="2:65" s="1" customFormat="1" ht="16.5" customHeight="1">
      <c r="B130" s="32"/>
      <c r="C130" s="127" t="s">
        <v>241</v>
      </c>
      <c r="D130" s="127" t="s">
        <v>225</v>
      </c>
      <c r="E130" s="128" t="s">
        <v>1644</v>
      </c>
      <c r="F130" s="129" t="s">
        <v>1645</v>
      </c>
      <c r="G130" s="130" t="s">
        <v>228</v>
      </c>
      <c r="H130" s="131">
        <v>1.28</v>
      </c>
      <c r="I130" s="132"/>
      <c r="J130" s="133">
        <f>ROUND(I130*H130,2)</f>
        <v>0</v>
      </c>
      <c r="K130" s="134"/>
      <c r="L130" s="32"/>
      <c r="M130" s="135" t="s">
        <v>1</v>
      </c>
      <c r="N130" s="136" t="s">
        <v>44</v>
      </c>
      <c r="P130" s="137">
        <f>O130*H130</f>
        <v>0</v>
      </c>
      <c r="Q130" s="137">
        <v>0</v>
      </c>
      <c r="R130" s="137">
        <f>Q130*H130</f>
        <v>0</v>
      </c>
      <c r="S130" s="137">
        <v>0</v>
      </c>
      <c r="T130" s="138">
        <f>S130*H130</f>
        <v>0</v>
      </c>
      <c r="AR130" s="139" t="s">
        <v>229</v>
      </c>
      <c r="AT130" s="139" t="s">
        <v>225</v>
      </c>
      <c r="AU130" s="139" t="s">
        <v>6</v>
      </c>
      <c r="AY130" s="17" t="s">
        <v>224</v>
      </c>
      <c r="BE130" s="140">
        <f>IF(N130="základní",J130,0)</f>
        <v>0</v>
      </c>
      <c r="BF130" s="140">
        <f>IF(N130="snížená",J130,0)</f>
        <v>0</v>
      </c>
      <c r="BG130" s="140">
        <f>IF(N130="zákl. přenesená",J130,0)</f>
        <v>0</v>
      </c>
      <c r="BH130" s="140">
        <f>IF(N130="sníž. přenesená",J130,0)</f>
        <v>0</v>
      </c>
      <c r="BI130" s="140">
        <f>IF(N130="nulová",J130,0)</f>
        <v>0</v>
      </c>
      <c r="BJ130" s="17" t="s">
        <v>6</v>
      </c>
      <c r="BK130" s="140">
        <f>ROUND(I130*H130,2)</f>
        <v>0</v>
      </c>
      <c r="BL130" s="17" t="s">
        <v>229</v>
      </c>
      <c r="BM130" s="139" t="s">
        <v>1646</v>
      </c>
    </row>
    <row r="131" spans="2:65" s="11" customFormat="1">
      <c r="B131" s="141"/>
      <c r="D131" s="142" t="s">
        <v>231</v>
      </c>
      <c r="E131" s="143" t="s">
        <v>1</v>
      </c>
      <c r="F131" s="144" t="s">
        <v>1647</v>
      </c>
      <c r="H131" s="143" t="s">
        <v>1</v>
      </c>
      <c r="I131" s="145"/>
      <c r="L131" s="141"/>
      <c r="M131" s="146"/>
      <c r="T131" s="147"/>
      <c r="AT131" s="143" t="s">
        <v>231</v>
      </c>
      <c r="AU131" s="143" t="s">
        <v>6</v>
      </c>
      <c r="AV131" s="11" t="s">
        <v>6</v>
      </c>
      <c r="AW131" s="11" t="s">
        <v>35</v>
      </c>
      <c r="AX131" s="11" t="s">
        <v>79</v>
      </c>
      <c r="AY131" s="143" t="s">
        <v>224</v>
      </c>
    </row>
    <row r="132" spans="2:65" s="12" customFormat="1">
      <c r="B132" s="148"/>
      <c r="D132" s="142" t="s">
        <v>231</v>
      </c>
      <c r="E132" s="149" t="s">
        <v>1</v>
      </c>
      <c r="F132" s="150" t="s">
        <v>1648</v>
      </c>
      <c r="H132" s="151">
        <v>1.28</v>
      </c>
      <c r="I132" s="152"/>
      <c r="L132" s="148"/>
      <c r="M132" s="153"/>
      <c r="T132" s="154"/>
      <c r="AT132" s="149" t="s">
        <v>231</v>
      </c>
      <c r="AU132" s="149" t="s">
        <v>6</v>
      </c>
      <c r="AV132" s="12" t="s">
        <v>88</v>
      </c>
      <c r="AW132" s="12" t="s">
        <v>35</v>
      </c>
      <c r="AX132" s="12" t="s">
        <v>6</v>
      </c>
      <c r="AY132" s="149" t="s">
        <v>224</v>
      </c>
    </row>
    <row r="133" spans="2:65" s="1" customFormat="1" ht="21.75" customHeight="1">
      <c r="B133" s="32"/>
      <c r="C133" s="127" t="s">
        <v>229</v>
      </c>
      <c r="D133" s="127" t="s">
        <v>225</v>
      </c>
      <c r="E133" s="128" t="s">
        <v>1649</v>
      </c>
      <c r="F133" s="129" t="s">
        <v>1650</v>
      </c>
      <c r="G133" s="130" t="s">
        <v>228</v>
      </c>
      <c r="H133" s="131">
        <v>1.28</v>
      </c>
      <c r="I133" s="132"/>
      <c r="J133" s="133">
        <f>ROUND(I133*H133,2)</f>
        <v>0</v>
      </c>
      <c r="K133" s="134"/>
      <c r="L133" s="32"/>
      <c r="M133" s="135" t="s">
        <v>1</v>
      </c>
      <c r="N133" s="136" t="s">
        <v>44</v>
      </c>
      <c r="P133" s="137">
        <f>O133*H133</f>
        <v>0</v>
      </c>
      <c r="Q133" s="137">
        <v>0</v>
      </c>
      <c r="R133" s="137">
        <f>Q133*H133</f>
        <v>0</v>
      </c>
      <c r="S133" s="137">
        <v>0</v>
      </c>
      <c r="T133" s="138">
        <f>S133*H133</f>
        <v>0</v>
      </c>
      <c r="AR133" s="139" t="s">
        <v>229</v>
      </c>
      <c r="AT133" s="139" t="s">
        <v>225</v>
      </c>
      <c r="AU133" s="139" t="s">
        <v>6</v>
      </c>
      <c r="AY133" s="17" t="s">
        <v>224</v>
      </c>
      <c r="BE133" s="140">
        <f>IF(N133="základní",J133,0)</f>
        <v>0</v>
      </c>
      <c r="BF133" s="140">
        <f>IF(N133="snížená",J133,0)</f>
        <v>0</v>
      </c>
      <c r="BG133" s="140">
        <f>IF(N133="zákl. přenesená",J133,0)</f>
        <v>0</v>
      </c>
      <c r="BH133" s="140">
        <f>IF(N133="sníž. přenesená",J133,0)</f>
        <v>0</v>
      </c>
      <c r="BI133" s="140">
        <f>IF(N133="nulová",J133,0)</f>
        <v>0</v>
      </c>
      <c r="BJ133" s="17" t="s">
        <v>6</v>
      </c>
      <c r="BK133" s="140">
        <f>ROUND(I133*H133,2)</f>
        <v>0</v>
      </c>
      <c r="BL133" s="17" t="s">
        <v>229</v>
      </c>
      <c r="BM133" s="139" t="s">
        <v>1651</v>
      </c>
    </row>
    <row r="134" spans="2:65" s="10" customFormat="1" ht="25.9" customHeight="1">
      <c r="B134" s="117"/>
      <c r="D134" s="118" t="s">
        <v>78</v>
      </c>
      <c r="E134" s="119" t="s">
        <v>88</v>
      </c>
      <c r="F134" s="119" t="s">
        <v>343</v>
      </c>
      <c r="I134" s="120"/>
      <c r="J134" s="121">
        <f>BK134</f>
        <v>0</v>
      </c>
      <c r="L134" s="117"/>
      <c r="M134" s="122"/>
      <c r="P134" s="123">
        <f>SUM(P135:P147)</f>
        <v>0</v>
      </c>
      <c r="R134" s="123">
        <f>SUM(R135:R147)</f>
        <v>0</v>
      </c>
      <c r="T134" s="124">
        <f>SUM(T135:T147)</f>
        <v>0</v>
      </c>
      <c r="AR134" s="118" t="s">
        <v>6</v>
      </c>
      <c r="AT134" s="125" t="s">
        <v>78</v>
      </c>
      <c r="AU134" s="125" t="s">
        <v>79</v>
      </c>
      <c r="AY134" s="118" t="s">
        <v>224</v>
      </c>
      <c r="BK134" s="126">
        <f>SUM(BK135:BK147)</f>
        <v>0</v>
      </c>
    </row>
    <row r="135" spans="2:65" s="1" customFormat="1" ht="21.75" customHeight="1">
      <c r="B135" s="32"/>
      <c r="C135" s="127" t="s">
        <v>250</v>
      </c>
      <c r="D135" s="127" t="s">
        <v>225</v>
      </c>
      <c r="E135" s="128" t="s">
        <v>1652</v>
      </c>
      <c r="F135" s="129" t="s">
        <v>1653</v>
      </c>
      <c r="G135" s="130" t="s">
        <v>228</v>
      </c>
      <c r="H135" s="131">
        <v>2.64</v>
      </c>
      <c r="I135" s="132"/>
      <c r="J135" s="133">
        <f>ROUND(I135*H135,2)</f>
        <v>0</v>
      </c>
      <c r="K135" s="134"/>
      <c r="L135" s="32"/>
      <c r="M135" s="135" t="s">
        <v>1</v>
      </c>
      <c r="N135" s="136" t="s">
        <v>44</v>
      </c>
      <c r="P135" s="137">
        <f>O135*H135</f>
        <v>0</v>
      </c>
      <c r="Q135" s="137">
        <v>0</v>
      </c>
      <c r="R135" s="137">
        <f>Q135*H135</f>
        <v>0</v>
      </c>
      <c r="S135" s="137">
        <v>0</v>
      </c>
      <c r="T135" s="138">
        <f>S135*H135</f>
        <v>0</v>
      </c>
      <c r="AR135" s="139" t="s">
        <v>229</v>
      </c>
      <c r="AT135" s="139" t="s">
        <v>225</v>
      </c>
      <c r="AU135" s="139" t="s">
        <v>6</v>
      </c>
      <c r="AY135" s="17" t="s">
        <v>224</v>
      </c>
      <c r="BE135" s="140">
        <f>IF(N135="základní",J135,0)</f>
        <v>0</v>
      </c>
      <c r="BF135" s="140">
        <f>IF(N135="snížená",J135,0)</f>
        <v>0</v>
      </c>
      <c r="BG135" s="140">
        <f>IF(N135="zákl. přenesená",J135,0)</f>
        <v>0</v>
      </c>
      <c r="BH135" s="140">
        <f>IF(N135="sníž. přenesená",J135,0)</f>
        <v>0</v>
      </c>
      <c r="BI135" s="140">
        <f>IF(N135="nulová",J135,0)</f>
        <v>0</v>
      </c>
      <c r="BJ135" s="17" t="s">
        <v>6</v>
      </c>
      <c r="BK135" s="140">
        <f>ROUND(I135*H135,2)</f>
        <v>0</v>
      </c>
      <c r="BL135" s="17" t="s">
        <v>229</v>
      </c>
      <c r="BM135" s="139" t="s">
        <v>1654</v>
      </c>
    </row>
    <row r="136" spans="2:65" s="11" customFormat="1">
      <c r="B136" s="141"/>
      <c r="D136" s="142" t="s">
        <v>231</v>
      </c>
      <c r="E136" s="143" t="s">
        <v>1</v>
      </c>
      <c r="F136" s="144" t="s">
        <v>1647</v>
      </c>
      <c r="H136" s="143" t="s">
        <v>1</v>
      </c>
      <c r="I136" s="145"/>
      <c r="L136" s="141"/>
      <c r="M136" s="146"/>
      <c r="T136" s="147"/>
      <c r="AT136" s="143" t="s">
        <v>231</v>
      </c>
      <c r="AU136" s="143" t="s">
        <v>6</v>
      </c>
      <c r="AV136" s="11" t="s">
        <v>6</v>
      </c>
      <c r="AW136" s="11" t="s">
        <v>35</v>
      </c>
      <c r="AX136" s="11" t="s">
        <v>79</v>
      </c>
      <c r="AY136" s="143" t="s">
        <v>224</v>
      </c>
    </row>
    <row r="137" spans="2:65" s="12" customFormat="1">
      <c r="B137" s="148"/>
      <c r="D137" s="142" t="s">
        <v>231</v>
      </c>
      <c r="E137" s="149" t="s">
        <v>1</v>
      </c>
      <c r="F137" s="150" t="s">
        <v>1655</v>
      </c>
      <c r="H137" s="151">
        <v>2.64</v>
      </c>
      <c r="I137" s="152"/>
      <c r="L137" s="148"/>
      <c r="M137" s="153"/>
      <c r="T137" s="154"/>
      <c r="AT137" s="149" t="s">
        <v>231</v>
      </c>
      <c r="AU137" s="149" t="s">
        <v>6</v>
      </c>
      <c r="AV137" s="12" t="s">
        <v>88</v>
      </c>
      <c r="AW137" s="12" t="s">
        <v>35</v>
      </c>
      <c r="AX137" s="12" t="s">
        <v>6</v>
      </c>
      <c r="AY137" s="149" t="s">
        <v>224</v>
      </c>
    </row>
    <row r="138" spans="2:65" s="1" customFormat="1" ht="16.5" customHeight="1">
      <c r="B138" s="32"/>
      <c r="C138" s="127" t="s">
        <v>258</v>
      </c>
      <c r="D138" s="127" t="s">
        <v>225</v>
      </c>
      <c r="E138" s="128" t="s">
        <v>1656</v>
      </c>
      <c r="F138" s="129" t="s">
        <v>1657</v>
      </c>
      <c r="G138" s="130" t="s">
        <v>228</v>
      </c>
      <c r="H138" s="131">
        <v>1.28</v>
      </c>
      <c r="I138" s="132"/>
      <c r="J138" s="133">
        <f>ROUND(I138*H138,2)</f>
        <v>0</v>
      </c>
      <c r="K138" s="134"/>
      <c r="L138" s="32"/>
      <c r="M138" s="135" t="s">
        <v>1</v>
      </c>
      <c r="N138" s="136" t="s">
        <v>44</v>
      </c>
      <c r="P138" s="137">
        <f>O138*H138</f>
        <v>0</v>
      </c>
      <c r="Q138" s="137">
        <v>0</v>
      </c>
      <c r="R138" s="137">
        <f>Q138*H138</f>
        <v>0</v>
      </c>
      <c r="S138" s="137">
        <v>0</v>
      </c>
      <c r="T138" s="138">
        <f>S138*H138</f>
        <v>0</v>
      </c>
      <c r="AR138" s="139" t="s">
        <v>229</v>
      </c>
      <c r="AT138" s="139" t="s">
        <v>225</v>
      </c>
      <c r="AU138" s="139" t="s">
        <v>6</v>
      </c>
      <c r="AY138" s="17" t="s">
        <v>224</v>
      </c>
      <c r="BE138" s="140">
        <f>IF(N138="základní",J138,0)</f>
        <v>0</v>
      </c>
      <c r="BF138" s="140">
        <f>IF(N138="snížená",J138,0)</f>
        <v>0</v>
      </c>
      <c r="BG138" s="140">
        <f>IF(N138="zákl. přenesená",J138,0)</f>
        <v>0</v>
      </c>
      <c r="BH138" s="140">
        <f>IF(N138="sníž. přenesená",J138,0)</f>
        <v>0</v>
      </c>
      <c r="BI138" s="140">
        <f>IF(N138="nulová",J138,0)</f>
        <v>0</v>
      </c>
      <c r="BJ138" s="17" t="s">
        <v>6</v>
      </c>
      <c r="BK138" s="140">
        <f>ROUND(I138*H138,2)</f>
        <v>0</v>
      </c>
      <c r="BL138" s="17" t="s">
        <v>229</v>
      </c>
      <c r="BM138" s="139" t="s">
        <v>1658</v>
      </c>
    </row>
    <row r="139" spans="2:65" s="11" customFormat="1">
      <c r="B139" s="141"/>
      <c r="D139" s="142" t="s">
        <v>231</v>
      </c>
      <c r="E139" s="143" t="s">
        <v>1</v>
      </c>
      <c r="F139" s="144" t="s">
        <v>1659</v>
      </c>
      <c r="H139" s="143" t="s">
        <v>1</v>
      </c>
      <c r="I139" s="145"/>
      <c r="L139" s="141"/>
      <c r="M139" s="146"/>
      <c r="T139" s="147"/>
      <c r="AT139" s="143" t="s">
        <v>231</v>
      </c>
      <c r="AU139" s="143" t="s">
        <v>6</v>
      </c>
      <c r="AV139" s="11" t="s">
        <v>6</v>
      </c>
      <c r="AW139" s="11" t="s">
        <v>35</v>
      </c>
      <c r="AX139" s="11" t="s">
        <v>79</v>
      </c>
      <c r="AY139" s="143" t="s">
        <v>224</v>
      </c>
    </row>
    <row r="140" spans="2:65" s="12" customFormat="1">
      <c r="B140" s="148"/>
      <c r="D140" s="142" t="s">
        <v>231</v>
      </c>
      <c r="E140" s="149" t="s">
        <v>1</v>
      </c>
      <c r="F140" s="150" t="s">
        <v>1660</v>
      </c>
      <c r="H140" s="151">
        <v>1.28</v>
      </c>
      <c r="I140" s="152"/>
      <c r="L140" s="148"/>
      <c r="M140" s="153"/>
      <c r="T140" s="154"/>
      <c r="AT140" s="149" t="s">
        <v>231</v>
      </c>
      <c r="AU140" s="149" t="s">
        <v>6</v>
      </c>
      <c r="AV140" s="12" t="s">
        <v>88</v>
      </c>
      <c r="AW140" s="12" t="s">
        <v>35</v>
      </c>
      <c r="AX140" s="12" t="s">
        <v>6</v>
      </c>
      <c r="AY140" s="149" t="s">
        <v>224</v>
      </c>
    </row>
    <row r="141" spans="2:65" s="1" customFormat="1" ht="16.5" customHeight="1">
      <c r="B141" s="32"/>
      <c r="C141" s="127" t="s">
        <v>262</v>
      </c>
      <c r="D141" s="127" t="s">
        <v>225</v>
      </c>
      <c r="E141" s="128" t="s">
        <v>1661</v>
      </c>
      <c r="F141" s="129" t="s">
        <v>1662</v>
      </c>
      <c r="G141" s="130" t="s">
        <v>320</v>
      </c>
      <c r="H141" s="131">
        <v>12.8</v>
      </c>
      <c r="I141" s="132"/>
      <c r="J141" s="133">
        <f>ROUND(I141*H141,2)</f>
        <v>0</v>
      </c>
      <c r="K141" s="134"/>
      <c r="L141" s="32"/>
      <c r="M141" s="135" t="s">
        <v>1</v>
      </c>
      <c r="N141" s="136" t="s">
        <v>44</v>
      </c>
      <c r="P141" s="137">
        <f>O141*H141</f>
        <v>0</v>
      </c>
      <c r="Q141" s="137">
        <v>0</v>
      </c>
      <c r="R141" s="137">
        <f>Q141*H141</f>
        <v>0</v>
      </c>
      <c r="S141" s="137">
        <v>0</v>
      </c>
      <c r="T141" s="138">
        <f>S141*H141</f>
        <v>0</v>
      </c>
      <c r="AR141" s="139" t="s">
        <v>229</v>
      </c>
      <c r="AT141" s="139" t="s">
        <v>225</v>
      </c>
      <c r="AU141" s="139" t="s">
        <v>6</v>
      </c>
      <c r="AY141" s="17" t="s">
        <v>224</v>
      </c>
      <c r="BE141" s="140">
        <f>IF(N141="základní",J141,0)</f>
        <v>0</v>
      </c>
      <c r="BF141" s="140">
        <f>IF(N141="snížená",J141,0)</f>
        <v>0</v>
      </c>
      <c r="BG141" s="140">
        <f>IF(N141="zákl. přenesená",J141,0)</f>
        <v>0</v>
      </c>
      <c r="BH141" s="140">
        <f>IF(N141="sníž. přenesená",J141,0)</f>
        <v>0</v>
      </c>
      <c r="BI141" s="140">
        <f>IF(N141="nulová",J141,0)</f>
        <v>0</v>
      </c>
      <c r="BJ141" s="17" t="s">
        <v>6</v>
      </c>
      <c r="BK141" s="140">
        <f>ROUND(I141*H141,2)</f>
        <v>0</v>
      </c>
      <c r="BL141" s="17" t="s">
        <v>229</v>
      </c>
      <c r="BM141" s="139" t="s">
        <v>1663</v>
      </c>
    </row>
    <row r="142" spans="2:65" s="11" customFormat="1">
      <c r="B142" s="141"/>
      <c r="D142" s="142" t="s">
        <v>231</v>
      </c>
      <c r="E142" s="143" t="s">
        <v>1</v>
      </c>
      <c r="F142" s="144" t="s">
        <v>1659</v>
      </c>
      <c r="H142" s="143" t="s">
        <v>1</v>
      </c>
      <c r="I142" s="145"/>
      <c r="L142" s="141"/>
      <c r="M142" s="146"/>
      <c r="T142" s="147"/>
      <c r="AT142" s="143" t="s">
        <v>231</v>
      </c>
      <c r="AU142" s="143" t="s">
        <v>6</v>
      </c>
      <c r="AV142" s="11" t="s">
        <v>6</v>
      </c>
      <c r="AW142" s="11" t="s">
        <v>35</v>
      </c>
      <c r="AX142" s="11" t="s">
        <v>79</v>
      </c>
      <c r="AY142" s="143" t="s">
        <v>224</v>
      </c>
    </row>
    <row r="143" spans="2:65" s="12" customFormat="1">
      <c r="B143" s="148"/>
      <c r="D143" s="142" t="s">
        <v>231</v>
      </c>
      <c r="E143" s="149" t="s">
        <v>1</v>
      </c>
      <c r="F143" s="150" t="s">
        <v>1664</v>
      </c>
      <c r="H143" s="151">
        <v>12.8</v>
      </c>
      <c r="I143" s="152"/>
      <c r="L143" s="148"/>
      <c r="M143" s="153"/>
      <c r="T143" s="154"/>
      <c r="AT143" s="149" t="s">
        <v>231</v>
      </c>
      <c r="AU143" s="149" t="s">
        <v>6</v>
      </c>
      <c r="AV143" s="12" t="s">
        <v>88</v>
      </c>
      <c r="AW143" s="12" t="s">
        <v>35</v>
      </c>
      <c r="AX143" s="12" t="s">
        <v>6</v>
      </c>
      <c r="AY143" s="149" t="s">
        <v>224</v>
      </c>
    </row>
    <row r="144" spans="2:65" s="1" customFormat="1" ht="16.5" customHeight="1">
      <c r="B144" s="32"/>
      <c r="C144" s="127" t="s">
        <v>272</v>
      </c>
      <c r="D144" s="127" t="s">
        <v>225</v>
      </c>
      <c r="E144" s="128" t="s">
        <v>1665</v>
      </c>
      <c r="F144" s="129" t="s">
        <v>1666</v>
      </c>
      <c r="G144" s="130" t="s">
        <v>320</v>
      </c>
      <c r="H144" s="131">
        <v>12.8</v>
      </c>
      <c r="I144" s="132"/>
      <c r="J144" s="133">
        <f>ROUND(I144*H144,2)</f>
        <v>0</v>
      </c>
      <c r="K144" s="134"/>
      <c r="L144" s="32"/>
      <c r="M144" s="135" t="s">
        <v>1</v>
      </c>
      <c r="N144" s="136" t="s">
        <v>44</v>
      </c>
      <c r="P144" s="137">
        <f>O144*H144</f>
        <v>0</v>
      </c>
      <c r="Q144" s="137">
        <v>0</v>
      </c>
      <c r="R144" s="137">
        <f>Q144*H144</f>
        <v>0</v>
      </c>
      <c r="S144" s="137">
        <v>0</v>
      </c>
      <c r="T144" s="138">
        <f>S144*H144</f>
        <v>0</v>
      </c>
      <c r="AR144" s="139" t="s">
        <v>229</v>
      </c>
      <c r="AT144" s="139" t="s">
        <v>225</v>
      </c>
      <c r="AU144" s="139" t="s">
        <v>6</v>
      </c>
      <c r="AY144" s="17" t="s">
        <v>224</v>
      </c>
      <c r="BE144" s="140">
        <f>IF(N144="základní",J144,0)</f>
        <v>0</v>
      </c>
      <c r="BF144" s="140">
        <f>IF(N144="snížená",J144,0)</f>
        <v>0</v>
      </c>
      <c r="BG144" s="140">
        <f>IF(N144="zákl. přenesená",J144,0)</f>
        <v>0</v>
      </c>
      <c r="BH144" s="140">
        <f>IF(N144="sníž. přenesená",J144,0)</f>
        <v>0</v>
      </c>
      <c r="BI144" s="140">
        <f>IF(N144="nulová",J144,0)</f>
        <v>0</v>
      </c>
      <c r="BJ144" s="17" t="s">
        <v>6</v>
      </c>
      <c r="BK144" s="140">
        <f>ROUND(I144*H144,2)</f>
        <v>0</v>
      </c>
      <c r="BL144" s="17" t="s">
        <v>229</v>
      </c>
      <c r="BM144" s="139" t="s">
        <v>1667</v>
      </c>
    </row>
    <row r="145" spans="2:65" s="1" customFormat="1" ht="16.5" customHeight="1">
      <c r="B145" s="32"/>
      <c r="C145" s="127" t="s">
        <v>277</v>
      </c>
      <c r="D145" s="127" t="s">
        <v>225</v>
      </c>
      <c r="E145" s="128" t="s">
        <v>1668</v>
      </c>
      <c r="F145" s="129" t="s">
        <v>1669</v>
      </c>
      <c r="G145" s="130" t="s">
        <v>320</v>
      </c>
      <c r="H145" s="131">
        <v>9</v>
      </c>
      <c r="I145" s="132"/>
      <c r="J145" s="133">
        <f>ROUND(I145*H145,2)</f>
        <v>0</v>
      </c>
      <c r="K145" s="134"/>
      <c r="L145" s="32"/>
      <c r="M145" s="135" t="s">
        <v>1</v>
      </c>
      <c r="N145" s="136" t="s">
        <v>44</v>
      </c>
      <c r="P145" s="137">
        <f>O145*H145</f>
        <v>0</v>
      </c>
      <c r="Q145" s="137">
        <v>0</v>
      </c>
      <c r="R145" s="137">
        <f>Q145*H145</f>
        <v>0</v>
      </c>
      <c r="S145" s="137">
        <v>0</v>
      </c>
      <c r="T145" s="138">
        <f>S145*H145</f>
        <v>0</v>
      </c>
      <c r="AR145" s="139" t="s">
        <v>229</v>
      </c>
      <c r="AT145" s="139" t="s">
        <v>225</v>
      </c>
      <c r="AU145" s="139" t="s">
        <v>6</v>
      </c>
      <c r="AY145" s="17" t="s">
        <v>224</v>
      </c>
      <c r="BE145" s="140">
        <f>IF(N145="základní",J145,0)</f>
        <v>0</v>
      </c>
      <c r="BF145" s="140">
        <f>IF(N145="snížená",J145,0)</f>
        <v>0</v>
      </c>
      <c r="BG145" s="140">
        <f>IF(N145="zákl. přenesená",J145,0)</f>
        <v>0</v>
      </c>
      <c r="BH145" s="140">
        <f>IF(N145="sníž. přenesená",J145,0)</f>
        <v>0</v>
      </c>
      <c r="BI145" s="140">
        <f>IF(N145="nulová",J145,0)</f>
        <v>0</v>
      </c>
      <c r="BJ145" s="17" t="s">
        <v>6</v>
      </c>
      <c r="BK145" s="140">
        <f>ROUND(I145*H145,2)</f>
        <v>0</v>
      </c>
      <c r="BL145" s="17" t="s">
        <v>229</v>
      </c>
      <c r="BM145" s="139" t="s">
        <v>1670</v>
      </c>
    </row>
    <row r="146" spans="2:65" s="11" customFormat="1">
      <c r="B146" s="141"/>
      <c r="D146" s="142" t="s">
        <v>231</v>
      </c>
      <c r="E146" s="143" t="s">
        <v>1</v>
      </c>
      <c r="F146" s="144" t="s">
        <v>1671</v>
      </c>
      <c r="H146" s="143" t="s">
        <v>1</v>
      </c>
      <c r="I146" s="145"/>
      <c r="L146" s="141"/>
      <c r="M146" s="146"/>
      <c r="T146" s="147"/>
      <c r="AT146" s="143" t="s">
        <v>231</v>
      </c>
      <c r="AU146" s="143" t="s">
        <v>6</v>
      </c>
      <c r="AV146" s="11" t="s">
        <v>6</v>
      </c>
      <c r="AW146" s="11" t="s">
        <v>35</v>
      </c>
      <c r="AX146" s="11" t="s">
        <v>79</v>
      </c>
      <c r="AY146" s="143" t="s">
        <v>224</v>
      </c>
    </row>
    <row r="147" spans="2:65" s="12" customFormat="1">
      <c r="B147" s="148"/>
      <c r="D147" s="142" t="s">
        <v>231</v>
      </c>
      <c r="E147" s="149" t="s">
        <v>1</v>
      </c>
      <c r="F147" s="150" t="s">
        <v>1672</v>
      </c>
      <c r="H147" s="151">
        <v>9</v>
      </c>
      <c r="I147" s="152"/>
      <c r="L147" s="148"/>
      <c r="M147" s="153"/>
      <c r="T147" s="154"/>
      <c r="AT147" s="149" t="s">
        <v>231</v>
      </c>
      <c r="AU147" s="149" t="s">
        <v>6</v>
      </c>
      <c r="AV147" s="12" t="s">
        <v>88</v>
      </c>
      <c r="AW147" s="12" t="s">
        <v>35</v>
      </c>
      <c r="AX147" s="12" t="s">
        <v>6</v>
      </c>
      <c r="AY147" s="149" t="s">
        <v>224</v>
      </c>
    </row>
    <row r="148" spans="2:65" s="10" customFormat="1" ht="25.9" customHeight="1">
      <c r="B148" s="117"/>
      <c r="D148" s="118" t="s">
        <v>78</v>
      </c>
      <c r="E148" s="119" t="s">
        <v>250</v>
      </c>
      <c r="F148" s="119" t="s">
        <v>521</v>
      </c>
      <c r="I148" s="120"/>
      <c r="J148" s="121">
        <f>BK148</f>
        <v>0</v>
      </c>
      <c r="L148" s="117"/>
      <c r="M148" s="122"/>
      <c r="P148" s="123">
        <f>SUM(P149:P172)</f>
        <v>0</v>
      </c>
      <c r="R148" s="123">
        <f>SUM(R149:R172)</f>
        <v>0</v>
      </c>
      <c r="T148" s="124">
        <f>SUM(T149:T172)</f>
        <v>0</v>
      </c>
      <c r="AR148" s="118" t="s">
        <v>6</v>
      </c>
      <c r="AT148" s="125" t="s">
        <v>78</v>
      </c>
      <c r="AU148" s="125" t="s">
        <v>79</v>
      </c>
      <c r="AY148" s="118" t="s">
        <v>224</v>
      </c>
      <c r="BK148" s="126">
        <f>SUM(BK149:BK172)</f>
        <v>0</v>
      </c>
    </row>
    <row r="149" spans="2:65" s="1" customFormat="1" ht="16.5" customHeight="1">
      <c r="B149" s="32"/>
      <c r="C149" s="127" t="s">
        <v>282</v>
      </c>
      <c r="D149" s="127" t="s">
        <v>225</v>
      </c>
      <c r="E149" s="128" t="s">
        <v>1673</v>
      </c>
      <c r="F149" s="129" t="s">
        <v>1674</v>
      </c>
      <c r="G149" s="130" t="s">
        <v>437</v>
      </c>
      <c r="H149" s="131">
        <v>50</v>
      </c>
      <c r="I149" s="132"/>
      <c r="J149" s="133">
        <f>ROUND(I149*H149,2)</f>
        <v>0</v>
      </c>
      <c r="K149" s="134"/>
      <c r="L149" s="32"/>
      <c r="M149" s="135" t="s">
        <v>1</v>
      </c>
      <c r="N149" s="136" t="s">
        <v>44</v>
      </c>
      <c r="P149" s="137">
        <f>O149*H149</f>
        <v>0</v>
      </c>
      <c r="Q149" s="137">
        <v>0</v>
      </c>
      <c r="R149" s="137">
        <f>Q149*H149</f>
        <v>0</v>
      </c>
      <c r="S149" s="137">
        <v>0</v>
      </c>
      <c r="T149" s="138">
        <f>S149*H149</f>
        <v>0</v>
      </c>
      <c r="AR149" s="139" t="s">
        <v>229</v>
      </c>
      <c r="AT149" s="139" t="s">
        <v>225</v>
      </c>
      <c r="AU149" s="139" t="s">
        <v>6</v>
      </c>
      <c r="AY149" s="17" t="s">
        <v>224</v>
      </c>
      <c r="BE149" s="140">
        <f>IF(N149="základní",J149,0)</f>
        <v>0</v>
      </c>
      <c r="BF149" s="140">
        <f>IF(N149="snížená",J149,0)</f>
        <v>0</v>
      </c>
      <c r="BG149" s="140">
        <f>IF(N149="zákl. přenesená",J149,0)</f>
        <v>0</v>
      </c>
      <c r="BH149" s="140">
        <f>IF(N149="sníž. přenesená",J149,0)</f>
        <v>0</v>
      </c>
      <c r="BI149" s="140">
        <f>IF(N149="nulová",J149,0)</f>
        <v>0</v>
      </c>
      <c r="BJ149" s="17" t="s">
        <v>6</v>
      </c>
      <c r="BK149" s="140">
        <f>ROUND(I149*H149,2)</f>
        <v>0</v>
      </c>
      <c r="BL149" s="17" t="s">
        <v>229</v>
      </c>
      <c r="BM149" s="139" t="s">
        <v>1675</v>
      </c>
    </row>
    <row r="150" spans="2:65" s="11" customFormat="1">
      <c r="B150" s="141"/>
      <c r="D150" s="142" t="s">
        <v>231</v>
      </c>
      <c r="E150" s="143" t="s">
        <v>1</v>
      </c>
      <c r="F150" s="144" t="s">
        <v>1676</v>
      </c>
      <c r="H150" s="143" t="s">
        <v>1</v>
      </c>
      <c r="I150" s="145"/>
      <c r="L150" s="141"/>
      <c r="M150" s="146"/>
      <c r="T150" s="147"/>
      <c r="AT150" s="143" t="s">
        <v>231</v>
      </c>
      <c r="AU150" s="143" t="s">
        <v>6</v>
      </c>
      <c r="AV150" s="11" t="s">
        <v>6</v>
      </c>
      <c r="AW150" s="11" t="s">
        <v>35</v>
      </c>
      <c r="AX150" s="11" t="s">
        <v>79</v>
      </c>
      <c r="AY150" s="143" t="s">
        <v>224</v>
      </c>
    </row>
    <row r="151" spans="2:65" s="12" customFormat="1">
      <c r="B151" s="148"/>
      <c r="D151" s="142" t="s">
        <v>231</v>
      </c>
      <c r="E151" s="149" t="s">
        <v>1</v>
      </c>
      <c r="F151" s="150" t="s">
        <v>516</v>
      </c>
      <c r="H151" s="151">
        <v>50</v>
      </c>
      <c r="I151" s="152"/>
      <c r="L151" s="148"/>
      <c r="M151" s="153"/>
      <c r="T151" s="154"/>
      <c r="AT151" s="149" t="s">
        <v>231</v>
      </c>
      <c r="AU151" s="149" t="s">
        <v>6</v>
      </c>
      <c r="AV151" s="12" t="s">
        <v>88</v>
      </c>
      <c r="AW151" s="12" t="s">
        <v>35</v>
      </c>
      <c r="AX151" s="12" t="s">
        <v>79</v>
      </c>
      <c r="AY151" s="149" t="s">
        <v>224</v>
      </c>
    </row>
    <row r="152" spans="2:65" s="13" customFormat="1">
      <c r="B152" s="155"/>
      <c r="D152" s="142" t="s">
        <v>231</v>
      </c>
      <c r="E152" s="156" t="s">
        <v>1</v>
      </c>
      <c r="F152" s="157" t="s">
        <v>236</v>
      </c>
      <c r="H152" s="158">
        <v>50</v>
      </c>
      <c r="I152" s="159"/>
      <c r="L152" s="155"/>
      <c r="M152" s="160"/>
      <c r="T152" s="161"/>
      <c r="AT152" s="156" t="s">
        <v>231</v>
      </c>
      <c r="AU152" s="156" t="s">
        <v>6</v>
      </c>
      <c r="AV152" s="13" t="s">
        <v>229</v>
      </c>
      <c r="AW152" s="13" t="s">
        <v>35</v>
      </c>
      <c r="AX152" s="13" t="s">
        <v>6</v>
      </c>
      <c r="AY152" s="156" t="s">
        <v>224</v>
      </c>
    </row>
    <row r="153" spans="2:65" s="1" customFormat="1" ht="21.75" customHeight="1">
      <c r="B153" s="32"/>
      <c r="C153" s="127" t="s">
        <v>286</v>
      </c>
      <c r="D153" s="127" t="s">
        <v>225</v>
      </c>
      <c r="E153" s="128" t="s">
        <v>523</v>
      </c>
      <c r="F153" s="129" t="s">
        <v>1677</v>
      </c>
      <c r="G153" s="130" t="s">
        <v>320</v>
      </c>
      <c r="H153" s="131">
        <v>22.2</v>
      </c>
      <c r="I153" s="132"/>
      <c r="J153" s="133">
        <f>ROUND(I153*H153,2)</f>
        <v>0</v>
      </c>
      <c r="K153" s="134"/>
      <c r="L153" s="32"/>
      <c r="M153" s="135" t="s">
        <v>1</v>
      </c>
      <c r="N153" s="136" t="s">
        <v>44</v>
      </c>
      <c r="P153" s="137">
        <f>O153*H153</f>
        <v>0</v>
      </c>
      <c r="Q153" s="137">
        <v>0</v>
      </c>
      <c r="R153" s="137">
        <f>Q153*H153</f>
        <v>0</v>
      </c>
      <c r="S153" s="137">
        <v>0</v>
      </c>
      <c r="T153" s="138">
        <f>S153*H153</f>
        <v>0</v>
      </c>
      <c r="AR153" s="139" t="s">
        <v>229</v>
      </c>
      <c r="AT153" s="139" t="s">
        <v>225</v>
      </c>
      <c r="AU153" s="139" t="s">
        <v>6</v>
      </c>
      <c r="AY153" s="17" t="s">
        <v>224</v>
      </c>
      <c r="BE153" s="140">
        <f>IF(N153="základní",J153,0)</f>
        <v>0</v>
      </c>
      <c r="BF153" s="140">
        <f>IF(N153="snížená",J153,0)</f>
        <v>0</v>
      </c>
      <c r="BG153" s="140">
        <f>IF(N153="zákl. přenesená",J153,0)</f>
        <v>0</v>
      </c>
      <c r="BH153" s="140">
        <f>IF(N153="sníž. přenesená",J153,0)</f>
        <v>0</v>
      </c>
      <c r="BI153" s="140">
        <f>IF(N153="nulová",J153,0)</f>
        <v>0</v>
      </c>
      <c r="BJ153" s="17" t="s">
        <v>6</v>
      </c>
      <c r="BK153" s="140">
        <f>ROUND(I153*H153,2)</f>
        <v>0</v>
      </c>
      <c r="BL153" s="17" t="s">
        <v>229</v>
      </c>
      <c r="BM153" s="139" t="s">
        <v>1678</v>
      </c>
    </row>
    <row r="154" spans="2:65" s="11" customFormat="1">
      <c r="B154" s="141"/>
      <c r="D154" s="142" t="s">
        <v>231</v>
      </c>
      <c r="E154" s="143" t="s">
        <v>1</v>
      </c>
      <c r="F154" s="144" t="s">
        <v>1679</v>
      </c>
      <c r="H154" s="143" t="s">
        <v>1</v>
      </c>
      <c r="I154" s="145"/>
      <c r="L154" s="141"/>
      <c r="M154" s="146"/>
      <c r="T154" s="147"/>
      <c r="AT154" s="143" t="s">
        <v>231</v>
      </c>
      <c r="AU154" s="143" t="s">
        <v>6</v>
      </c>
      <c r="AV154" s="11" t="s">
        <v>6</v>
      </c>
      <c r="AW154" s="11" t="s">
        <v>35</v>
      </c>
      <c r="AX154" s="11" t="s">
        <v>79</v>
      </c>
      <c r="AY154" s="143" t="s">
        <v>224</v>
      </c>
    </row>
    <row r="155" spans="2:65" s="12" customFormat="1">
      <c r="B155" s="148"/>
      <c r="D155" s="142" t="s">
        <v>231</v>
      </c>
      <c r="E155" s="149" t="s">
        <v>1</v>
      </c>
      <c r="F155" s="150" t="s">
        <v>1680</v>
      </c>
      <c r="H155" s="151">
        <v>13.2</v>
      </c>
      <c r="I155" s="152"/>
      <c r="L155" s="148"/>
      <c r="M155" s="153"/>
      <c r="T155" s="154"/>
      <c r="AT155" s="149" t="s">
        <v>231</v>
      </c>
      <c r="AU155" s="149" t="s">
        <v>6</v>
      </c>
      <c r="AV155" s="12" t="s">
        <v>88</v>
      </c>
      <c r="AW155" s="12" t="s">
        <v>35</v>
      </c>
      <c r="AX155" s="12" t="s">
        <v>79</v>
      </c>
      <c r="AY155" s="149" t="s">
        <v>224</v>
      </c>
    </row>
    <row r="156" spans="2:65" s="11" customFormat="1">
      <c r="B156" s="141"/>
      <c r="D156" s="142" t="s">
        <v>231</v>
      </c>
      <c r="E156" s="143" t="s">
        <v>1</v>
      </c>
      <c r="F156" s="144" t="s">
        <v>1681</v>
      </c>
      <c r="H156" s="143" t="s">
        <v>1</v>
      </c>
      <c r="I156" s="145"/>
      <c r="L156" s="141"/>
      <c r="M156" s="146"/>
      <c r="T156" s="147"/>
      <c r="AT156" s="143" t="s">
        <v>231</v>
      </c>
      <c r="AU156" s="143" t="s">
        <v>6</v>
      </c>
      <c r="AV156" s="11" t="s">
        <v>6</v>
      </c>
      <c r="AW156" s="11" t="s">
        <v>35</v>
      </c>
      <c r="AX156" s="11" t="s">
        <v>79</v>
      </c>
      <c r="AY156" s="143" t="s">
        <v>224</v>
      </c>
    </row>
    <row r="157" spans="2:65" s="12" customFormat="1">
      <c r="B157" s="148"/>
      <c r="D157" s="142" t="s">
        <v>231</v>
      </c>
      <c r="E157" s="149" t="s">
        <v>1</v>
      </c>
      <c r="F157" s="150" t="s">
        <v>1672</v>
      </c>
      <c r="H157" s="151">
        <v>9</v>
      </c>
      <c r="I157" s="152"/>
      <c r="L157" s="148"/>
      <c r="M157" s="153"/>
      <c r="T157" s="154"/>
      <c r="AT157" s="149" t="s">
        <v>231</v>
      </c>
      <c r="AU157" s="149" t="s">
        <v>6</v>
      </c>
      <c r="AV157" s="12" t="s">
        <v>88</v>
      </c>
      <c r="AW157" s="12" t="s">
        <v>35</v>
      </c>
      <c r="AX157" s="12" t="s">
        <v>79</v>
      </c>
      <c r="AY157" s="149" t="s">
        <v>224</v>
      </c>
    </row>
    <row r="158" spans="2:65" s="13" customFormat="1">
      <c r="B158" s="155"/>
      <c r="D158" s="142" t="s">
        <v>231</v>
      </c>
      <c r="E158" s="156" t="s">
        <v>1</v>
      </c>
      <c r="F158" s="157" t="s">
        <v>236</v>
      </c>
      <c r="H158" s="158">
        <v>22.2</v>
      </c>
      <c r="I158" s="159"/>
      <c r="L158" s="155"/>
      <c r="M158" s="160"/>
      <c r="T158" s="161"/>
      <c r="AT158" s="156" t="s">
        <v>231</v>
      </c>
      <c r="AU158" s="156" t="s">
        <v>6</v>
      </c>
      <c r="AV158" s="13" t="s">
        <v>229</v>
      </c>
      <c r="AW158" s="13" t="s">
        <v>35</v>
      </c>
      <c r="AX158" s="13" t="s">
        <v>6</v>
      </c>
      <c r="AY158" s="156" t="s">
        <v>224</v>
      </c>
    </row>
    <row r="159" spans="2:65" s="1" customFormat="1" ht="21.75" customHeight="1">
      <c r="B159" s="32"/>
      <c r="C159" s="127" t="s">
        <v>9</v>
      </c>
      <c r="D159" s="127" t="s">
        <v>225</v>
      </c>
      <c r="E159" s="128" t="s">
        <v>1682</v>
      </c>
      <c r="F159" s="129" t="s">
        <v>1683</v>
      </c>
      <c r="G159" s="130" t="s">
        <v>320</v>
      </c>
      <c r="H159" s="131">
        <v>22.2</v>
      </c>
      <c r="I159" s="132"/>
      <c r="J159" s="133">
        <f>ROUND(I159*H159,2)</f>
        <v>0</v>
      </c>
      <c r="K159" s="134"/>
      <c r="L159" s="32"/>
      <c r="M159" s="135" t="s">
        <v>1</v>
      </c>
      <c r="N159" s="136" t="s">
        <v>44</v>
      </c>
      <c r="P159" s="137">
        <f>O159*H159</f>
        <v>0</v>
      </c>
      <c r="Q159" s="137">
        <v>0</v>
      </c>
      <c r="R159" s="137">
        <f>Q159*H159</f>
        <v>0</v>
      </c>
      <c r="S159" s="137">
        <v>0</v>
      </c>
      <c r="T159" s="138">
        <f>S159*H159</f>
        <v>0</v>
      </c>
      <c r="AR159" s="139" t="s">
        <v>229</v>
      </c>
      <c r="AT159" s="139" t="s">
        <v>225</v>
      </c>
      <c r="AU159" s="139" t="s">
        <v>6</v>
      </c>
      <c r="AY159" s="17" t="s">
        <v>224</v>
      </c>
      <c r="BE159" s="140">
        <f>IF(N159="základní",J159,0)</f>
        <v>0</v>
      </c>
      <c r="BF159" s="140">
        <f>IF(N159="snížená",J159,0)</f>
        <v>0</v>
      </c>
      <c r="BG159" s="140">
        <f>IF(N159="zákl. přenesená",J159,0)</f>
        <v>0</v>
      </c>
      <c r="BH159" s="140">
        <f>IF(N159="sníž. přenesená",J159,0)</f>
        <v>0</v>
      </c>
      <c r="BI159" s="140">
        <f>IF(N159="nulová",J159,0)</f>
        <v>0</v>
      </c>
      <c r="BJ159" s="17" t="s">
        <v>6</v>
      </c>
      <c r="BK159" s="140">
        <f>ROUND(I159*H159,2)</f>
        <v>0</v>
      </c>
      <c r="BL159" s="17" t="s">
        <v>229</v>
      </c>
      <c r="BM159" s="139" t="s">
        <v>1684</v>
      </c>
    </row>
    <row r="160" spans="2:65" s="11" customFormat="1">
      <c r="B160" s="141"/>
      <c r="D160" s="142" t="s">
        <v>231</v>
      </c>
      <c r="E160" s="143" t="s">
        <v>1</v>
      </c>
      <c r="F160" s="144" t="s">
        <v>1679</v>
      </c>
      <c r="H160" s="143" t="s">
        <v>1</v>
      </c>
      <c r="I160" s="145"/>
      <c r="L160" s="141"/>
      <c r="M160" s="146"/>
      <c r="T160" s="147"/>
      <c r="AT160" s="143" t="s">
        <v>231</v>
      </c>
      <c r="AU160" s="143" t="s">
        <v>6</v>
      </c>
      <c r="AV160" s="11" t="s">
        <v>6</v>
      </c>
      <c r="AW160" s="11" t="s">
        <v>35</v>
      </c>
      <c r="AX160" s="11" t="s">
        <v>79</v>
      </c>
      <c r="AY160" s="143" t="s">
        <v>224</v>
      </c>
    </row>
    <row r="161" spans="2:65" s="12" customFormat="1">
      <c r="B161" s="148"/>
      <c r="D161" s="142" t="s">
        <v>231</v>
      </c>
      <c r="E161" s="149" t="s">
        <v>1</v>
      </c>
      <c r="F161" s="150" t="s">
        <v>1680</v>
      </c>
      <c r="H161" s="151">
        <v>13.2</v>
      </c>
      <c r="I161" s="152"/>
      <c r="L161" s="148"/>
      <c r="M161" s="153"/>
      <c r="T161" s="154"/>
      <c r="AT161" s="149" t="s">
        <v>231</v>
      </c>
      <c r="AU161" s="149" t="s">
        <v>6</v>
      </c>
      <c r="AV161" s="12" t="s">
        <v>88</v>
      </c>
      <c r="AW161" s="12" t="s">
        <v>35</v>
      </c>
      <c r="AX161" s="12" t="s">
        <v>79</v>
      </c>
      <c r="AY161" s="149" t="s">
        <v>224</v>
      </c>
    </row>
    <row r="162" spans="2:65" s="11" customFormat="1">
      <c r="B162" s="141"/>
      <c r="D162" s="142" t="s">
        <v>231</v>
      </c>
      <c r="E162" s="143" t="s">
        <v>1</v>
      </c>
      <c r="F162" s="144" t="s">
        <v>1681</v>
      </c>
      <c r="H162" s="143" t="s">
        <v>1</v>
      </c>
      <c r="I162" s="145"/>
      <c r="L162" s="141"/>
      <c r="M162" s="146"/>
      <c r="T162" s="147"/>
      <c r="AT162" s="143" t="s">
        <v>231</v>
      </c>
      <c r="AU162" s="143" t="s">
        <v>6</v>
      </c>
      <c r="AV162" s="11" t="s">
        <v>6</v>
      </c>
      <c r="AW162" s="11" t="s">
        <v>35</v>
      </c>
      <c r="AX162" s="11" t="s">
        <v>79</v>
      </c>
      <c r="AY162" s="143" t="s">
        <v>224</v>
      </c>
    </row>
    <row r="163" spans="2:65" s="12" customFormat="1">
      <c r="B163" s="148"/>
      <c r="D163" s="142" t="s">
        <v>231</v>
      </c>
      <c r="E163" s="149" t="s">
        <v>1</v>
      </c>
      <c r="F163" s="150" t="s">
        <v>1672</v>
      </c>
      <c r="H163" s="151">
        <v>9</v>
      </c>
      <c r="I163" s="152"/>
      <c r="L163" s="148"/>
      <c r="M163" s="153"/>
      <c r="T163" s="154"/>
      <c r="AT163" s="149" t="s">
        <v>231</v>
      </c>
      <c r="AU163" s="149" t="s">
        <v>6</v>
      </c>
      <c r="AV163" s="12" t="s">
        <v>88</v>
      </c>
      <c r="AW163" s="12" t="s">
        <v>35</v>
      </c>
      <c r="AX163" s="12" t="s">
        <v>79</v>
      </c>
      <c r="AY163" s="149" t="s">
        <v>224</v>
      </c>
    </row>
    <row r="164" spans="2:65" s="13" customFormat="1">
      <c r="B164" s="155"/>
      <c r="D164" s="142" t="s">
        <v>231</v>
      </c>
      <c r="E164" s="156" t="s">
        <v>1</v>
      </c>
      <c r="F164" s="157" t="s">
        <v>236</v>
      </c>
      <c r="H164" s="158">
        <v>22.2</v>
      </c>
      <c r="I164" s="159"/>
      <c r="L164" s="155"/>
      <c r="M164" s="160"/>
      <c r="T164" s="161"/>
      <c r="AT164" s="156" t="s">
        <v>231</v>
      </c>
      <c r="AU164" s="156" t="s">
        <v>6</v>
      </c>
      <c r="AV164" s="13" t="s">
        <v>229</v>
      </c>
      <c r="AW164" s="13" t="s">
        <v>35</v>
      </c>
      <c r="AX164" s="13" t="s">
        <v>6</v>
      </c>
      <c r="AY164" s="156" t="s">
        <v>224</v>
      </c>
    </row>
    <row r="165" spans="2:65" s="1" customFormat="1" ht="21.75" customHeight="1">
      <c r="B165" s="32"/>
      <c r="C165" s="127" t="s">
        <v>299</v>
      </c>
      <c r="D165" s="127" t="s">
        <v>225</v>
      </c>
      <c r="E165" s="128" t="s">
        <v>1685</v>
      </c>
      <c r="F165" s="129" t="s">
        <v>1686</v>
      </c>
      <c r="G165" s="130" t="s">
        <v>320</v>
      </c>
      <c r="H165" s="131">
        <v>5.76</v>
      </c>
      <c r="I165" s="132"/>
      <c r="J165" s="133">
        <f>ROUND(I165*H165,2)</f>
        <v>0</v>
      </c>
      <c r="K165" s="134"/>
      <c r="L165" s="32"/>
      <c r="M165" s="135" t="s">
        <v>1</v>
      </c>
      <c r="N165" s="136" t="s">
        <v>44</v>
      </c>
      <c r="P165" s="137">
        <f>O165*H165</f>
        <v>0</v>
      </c>
      <c r="Q165" s="137">
        <v>0</v>
      </c>
      <c r="R165" s="137">
        <f>Q165*H165</f>
        <v>0</v>
      </c>
      <c r="S165" s="137">
        <v>0</v>
      </c>
      <c r="T165" s="138">
        <f>S165*H165</f>
        <v>0</v>
      </c>
      <c r="AR165" s="139" t="s">
        <v>229</v>
      </c>
      <c r="AT165" s="139" t="s">
        <v>225</v>
      </c>
      <c r="AU165" s="139" t="s">
        <v>6</v>
      </c>
      <c r="AY165" s="17" t="s">
        <v>224</v>
      </c>
      <c r="BE165" s="140">
        <f>IF(N165="základní",J165,0)</f>
        <v>0</v>
      </c>
      <c r="BF165" s="140">
        <f>IF(N165="snížená",J165,0)</f>
        <v>0</v>
      </c>
      <c r="BG165" s="140">
        <f>IF(N165="zákl. přenesená",J165,0)</f>
        <v>0</v>
      </c>
      <c r="BH165" s="140">
        <f>IF(N165="sníž. přenesená",J165,0)</f>
        <v>0</v>
      </c>
      <c r="BI165" s="140">
        <f>IF(N165="nulová",J165,0)</f>
        <v>0</v>
      </c>
      <c r="BJ165" s="17" t="s">
        <v>6</v>
      </c>
      <c r="BK165" s="140">
        <f>ROUND(I165*H165,2)</f>
        <v>0</v>
      </c>
      <c r="BL165" s="17" t="s">
        <v>229</v>
      </c>
      <c r="BM165" s="139" t="s">
        <v>1687</v>
      </c>
    </row>
    <row r="166" spans="2:65" s="11" customFormat="1">
      <c r="B166" s="141"/>
      <c r="D166" s="142" t="s">
        <v>231</v>
      </c>
      <c r="E166" s="143" t="s">
        <v>1</v>
      </c>
      <c r="F166" s="144" t="s">
        <v>1688</v>
      </c>
      <c r="H166" s="143" t="s">
        <v>1</v>
      </c>
      <c r="I166" s="145"/>
      <c r="L166" s="141"/>
      <c r="M166" s="146"/>
      <c r="T166" s="147"/>
      <c r="AT166" s="143" t="s">
        <v>231</v>
      </c>
      <c r="AU166" s="143" t="s">
        <v>6</v>
      </c>
      <c r="AV166" s="11" t="s">
        <v>6</v>
      </c>
      <c r="AW166" s="11" t="s">
        <v>35</v>
      </c>
      <c r="AX166" s="11" t="s">
        <v>79</v>
      </c>
      <c r="AY166" s="143" t="s">
        <v>224</v>
      </c>
    </row>
    <row r="167" spans="2:65" s="12" customFormat="1">
      <c r="B167" s="148"/>
      <c r="D167" s="142" t="s">
        <v>231</v>
      </c>
      <c r="E167" s="149" t="s">
        <v>1</v>
      </c>
      <c r="F167" s="150" t="s">
        <v>1689</v>
      </c>
      <c r="H167" s="151">
        <v>5.76</v>
      </c>
      <c r="I167" s="152"/>
      <c r="L167" s="148"/>
      <c r="M167" s="153"/>
      <c r="T167" s="154"/>
      <c r="AT167" s="149" t="s">
        <v>231</v>
      </c>
      <c r="AU167" s="149" t="s">
        <v>6</v>
      </c>
      <c r="AV167" s="12" t="s">
        <v>88</v>
      </c>
      <c r="AW167" s="12" t="s">
        <v>35</v>
      </c>
      <c r="AX167" s="12" t="s">
        <v>79</v>
      </c>
      <c r="AY167" s="149" t="s">
        <v>224</v>
      </c>
    </row>
    <row r="168" spans="2:65" s="13" customFormat="1">
      <c r="B168" s="155"/>
      <c r="D168" s="142" t="s">
        <v>231</v>
      </c>
      <c r="E168" s="156" t="s">
        <v>1</v>
      </c>
      <c r="F168" s="157" t="s">
        <v>236</v>
      </c>
      <c r="H168" s="158">
        <v>5.76</v>
      </c>
      <c r="I168" s="159"/>
      <c r="L168" s="155"/>
      <c r="M168" s="160"/>
      <c r="T168" s="161"/>
      <c r="AT168" s="156" t="s">
        <v>231</v>
      </c>
      <c r="AU168" s="156" t="s">
        <v>6</v>
      </c>
      <c r="AV168" s="13" t="s">
        <v>229</v>
      </c>
      <c r="AW168" s="13" t="s">
        <v>35</v>
      </c>
      <c r="AX168" s="13" t="s">
        <v>6</v>
      </c>
      <c r="AY168" s="156" t="s">
        <v>224</v>
      </c>
    </row>
    <row r="169" spans="2:65" s="1" customFormat="1" ht="16.5" customHeight="1">
      <c r="B169" s="32"/>
      <c r="C169" s="162" t="s">
        <v>244</v>
      </c>
      <c r="D169" s="162" t="s">
        <v>748</v>
      </c>
      <c r="E169" s="163" t="s">
        <v>1690</v>
      </c>
      <c r="F169" s="164" t="s">
        <v>1691</v>
      </c>
      <c r="G169" s="165" t="s">
        <v>320</v>
      </c>
      <c r="H169" s="166">
        <v>6.048</v>
      </c>
      <c r="I169" s="167"/>
      <c r="J169" s="168">
        <f>ROUND(I169*H169,2)</f>
        <v>0</v>
      </c>
      <c r="K169" s="169"/>
      <c r="L169" s="170"/>
      <c r="M169" s="171" t="s">
        <v>1</v>
      </c>
      <c r="N169" s="172" t="s">
        <v>44</v>
      </c>
      <c r="P169" s="137">
        <f>O169*H169</f>
        <v>0</v>
      </c>
      <c r="Q169" s="137">
        <v>0</v>
      </c>
      <c r="R169" s="137">
        <f>Q169*H169</f>
        <v>0</v>
      </c>
      <c r="S169" s="137">
        <v>0</v>
      </c>
      <c r="T169" s="138">
        <f>S169*H169</f>
        <v>0</v>
      </c>
      <c r="AR169" s="139" t="s">
        <v>272</v>
      </c>
      <c r="AT169" s="139" t="s">
        <v>748</v>
      </c>
      <c r="AU169" s="139" t="s">
        <v>6</v>
      </c>
      <c r="AY169" s="17" t="s">
        <v>224</v>
      </c>
      <c r="BE169" s="140">
        <f>IF(N169="základní",J169,0)</f>
        <v>0</v>
      </c>
      <c r="BF169" s="140">
        <f>IF(N169="snížená",J169,0)</f>
        <v>0</v>
      </c>
      <c r="BG169" s="140">
        <f>IF(N169="zákl. přenesená",J169,0)</f>
        <v>0</v>
      </c>
      <c r="BH169" s="140">
        <f>IF(N169="sníž. přenesená",J169,0)</f>
        <v>0</v>
      </c>
      <c r="BI169" s="140">
        <f>IF(N169="nulová",J169,0)</f>
        <v>0</v>
      </c>
      <c r="BJ169" s="17" t="s">
        <v>6</v>
      </c>
      <c r="BK169" s="140">
        <f>ROUND(I169*H169,2)</f>
        <v>0</v>
      </c>
      <c r="BL169" s="17" t="s">
        <v>229</v>
      </c>
      <c r="BM169" s="139" t="s">
        <v>1692</v>
      </c>
    </row>
    <row r="170" spans="2:65" s="11" customFormat="1">
      <c r="B170" s="141"/>
      <c r="D170" s="142" t="s">
        <v>231</v>
      </c>
      <c r="E170" s="143" t="s">
        <v>1</v>
      </c>
      <c r="F170" s="144" t="s">
        <v>1688</v>
      </c>
      <c r="H170" s="143" t="s">
        <v>1</v>
      </c>
      <c r="I170" s="145"/>
      <c r="L170" s="141"/>
      <c r="M170" s="146"/>
      <c r="T170" s="147"/>
      <c r="AT170" s="143" t="s">
        <v>231</v>
      </c>
      <c r="AU170" s="143" t="s">
        <v>6</v>
      </c>
      <c r="AV170" s="11" t="s">
        <v>6</v>
      </c>
      <c r="AW170" s="11" t="s">
        <v>35</v>
      </c>
      <c r="AX170" s="11" t="s">
        <v>79</v>
      </c>
      <c r="AY170" s="143" t="s">
        <v>224</v>
      </c>
    </row>
    <row r="171" spans="2:65" s="12" customFormat="1">
      <c r="B171" s="148"/>
      <c r="D171" s="142" t="s">
        <v>231</v>
      </c>
      <c r="E171" s="149" t="s">
        <v>1</v>
      </c>
      <c r="F171" s="150" t="s">
        <v>1693</v>
      </c>
      <c r="H171" s="151">
        <v>6.048</v>
      </c>
      <c r="I171" s="152"/>
      <c r="L171" s="148"/>
      <c r="M171" s="153"/>
      <c r="T171" s="154"/>
      <c r="AT171" s="149" t="s">
        <v>231</v>
      </c>
      <c r="AU171" s="149" t="s">
        <v>6</v>
      </c>
      <c r="AV171" s="12" t="s">
        <v>88</v>
      </c>
      <c r="AW171" s="12" t="s">
        <v>35</v>
      </c>
      <c r="AX171" s="12" t="s">
        <v>79</v>
      </c>
      <c r="AY171" s="149" t="s">
        <v>224</v>
      </c>
    </row>
    <row r="172" spans="2:65" s="13" customFormat="1">
      <c r="B172" s="155"/>
      <c r="D172" s="142" t="s">
        <v>231</v>
      </c>
      <c r="E172" s="156" t="s">
        <v>1</v>
      </c>
      <c r="F172" s="157" t="s">
        <v>236</v>
      </c>
      <c r="H172" s="158">
        <v>6.048</v>
      </c>
      <c r="I172" s="159"/>
      <c r="L172" s="155"/>
      <c r="M172" s="160"/>
      <c r="T172" s="161"/>
      <c r="AT172" s="156" t="s">
        <v>231</v>
      </c>
      <c r="AU172" s="156" t="s">
        <v>6</v>
      </c>
      <c r="AV172" s="13" t="s">
        <v>229</v>
      </c>
      <c r="AW172" s="13" t="s">
        <v>35</v>
      </c>
      <c r="AX172" s="13" t="s">
        <v>6</v>
      </c>
      <c r="AY172" s="156" t="s">
        <v>224</v>
      </c>
    </row>
    <row r="173" spans="2:65" s="10" customFormat="1" ht="25.9" customHeight="1">
      <c r="B173" s="117"/>
      <c r="D173" s="118" t="s">
        <v>78</v>
      </c>
      <c r="E173" s="119" t="s">
        <v>694</v>
      </c>
      <c r="F173" s="119" t="s">
        <v>695</v>
      </c>
      <c r="I173" s="120"/>
      <c r="J173" s="121">
        <f>BK173</f>
        <v>0</v>
      </c>
      <c r="L173" s="117"/>
      <c r="M173" s="122"/>
      <c r="P173" s="123">
        <f>SUM(P174:P176)</f>
        <v>0</v>
      </c>
      <c r="R173" s="123">
        <f>SUM(R174:R176)</f>
        <v>0</v>
      </c>
      <c r="T173" s="124">
        <f>SUM(T174:T176)</f>
        <v>0</v>
      </c>
      <c r="AR173" s="118" t="s">
        <v>6</v>
      </c>
      <c r="AT173" s="125" t="s">
        <v>78</v>
      </c>
      <c r="AU173" s="125" t="s">
        <v>79</v>
      </c>
      <c r="AY173" s="118" t="s">
        <v>224</v>
      </c>
      <c r="BK173" s="126">
        <f>SUM(BK174:BK176)</f>
        <v>0</v>
      </c>
    </row>
    <row r="174" spans="2:65" s="1" customFormat="1" ht="24.2" customHeight="1">
      <c r="B174" s="32"/>
      <c r="C174" s="127" t="s">
        <v>314</v>
      </c>
      <c r="D174" s="127" t="s">
        <v>225</v>
      </c>
      <c r="E174" s="128" t="s">
        <v>1694</v>
      </c>
      <c r="F174" s="129" t="s">
        <v>1695</v>
      </c>
      <c r="G174" s="130" t="s">
        <v>312</v>
      </c>
      <c r="H174" s="131">
        <v>20</v>
      </c>
      <c r="I174" s="132"/>
      <c r="J174" s="133">
        <f>ROUND(I174*H174,2)</f>
        <v>0</v>
      </c>
      <c r="K174" s="134"/>
      <c r="L174" s="32"/>
      <c r="M174" s="135" t="s">
        <v>1</v>
      </c>
      <c r="N174" s="136" t="s">
        <v>44</v>
      </c>
      <c r="P174" s="137">
        <f>O174*H174</f>
        <v>0</v>
      </c>
      <c r="Q174" s="137">
        <v>0</v>
      </c>
      <c r="R174" s="137">
        <f>Q174*H174</f>
        <v>0</v>
      </c>
      <c r="S174" s="137">
        <v>0</v>
      </c>
      <c r="T174" s="138">
        <f>S174*H174</f>
        <v>0</v>
      </c>
      <c r="AR174" s="139" t="s">
        <v>229</v>
      </c>
      <c r="AT174" s="139" t="s">
        <v>225</v>
      </c>
      <c r="AU174" s="139" t="s">
        <v>6</v>
      </c>
      <c r="AY174" s="17" t="s">
        <v>224</v>
      </c>
      <c r="BE174" s="140">
        <f>IF(N174="základní",J174,0)</f>
        <v>0</v>
      </c>
      <c r="BF174" s="140">
        <f>IF(N174="snížená",J174,0)</f>
        <v>0</v>
      </c>
      <c r="BG174" s="140">
        <f>IF(N174="zákl. přenesená",J174,0)</f>
        <v>0</v>
      </c>
      <c r="BH174" s="140">
        <f>IF(N174="sníž. přenesená",J174,0)</f>
        <v>0</v>
      </c>
      <c r="BI174" s="140">
        <f>IF(N174="nulová",J174,0)</f>
        <v>0</v>
      </c>
      <c r="BJ174" s="17" t="s">
        <v>6</v>
      </c>
      <c r="BK174" s="140">
        <f>ROUND(I174*H174,2)</f>
        <v>0</v>
      </c>
      <c r="BL174" s="17" t="s">
        <v>229</v>
      </c>
      <c r="BM174" s="139" t="s">
        <v>1696</v>
      </c>
    </row>
    <row r="175" spans="2:65" s="1" customFormat="1" ht="33" customHeight="1">
      <c r="B175" s="32"/>
      <c r="C175" s="127" t="s">
        <v>249</v>
      </c>
      <c r="D175" s="127" t="s">
        <v>225</v>
      </c>
      <c r="E175" s="128" t="s">
        <v>1697</v>
      </c>
      <c r="F175" s="129" t="s">
        <v>1698</v>
      </c>
      <c r="G175" s="130" t="s">
        <v>312</v>
      </c>
      <c r="H175" s="131">
        <v>28</v>
      </c>
      <c r="I175" s="132"/>
      <c r="J175" s="133">
        <f>ROUND(I175*H175,2)</f>
        <v>0</v>
      </c>
      <c r="K175" s="134"/>
      <c r="L175" s="32"/>
      <c r="M175" s="135" t="s">
        <v>1</v>
      </c>
      <c r="N175" s="136" t="s">
        <v>44</v>
      </c>
      <c r="P175" s="137">
        <f>O175*H175</f>
        <v>0</v>
      </c>
      <c r="Q175" s="137">
        <v>0</v>
      </c>
      <c r="R175" s="137">
        <f>Q175*H175</f>
        <v>0</v>
      </c>
      <c r="S175" s="137">
        <v>0</v>
      </c>
      <c r="T175" s="138">
        <f>S175*H175</f>
        <v>0</v>
      </c>
      <c r="AR175" s="139" t="s">
        <v>229</v>
      </c>
      <c r="AT175" s="139" t="s">
        <v>225</v>
      </c>
      <c r="AU175" s="139" t="s">
        <v>6</v>
      </c>
      <c r="AY175" s="17" t="s">
        <v>224</v>
      </c>
      <c r="BE175" s="140">
        <f>IF(N175="základní",J175,0)</f>
        <v>0</v>
      </c>
      <c r="BF175" s="140">
        <f>IF(N175="snížená",J175,0)</f>
        <v>0</v>
      </c>
      <c r="BG175" s="140">
        <f>IF(N175="zákl. přenesená",J175,0)</f>
        <v>0</v>
      </c>
      <c r="BH175" s="140">
        <f>IF(N175="sníž. přenesená",J175,0)</f>
        <v>0</v>
      </c>
      <c r="BI175" s="140">
        <f>IF(N175="nulová",J175,0)</f>
        <v>0</v>
      </c>
      <c r="BJ175" s="17" t="s">
        <v>6</v>
      </c>
      <c r="BK175" s="140">
        <f>ROUND(I175*H175,2)</f>
        <v>0</v>
      </c>
      <c r="BL175" s="17" t="s">
        <v>229</v>
      </c>
      <c r="BM175" s="139" t="s">
        <v>1699</v>
      </c>
    </row>
    <row r="176" spans="2:65" s="1" customFormat="1" ht="16.5" customHeight="1">
      <c r="B176" s="32"/>
      <c r="C176" s="127" t="s">
        <v>322</v>
      </c>
      <c r="D176" s="127" t="s">
        <v>225</v>
      </c>
      <c r="E176" s="128" t="s">
        <v>1700</v>
      </c>
      <c r="F176" s="129" t="s">
        <v>1701</v>
      </c>
      <c r="G176" s="130" t="s">
        <v>312</v>
      </c>
      <c r="H176" s="131">
        <v>100</v>
      </c>
      <c r="I176" s="132"/>
      <c r="J176" s="133">
        <f>ROUND(I176*H176,2)</f>
        <v>0</v>
      </c>
      <c r="K176" s="134"/>
      <c r="L176" s="32"/>
      <c r="M176" s="135" t="s">
        <v>1</v>
      </c>
      <c r="N176" s="136" t="s">
        <v>44</v>
      </c>
      <c r="P176" s="137">
        <f>O176*H176</f>
        <v>0</v>
      </c>
      <c r="Q176" s="137">
        <v>0</v>
      </c>
      <c r="R176" s="137">
        <f>Q176*H176</f>
        <v>0</v>
      </c>
      <c r="S176" s="137">
        <v>0</v>
      </c>
      <c r="T176" s="138">
        <f>S176*H176</f>
        <v>0</v>
      </c>
      <c r="AR176" s="139" t="s">
        <v>229</v>
      </c>
      <c r="AT176" s="139" t="s">
        <v>225</v>
      </c>
      <c r="AU176" s="139" t="s">
        <v>6</v>
      </c>
      <c r="AY176" s="17" t="s">
        <v>224</v>
      </c>
      <c r="BE176" s="140">
        <f>IF(N176="základní",J176,0)</f>
        <v>0</v>
      </c>
      <c r="BF176" s="140">
        <f>IF(N176="snížená",J176,0)</f>
        <v>0</v>
      </c>
      <c r="BG176" s="140">
        <f>IF(N176="zákl. přenesená",J176,0)</f>
        <v>0</v>
      </c>
      <c r="BH176" s="140">
        <f>IF(N176="sníž. přenesená",J176,0)</f>
        <v>0</v>
      </c>
      <c r="BI176" s="140">
        <f>IF(N176="nulová",J176,0)</f>
        <v>0</v>
      </c>
      <c r="BJ176" s="17" t="s">
        <v>6</v>
      </c>
      <c r="BK176" s="140">
        <f>ROUND(I176*H176,2)</f>
        <v>0</v>
      </c>
      <c r="BL176" s="17" t="s">
        <v>229</v>
      </c>
      <c r="BM176" s="139" t="s">
        <v>1702</v>
      </c>
    </row>
    <row r="177" spans="2:65" s="10" customFormat="1" ht="25.9" customHeight="1">
      <c r="B177" s="117"/>
      <c r="D177" s="118" t="s">
        <v>78</v>
      </c>
      <c r="E177" s="119" t="s">
        <v>700</v>
      </c>
      <c r="F177" s="119" t="s">
        <v>701</v>
      </c>
      <c r="I177" s="120"/>
      <c r="J177" s="121">
        <f>BK177</f>
        <v>0</v>
      </c>
      <c r="L177" s="117"/>
      <c r="M177" s="122"/>
      <c r="P177" s="123">
        <f>SUM(P178:P184)</f>
        <v>0</v>
      </c>
      <c r="R177" s="123">
        <f>SUM(R178:R184)</f>
        <v>7.5778999999999996</v>
      </c>
      <c r="T177" s="124">
        <f>SUM(T178:T184)</f>
        <v>0</v>
      </c>
      <c r="AR177" s="118" t="s">
        <v>6</v>
      </c>
      <c r="AT177" s="125" t="s">
        <v>78</v>
      </c>
      <c r="AU177" s="125" t="s">
        <v>79</v>
      </c>
      <c r="AY177" s="118" t="s">
        <v>224</v>
      </c>
      <c r="BK177" s="126">
        <f>SUM(BK178:BK184)</f>
        <v>0</v>
      </c>
    </row>
    <row r="178" spans="2:65" s="1" customFormat="1" ht="24.2" customHeight="1">
      <c r="B178" s="32"/>
      <c r="C178" s="127" t="s">
        <v>253</v>
      </c>
      <c r="D178" s="127" t="s">
        <v>225</v>
      </c>
      <c r="E178" s="128" t="s">
        <v>1703</v>
      </c>
      <c r="F178" s="129" t="s">
        <v>1704</v>
      </c>
      <c r="G178" s="130" t="s">
        <v>447</v>
      </c>
      <c r="H178" s="131">
        <v>22</v>
      </c>
      <c r="I178" s="132"/>
      <c r="J178" s="133">
        <f>ROUND(I178*H178,2)</f>
        <v>0</v>
      </c>
      <c r="K178" s="134"/>
      <c r="L178" s="32"/>
      <c r="M178" s="135" t="s">
        <v>1</v>
      </c>
      <c r="N178" s="136" t="s">
        <v>44</v>
      </c>
      <c r="P178" s="137">
        <f>O178*H178</f>
        <v>0</v>
      </c>
      <c r="Q178" s="137">
        <v>0.13944999999999999</v>
      </c>
      <c r="R178" s="137">
        <f>Q178*H178</f>
        <v>3.0678999999999998</v>
      </c>
      <c r="S178" s="137">
        <v>0</v>
      </c>
      <c r="T178" s="138">
        <f>S178*H178</f>
        <v>0</v>
      </c>
      <c r="AR178" s="139" t="s">
        <v>229</v>
      </c>
      <c r="AT178" s="139" t="s">
        <v>225</v>
      </c>
      <c r="AU178" s="139" t="s">
        <v>6</v>
      </c>
      <c r="AY178" s="17" t="s">
        <v>224</v>
      </c>
      <c r="BE178" s="140">
        <f>IF(N178="základní",J178,0)</f>
        <v>0</v>
      </c>
      <c r="BF178" s="140">
        <f>IF(N178="snížená",J178,0)</f>
        <v>0</v>
      </c>
      <c r="BG178" s="140">
        <f>IF(N178="zákl. přenesená",J178,0)</f>
        <v>0</v>
      </c>
      <c r="BH178" s="140">
        <f>IF(N178="sníž. přenesená",J178,0)</f>
        <v>0</v>
      </c>
      <c r="BI178" s="140">
        <f>IF(N178="nulová",J178,0)</f>
        <v>0</v>
      </c>
      <c r="BJ178" s="17" t="s">
        <v>6</v>
      </c>
      <c r="BK178" s="140">
        <f>ROUND(I178*H178,2)</f>
        <v>0</v>
      </c>
      <c r="BL178" s="17" t="s">
        <v>229</v>
      </c>
      <c r="BM178" s="139" t="s">
        <v>1705</v>
      </c>
    </row>
    <row r="179" spans="2:65" s="12" customFormat="1">
      <c r="B179" s="148"/>
      <c r="D179" s="142" t="s">
        <v>231</v>
      </c>
      <c r="E179" s="149" t="s">
        <v>1</v>
      </c>
      <c r="F179" s="150" t="s">
        <v>1706</v>
      </c>
      <c r="H179" s="151">
        <v>22</v>
      </c>
      <c r="I179" s="152"/>
      <c r="L179" s="148"/>
      <c r="M179" s="153"/>
      <c r="T179" s="154"/>
      <c r="AT179" s="149" t="s">
        <v>231</v>
      </c>
      <c r="AU179" s="149" t="s">
        <v>6</v>
      </c>
      <c r="AV179" s="12" t="s">
        <v>88</v>
      </c>
      <c r="AW179" s="12" t="s">
        <v>35</v>
      </c>
      <c r="AX179" s="12" t="s">
        <v>6</v>
      </c>
      <c r="AY179" s="149" t="s">
        <v>224</v>
      </c>
    </row>
    <row r="180" spans="2:65" s="1" customFormat="1" ht="16.5" customHeight="1">
      <c r="B180" s="32"/>
      <c r="C180" s="162" t="s">
        <v>333</v>
      </c>
      <c r="D180" s="162" t="s">
        <v>748</v>
      </c>
      <c r="E180" s="163" t="s">
        <v>1707</v>
      </c>
      <c r="F180" s="164" t="s">
        <v>1708</v>
      </c>
      <c r="G180" s="165" t="s">
        <v>312</v>
      </c>
      <c r="H180" s="166">
        <v>55</v>
      </c>
      <c r="I180" s="167"/>
      <c r="J180" s="168">
        <f>ROUND(I180*H180,2)</f>
        <v>0</v>
      </c>
      <c r="K180" s="169"/>
      <c r="L180" s="170"/>
      <c r="M180" s="171" t="s">
        <v>1</v>
      </c>
      <c r="N180" s="172" t="s">
        <v>44</v>
      </c>
      <c r="P180" s="137">
        <f>O180*H180</f>
        <v>0</v>
      </c>
      <c r="Q180" s="137">
        <v>8.2000000000000003E-2</v>
      </c>
      <c r="R180" s="137">
        <f>Q180*H180</f>
        <v>4.51</v>
      </c>
      <c r="S180" s="137">
        <v>0</v>
      </c>
      <c r="T180" s="138">
        <f>S180*H180</f>
        <v>0</v>
      </c>
      <c r="AR180" s="139" t="s">
        <v>272</v>
      </c>
      <c r="AT180" s="139" t="s">
        <v>748</v>
      </c>
      <c r="AU180" s="139" t="s">
        <v>6</v>
      </c>
      <c r="AY180" s="17" t="s">
        <v>224</v>
      </c>
      <c r="BE180" s="140">
        <f>IF(N180="základní",J180,0)</f>
        <v>0</v>
      </c>
      <c r="BF180" s="140">
        <f>IF(N180="snížená",J180,0)</f>
        <v>0</v>
      </c>
      <c r="BG180" s="140">
        <f>IF(N180="zákl. přenesená",J180,0)</f>
        <v>0</v>
      </c>
      <c r="BH180" s="140">
        <f>IF(N180="sníž. přenesená",J180,0)</f>
        <v>0</v>
      </c>
      <c r="BI180" s="140">
        <f>IF(N180="nulová",J180,0)</f>
        <v>0</v>
      </c>
      <c r="BJ180" s="17" t="s">
        <v>6</v>
      </c>
      <c r="BK180" s="140">
        <f>ROUND(I180*H180,2)</f>
        <v>0</v>
      </c>
      <c r="BL180" s="17" t="s">
        <v>229</v>
      </c>
      <c r="BM180" s="139" t="s">
        <v>1709</v>
      </c>
    </row>
    <row r="181" spans="2:65" s="12" customFormat="1">
      <c r="B181" s="148"/>
      <c r="D181" s="142" t="s">
        <v>231</v>
      </c>
      <c r="E181" s="149" t="s">
        <v>1</v>
      </c>
      <c r="F181" s="150" t="s">
        <v>1710</v>
      </c>
      <c r="H181" s="151">
        <v>55</v>
      </c>
      <c r="I181" s="152"/>
      <c r="L181" s="148"/>
      <c r="M181" s="153"/>
      <c r="T181" s="154"/>
      <c r="AT181" s="149" t="s">
        <v>231</v>
      </c>
      <c r="AU181" s="149" t="s">
        <v>6</v>
      </c>
      <c r="AV181" s="12" t="s">
        <v>88</v>
      </c>
      <c r="AW181" s="12" t="s">
        <v>35</v>
      </c>
      <c r="AX181" s="12" t="s">
        <v>6</v>
      </c>
      <c r="AY181" s="149" t="s">
        <v>224</v>
      </c>
    </row>
    <row r="182" spans="2:65" s="1" customFormat="1" ht="21.75" customHeight="1">
      <c r="B182" s="32"/>
      <c r="C182" s="127" t="s">
        <v>261</v>
      </c>
      <c r="D182" s="127" t="s">
        <v>225</v>
      </c>
      <c r="E182" s="128" t="s">
        <v>707</v>
      </c>
      <c r="F182" s="129" t="s">
        <v>708</v>
      </c>
      <c r="G182" s="130" t="s">
        <v>228</v>
      </c>
      <c r="H182" s="131">
        <v>1.32</v>
      </c>
      <c r="I182" s="132"/>
      <c r="J182" s="133">
        <f>ROUND(I182*H182,2)</f>
        <v>0</v>
      </c>
      <c r="K182" s="134"/>
      <c r="L182" s="32"/>
      <c r="M182" s="135" t="s">
        <v>1</v>
      </c>
      <c r="N182" s="136" t="s">
        <v>44</v>
      </c>
      <c r="P182" s="137">
        <f>O182*H182</f>
        <v>0</v>
      </c>
      <c r="Q182" s="137">
        <v>0</v>
      </c>
      <c r="R182" s="137">
        <f>Q182*H182</f>
        <v>0</v>
      </c>
      <c r="S182" s="137">
        <v>0</v>
      </c>
      <c r="T182" s="138">
        <f>S182*H182</f>
        <v>0</v>
      </c>
      <c r="AR182" s="139" t="s">
        <v>229</v>
      </c>
      <c r="AT182" s="139" t="s">
        <v>225</v>
      </c>
      <c r="AU182" s="139" t="s">
        <v>6</v>
      </c>
      <c r="AY182" s="17" t="s">
        <v>224</v>
      </c>
      <c r="BE182" s="140">
        <f>IF(N182="základní",J182,0)</f>
        <v>0</v>
      </c>
      <c r="BF182" s="140">
        <f>IF(N182="snížená",J182,0)</f>
        <v>0</v>
      </c>
      <c r="BG182" s="140">
        <f>IF(N182="zákl. přenesená",J182,0)</f>
        <v>0</v>
      </c>
      <c r="BH182" s="140">
        <f>IF(N182="sníž. přenesená",J182,0)</f>
        <v>0</v>
      </c>
      <c r="BI182" s="140">
        <f>IF(N182="nulová",J182,0)</f>
        <v>0</v>
      </c>
      <c r="BJ182" s="17" t="s">
        <v>6</v>
      </c>
      <c r="BK182" s="140">
        <f>ROUND(I182*H182,2)</f>
        <v>0</v>
      </c>
      <c r="BL182" s="17" t="s">
        <v>229</v>
      </c>
      <c r="BM182" s="139" t="s">
        <v>1711</v>
      </c>
    </row>
    <row r="183" spans="2:65" s="11" customFormat="1">
      <c r="B183" s="141"/>
      <c r="D183" s="142" t="s">
        <v>231</v>
      </c>
      <c r="E183" s="143" t="s">
        <v>1</v>
      </c>
      <c r="F183" s="144" t="s">
        <v>1712</v>
      </c>
      <c r="H183" s="143" t="s">
        <v>1</v>
      </c>
      <c r="I183" s="145"/>
      <c r="L183" s="141"/>
      <c r="M183" s="146"/>
      <c r="T183" s="147"/>
      <c r="AT183" s="143" t="s">
        <v>231</v>
      </c>
      <c r="AU183" s="143" t="s">
        <v>6</v>
      </c>
      <c r="AV183" s="11" t="s">
        <v>6</v>
      </c>
      <c r="AW183" s="11" t="s">
        <v>35</v>
      </c>
      <c r="AX183" s="11" t="s">
        <v>79</v>
      </c>
      <c r="AY183" s="143" t="s">
        <v>224</v>
      </c>
    </row>
    <row r="184" spans="2:65" s="12" customFormat="1">
      <c r="B184" s="148"/>
      <c r="D184" s="142" t="s">
        <v>231</v>
      </c>
      <c r="E184" s="149" t="s">
        <v>1</v>
      </c>
      <c r="F184" s="150" t="s">
        <v>1713</v>
      </c>
      <c r="H184" s="151">
        <v>1.32</v>
      </c>
      <c r="I184" s="152"/>
      <c r="L184" s="148"/>
      <c r="M184" s="153"/>
      <c r="T184" s="154"/>
      <c r="AT184" s="149" t="s">
        <v>231</v>
      </c>
      <c r="AU184" s="149" t="s">
        <v>6</v>
      </c>
      <c r="AV184" s="12" t="s">
        <v>88</v>
      </c>
      <c r="AW184" s="12" t="s">
        <v>35</v>
      </c>
      <c r="AX184" s="12" t="s">
        <v>6</v>
      </c>
      <c r="AY184" s="149" t="s">
        <v>224</v>
      </c>
    </row>
    <row r="185" spans="2:65" s="10" customFormat="1" ht="25.9" customHeight="1">
      <c r="B185" s="117"/>
      <c r="D185" s="118" t="s">
        <v>78</v>
      </c>
      <c r="E185" s="119" t="s">
        <v>711</v>
      </c>
      <c r="F185" s="119" t="s">
        <v>712</v>
      </c>
      <c r="I185" s="120"/>
      <c r="J185" s="121">
        <f>BK185</f>
        <v>0</v>
      </c>
      <c r="L185" s="117"/>
      <c r="M185" s="122"/>
      <c r="P185" s="123">
        <f>SUM(P186:P191)</f>
        <v>0</v>
      </c>
      <c r="R185" s="123">
        <f>SUM(R186:R191)</f>
        <v>0</v>
      </c>
      <c r="T185" s="124">
        <f>SUM(T186:T191)</f>
        <v>0</v>
      </c>
      <c r="AR185" s="118" t="s">
        <v>6</v>
      </c>
      <c r="AT185" s="125" t="s">
        <v>78</v>
      </c>
      <c r="AU185" s="125" t="s">
        <v>79</v>
      </c>
      <c r="AY185" s="118" t="s">
        <v>224</v>
      </c>
      <c r="BK185" s="126">
        <f>SUM(BK186:BK191)</f>
        <v>0</v>
      </c>
    </row>
    <row r="186" spans="2:65" s="1" customFormat="1" ht="16.5" customHeight="1">
      <c r="B186" s="32"/>
      <c r="C186" s="127" t="s">
        <v>7</v>
      </c>
      <c r="D186" s="127" t="s">
        <v>225</v>
      </c>
      <c r="E186" s="128" t="s">
        <v>1714</v>
      </c>
      <c r="F186" s="129" t="s">
        <v>1715</v>
      </c>
      <c r="G186" s="130" t="s">
        <v>312</v>
      </c>
      <c r="H186" s="131">
        <v>30</v>
      </c>
      <c r="I186" s="132"/>
      <c r="J186" s="133">
        <f>ROUND(I186*H186,2)</f>
        <v>0</v>
      </c>
      <c r="K186" s="134"/>
      <c r="L186" s="32"/>
      <c r="M186" s="135" t="s">
        <v>1</v>
      </c>
      <c r="N186" s="136" t="s">
        <v>44</v>
      </c>
      <c r="P186" s="137">
        <f>O186*H186</f>
        <v>0</v>
      </c>
      <c r="Q186" s="137">
        <v>0</v>
      </c>
      <c r="R186" s="137">
        <f>Q186*H186</f>
        <v>0</v>
      </c>
      <c r="S186" s="137">
        <v>0</v>
      </c>
      <c r="T186" s="138">
        <f>S186*H186</f>
        <v>0</v>
      </c>
      <c r="AR186" s="139" t="s">
        <v>229</v>
      </c>
      <c r="AT186" s="139" t="s">
        <v>225</v>
      </c>
      <c r="AU186" s="139" t="s">
        <v>6</v>
      </c>
      <c r="AY186" s="17" t="s">
        <v>224</v>
      </c>
      <c r="BE186" s="140">
        <f>IF(N186="základní",J186,0)</f>
        <v>0</v>
      </c>
      <c r="BF186" s="140">
        <f>IF(N186="snížená",J186,0)</f>
        <v>0</v>
      </c>
      <c r="BG186" s="140">
        <f>IF(N186="zákl. přenesená",J186,0)</f>
        <v>0</v>
      </c>
      <c r="BH186" s="140">
        <f>IF(N186="sníž. přenesená",J186,0)</f>
        <v>0</v>
      </c>
      <c r="BI186" s="140">
        <f>IF(N186="nulová",J186,0)</f>
        <v>0</v>
      </c>
      <c r="BJ186" s="17" t="s">
        <v>6</v>
      </c>
      <c r="BK186" s="140">
        <f>ROUND(I186*H186,2)</f>
        <v>0</v>
      </c>
      <c r="BL186" s="17" t="s">
        <v>229</v>
      </c>
      <c r="BM186" s="139" t="s">
        <v>1716</v>
      </c>
    </row>
    <row r="187" spans="2:65" s="12" customFormat="1">
      <c r="B187" s="148"/>
      <c r="D187" s="142" t="s">
        <v>231</v>
      </c>
      <c r="E187" s="149" t="s">
        <v>1</v>
      </c>
      <c r="F187" s="150" t="s">
        <v>285</v>
      </c>
      <c r="H187" s="151">
        <v>30</v>
      </c>
      <c r="I187" s="152"/>
      <c r="L187" s="148"/>
      <c r="M187" s="153"/>
      <c r="T187" s="154"/>
      <c r="AT187" s="149" t="s">
        <v>231</v>
      </c>
      <c r="AU187" s="149" t="s">
        <v>6</v>
      </c>
      <c r="AV187" s="12" t="s">
        <v>88</v>
      </c>
      <c r="AW187" s="12" t="s">
        <v>35</v>
      </c>
      <c r="AX187" s="12" t="s">
        <v>6</v>
      </c>
      <c r="AY187" s="149" t="s">
        <v>224</v>
      </c>
    </row>
    <row r="188" spans="2:65" s="1" customFormat="1" ht="24.2" customHeight="1">
      <c r="B188" s="32"/>
      <c r="C188" s="127" t="s">
        <v>265</v>
      </c>
      <c r="D188" s="127" t="s">
        <v>225</v>
      </c>
      <c r="E188" s="128" t="s">
        <v>1717</v>
      </c>
      <c r="F188" s="129" t="s">
        <v>1718</v>
      </c>
      <c r="G188" s="130" t="s">
        <v>312</v>
      </c>
      <c r="H188" s="131">
        <v>12</v>
      </c>
      <c r="I188" s="132"/>
      <c r="J188" s="133">
        <f>ROUND(I188*H188,2)</f>
        <v>0</v>
      </c>
      <c r="K188" s="134"/>
      <c r="L188" s="32"/>
      <c r="M188" s="135" t="s">
        <v>1</v>
      </c>
      <c r="N188" s="136" t="s">
        <v>44</v>
      </c>
      <c r="P188" s="137">
        <f>O188*H188</f>
        <v>0</v>
      </c>
      <c r="Q188" s="137">
        <v>0</v>
      </c>
      <c r="R188" s="137">
        <f>Q188*H188</f>
        <v>0</v>
      </c>
      <c r="S188" s="137">
        <v>0</v>
      </c>
      <c r="T188" s="138">
        <f>S188*H188</f>
        <v>0</v>
      </c>
      <c r="AR188" s="139" t="s">
        <v>229</v>
      </c>
      <c r="AT188" s="139" t="s">
        <v>225</v>
      </c>
      <c r="AU188" s="139" t="s">
        <v>6</v>
      </c>
      <c r="AY188" s="17" t="s">
        <v>224</v>
      </c>
      <c r="BE188" s="140">
        <f>IF(N188="základní",J188,0)</f>
        <v>0</v>
      </c>
      <c r="BF188" s="140">
        <f>IF(N188="snížená",J188,0)</f>
        <v>0</v>
      </c>
      <c r="BG188" s="140">
        <f>IF(N188="zákl. přenesená",J188,0)</f>
        <v>0</v>
      </c>
      <c r="BH188" s="140">
        <f>IF(N188="sníž. přenesená",J188,0)</f>
        <v>0</v>
      </c>
      <c r="BI188" s="140">
        <f>IF(N188="nulová",J188,0)</f>
        <v>0</v>
      </c>
      <c r="BJ188" s="17" t="s">
        <v>6</v>
      </c>
      <c r="BK188" s="140">
        <f>ROUND(I188*H188,2)</f>
        <v>0</v>
      </c>
      <c r="BL188" s="17" t="s">
        <v>229</v>
      </c>
      <c r="BM188" s="139" t="s">
        <v>1719</v>
      </c>
    </row>
    <row r="189" spans="2:65" s="11" customFormat="1">
      <c r="B189" s="141"/>
      <c r="D189" s="142" t="s">
        <v>231</v>
      </c>
      <c r="E189" s="143" t="s">
        <v>1</v>
      </c>
      <c r="F189" s="144" t="s">
        <v>1681</v>
      </c>
      <c r="H189" s="143" t="s">
        <v>1</v>
      </c>
      <c r="I189" s="145"/>
      <c r="L189" s="141"/>
      <c r="M189" s="146"/>
      <c r="T189" s="147"/>
      <c r="AT189" s="143" t="s">
        <v>231</v>
      </c>
      <c r="AU189" s="143" t="s">
        <v>6</v>
      </c>
      <c r="AV189" s="11" t="s">
        <v>6</v>
      </c>
      <c r="AW189" s="11" t="s">
        <v>35</v>
      </c>
      <c r="AX189" s="11" t="s">
        <v>79</v>
      </c>
      <c r="AY189" s="143" t="s">
        <v>224</v>
      </c>
    </row>
    <row r="190" spans="2:65" s="12" customFormat="1">
      <c r="B190" s="148"/>
      <c r="D190" s="142" t="s">
        <v>231</v>
      </c>
      <c r="E190" s="149" t="s">
        <v>1</v>
      </c>
      <c r="F190" s="150" t="s">
        <v>9</v>
      </c>
      <c r="H190" s="151">
        <v>12</v>
      </c>
      <c r="I190" s="152"/>
      <c r="L190" s="148"/>
      <c r="M190" s="153"/>
      <c r="T190" s="154"/>
      <c r="AT190" s="149" t="s">
        <v>231</v>
      </c>
      <c r="AU190" s="149" t="s">
        <v>6</v>
      </c>
      <c r="AV190" s="12" t="s">
        <v>88</v>
      </c>
      <c r="AW190" s="12" t="s">
        <v>35</v>
      </c>
      <c r="AX190" s="12" t="s">
        <v>79</v>
      </c>
      <c r="AY190" s="149" t="s">
        <v>224</v>
      </c>
    </row>
    <row r="191" spans="2:65" s="13" customFormat="1">
      <c r="B191" s="155"/>
      <c r="D191" s="142" t="s">
        <v>231</v>
      </c>
      <c r="E191" s="156" t="s">
        <v>1</v>
      </c>
      <c r="F191" s="157" t="s">
        <v>236</v>
      </c>
      <c r="H191" s="158">
        <v>12</v>
      </c>
      <c r="I191" s="159"/>
      <c r="L191" s="155"/>
      <c r="M191" s="160"/>
      <c r="T191" s="161"/>
      <c r="AT191" s="156" t="s">
        <v>231</v>
      </c>
      <c r="AU191" s="156" t="s">
        <v>6</v>
      </c>
      <c r="AV191" s="13" t="s">
        <v>229</v>
      </c>
      <c r="AW191" s="13" t="s">
        <v>35</v>
      </c>
      <c r="AX191" s="13" t="s">
        <v>6</v>
      </c>
      <c r="AY191" s="156" t="s">
        <v>224</v>
      </c>
    </row>
    <row r="192" spans="2:65" s="10" customFormat="1" ht="25.9" customHeight="1">
      <c r="B192" s="117"/>
      <c r="D192" s="118" t="s">
        <v>78</v>
      </c>
      <c r="E192" s="119" t="s">
        <v>721</v>
      </c>
      <c r="F192" s="119" t="s">
        <v>722</v>
      </c>
      <c r="I192" s="120"/>
      <c r="J192" s="121">
        <f>BK192</f>
        <v>0</v>
      </c>
      <c r="L192" s="117"/>
      <c r="M192" s="122"/>
      <c r="P192" s="123">
        <f>P193</f>
        <v>0</v>
      </c>
      <c r="R192" s="123">
        <f>R193</f>
        <v>0</v>
      </c>
      <c r="T192" s="124">
        <f>T193</f>
        <v>0</v>
      </c>
      <c r="AR192" s="118" t="s">
        <v>6</v>
      </c>
      <c r="AT192" s="125" t="s">
        <v>78</v>
      </c>
      <c r="AU192" s="125" t="s">
        <v>79</v>
      </c>
      <c r="AY192" s="118" t="s">
        <v>224</v>
      </c>
      <c r="BK192" s="126">
        <f>BK193</f>
        <v>0</v>
      </c>
    </row>
    <row r="193" spans="2:65" s="1" customFormat="1" ht="16.5" customHeight="1">
      <c r="B193" s="32"/>
      <c r="C193" s="127" t="s">
        <v>356</v>
      </c>
      <c r="D193" s="127" t="s">
        <v>225</v>
      </c>
      <c r="E193" s="128" t="s">
        <v>1720</v>
      </c>
      <c r="F193" s="129" t="s">
        <v>1721</v>
      </c>
      <c r="G193" s="130" t="s">
        <v>437</v>
      </c>
      <c r="H193" s="131">
        <v>772.38199999999995</v>
      </c>
      <c r="I193" s="132"/>
      <c r="J193" s="133">
        <f>ROUND(I193*H193,2)</f>
        <v>0</v>
      </c>
      <c r="K193" s="134"/>
      <c r="L193" s="32"/>
      <c r="M193" s="135" t="s">
        <v>1</v>
      </c>
      <c r="N193" s="136" t="s">
        <v>44</v>
      </c>
      <c r="P193" s="137">
        <f>O193*H193</f>
        <v>0</v>
      </c>
      <c r="Q193" s="137">
        <v>0</v>
      </c>
      <c r="R193" s="137">
        <f>Q193*H193</f>
        <v>0</v>
      </c>
      <c r="S193" s="137">
        <v>0</v>
      </c>
      <c r="T193" s="138">
        <f>S193*H193</f>
        <v>0</v>
      </c>
      <c r="AR193" s="139" t="s">
        <v>229</v>
      </c>
      <c r="AT193" s="139" t="s">
        <v>225</v>
      </c>
      <c r="AU193" s="139" t="s">
        <v>6</v>
      </c>
      <c r="AY193" s="17" t="s">
        <v>224</v>
      </c>
      <c r="BE193" s="140">
        <f>IF(N193="základní",J193,0)</f>
        <v>0</v>
      </c>
      <c r="BF193" s="140">
        <f>IF(N193="snížená",J193,0)</f>
        <v>0</v>
      </c>
      <c r="BG193" s="140">
        <f>IF(N193="zákl. přenesená",J193,0)</f>
        <v>0</v>
      </c>
      <c r="BH193" s="140">
        <f>IF(N193="sníž. přenesená",J193,0)</f>
        <v>0</v>
      </c>
      <c r="BI193" s="140">
        <f>IF(N193="nulová",J193,0)</f>
        <v>0</v>
      </c>
      <c r="BJ193" s="17" t="s">
        <v>6</v>
      </c>
      <c r="BK193" s="140">
        <f>ROUND(I193*H193,2)</f>
        <v>0</v>
      </c>
      <c r="BL193" s="17" t="s">
        <v>229</v>
      </c>
      <c r="BM193" s="139" t="s">
        <v>1722</v>
      </c>
    </row>
    <row r="194" spans="2:65" s="10" customFormat="1" ht="25.9" customHeight="1">
      <c r="B194" s="117"/>
      <c r="D194" s="118" t="s">
        <v>78</v>
      </c>
      <c r="E194" s="119" t="s">
        <v>1723</v>
      </c>
      <c r="F194" s="119" t="s">
        <v>1724</v>
      </c>
      <c r="I194" s="120"/>
      <c r="J194" s="121">
        <f>BK194</f>
        <v>0</v>
      </c>
      <c r="L194" s="117"/>
      <c r="M194" s="122"/>
      <c r="P194" s="123">
        <f>SUM(P195:P199)</f>
        <v>0</v>
      </c>
      <c r="R194" s="123">
        <f>SUM(R195:R199)</f>
        <v>0.8619</v>
      </c>
      <c r="T194" s="124">
        <f>SUM(T195:T199)</f>
        <v>0</v>
      </c>
      <c r="AR194" s="118" t="s">
        <v>88</v>
      </c>
      <c r="AT194" s="125" t="s">
        <v>78</v>
      </c>
      <c r="AU194" s="125" t="s">
        <v>79</v>
      </c>
      <c r="AY194" s="118" t="s">
        <v>224</v>
      </c>
      <c r="BK194" s="126">
        <f>SUM(BK195:BK199)</f>
        <v>0</v>
      </c>
    </row>
    <row r="195" spans="2:65" s="1" customFormat="1" ht="16.5" customHeight="1">
      <c r="B195" s="32"/>
      <c r="C195" s="127" t="s">
        <v>275</v>
      </c>
      <c r="D195" s="127" t="s">
        <v>225</v>
      </c>
      <c r="E195" s="128" t="s">
        <v>1725</v>
      </c>
      <c r="F195" s="129" t="s">
        <v>1726</v>
      </c>
      <c r="G195" s="130" t="s">
        <v>336</v>
      </c>
      <c r="H195" s="131">
        <v>5</v>
      </c>
      <c r="I195" s="132"/>
      <c r="J195" s="133">
        <f>ROUND(I195*H195,2)</f>
        <v>0</v>
      </c>
      <c r="K195" s="134"/>
      <c r="L195" s="32"/>
      <c r="M195" s="135" t="s">
        <v>1</v>
      </c>
      <c r="N195" s="136" t="s">
        <v>44</v>
      </c>
      <c r="P195" s="137">
        <f>O195*H195</f>
        <v>0</v>
      </c>
      <c r="Q195" s="137">
        <v>0</v>
      </c>
      <c r="R195" s="137">
        <f>Q195*H195</f>
        <v>0</v>
      </c>
      <c r="S195" s="137">
        <v>0</v>
      </c>
      <c r="T195" s="138">
        <f>S195*H195</f>
        <v>0</v>
      </c>
      <c r="AR195" s="139" t="s">
        <v>249</v>
      </c>
      <c r="AT195" s="139" t="s">
        <v>225</v>
      </c>
      <c r="AU195" s="139" t="s">
        <v>6</v>
      </c>
      <c r="AY195" s="17" t="s">
        <v>224</v>
      </c>
      <c r="BE195" s="140">
        <f>IF(N195="základní",J195,0)</f>
        <v>0</v>
      </c>
      <c r="BF195" s="140">
        <f>IF(N195="snížená",J195,0)</f>
        <v>0</v>
      </c>
      <c r="BG195" s="140">
        <f>IF(N195="zákl. přenesená",J195,0)</f>
        <v>0</v>
      </c>
      <c r="BH195" s="140">
        <f>IF(N195="sníž. přenesená",J195,0)</f>
        <v>0</v>
      </c>
      <c r="BI195" s="140">
        <f>IF(N195="nulová",J195,0)</f>
        <v>0</v>
      </c>
      <c r="BJ195" s="17" t="s">
        <v>6</v>
      </c>
      <c r="BK195" s="140">
        <f>ROUND(I195*H195,2)</f>
        <v>0</v>
      </c>
      <c r="BL195" s="17" t="s">
        <v>249</v>
      </c>
      <c r="BM195" s="139" t="s">
        <v>1727</v>
      </c>
    </row>
    <row r="196" spans="2:65" s="12" customFormat="1">
      <c r="B196" s="148"/>
      <c r="D196" s="142" t="s">
        <v>231</v>
      </c>
      <c r="E196" s="149" t="s">
        <v>1</v>
      </c>
      <c r="F196" s="150" t="s">
        <v>250</v>
      </c>
      <c r="H196" s="151">
        <v>5</v>
      </c>
      <c r="I196" s="152"/>
      <c r="L196" s="148"/>
      <c r="M196" s="153"/>
      <c r="T196" s="154"/>
      <c r="AT196" s="149" t="s">
        <v>231</v>
      </c>
      <c r="AU196" s="149" t="s">
        <v>6</v>
      </c>
      <c r="AV196" s="12" t="s">
        <v>88</v>
      </c>
      <c r="AW196" s="12" t="s">
        <v>35</v>
      </c>
      <c r="AX196" s="12" t="s">
        <v>79</v>
      </c>
      <c r="AY196" s="149" t="s">
        <v>224</v>
      </c>
    </row>
    <row r="197" spans="2:65" s="13" customFormat="1">
      <c r="B197" s="155"/>
      <c r="D197" s="142" t="s">
        <v>231</v>
      </c>
      <c r="E197" s="156" t="s">
        <v>1</v>
      </c>
      <c r="F197" s="157" t="s">
        <v>236</v>
      </c>
      <c r="H197" s="158">
        <v>5</v>
      </c>
      <c r="I197" s="159"/>
      <c r="L197" s="155"/>
      <c r="M197" s="160"/>
      <c r="T197" s="161"/>
      <c r="AT197" s="156" t="s">
        <v>231</v>
      </c>
      <c r="AU197" s="156" t="s">
        <v>6</v>
      </c>
      <c r="AV197" s="13" t="s">
        <v>229</v>
      </c>
      <c r="AW197" s="13" t="s">
        <v>35</v>
      </c>
      <c r="AX197" s="13" t="s">
        <v>6</v>
      </c>
      <c r="AY197" s="156" t="s">
        <v>224</v>
      </c>
    </row>
    <row r="198" spans="2:65" s="1" customFormat="1" ht="24.2" customHeight="1">
      <c r="B198" s="32"/>
      <c r="C198" s="127" t="s">
        <v>369</v>
      </c>
      <c r="D198" s="127" t="s">
        <v>225</v>
      </c>
      <c r="E198" s="128" t="s">
        <v>1728</v>
      </c>
      <c r="F198" s="129" t="s">
        <v>1729</v>
      </c>
      <c r="G198" s="130" t="s">
        <v>447</v>
      </c>
      <c r="H198" s="131">
        <v>10</v>
      </c>
      <c r="I198" s="132"/>
      <c r="J198" s="133">
        <f>ROUND(I198*H198,2)</f>
        <v>0</v>
      </c>
      <c r="K198" s="134"/>
      <c r="L198" s="32"/>
      <c r="M198" s="135" t="s">
        <v>1</v>
      </c>
      <c r="N198" s="136" t="s">
        <v>44</v>
      </c>
      <c r="P198" s="137">
        <f>O198*H198</f>
        <v>0</v>
      </c>
      <c r="Q198" s="137">
        <v>8.6190000000000003E-2</v>
      </c>
      <c r="R198" s="137">
        <f>Q198*H198</f>
        <v>0.8619</v>
      </c>
      <c r="S198" s="137">
        <v>0</v>
      </c>
      <c r="T198" s="138">
        <f>S198*H198</f>
        <v>0</v>
      </c>
      <c r="AR198" s="139" t="s">
        <v>249</v>
      </c>
      <c r="AT198" s="139" t="s">
        <v>225</v>
      </c>
      <c r="AU198" s="139" t="s">
        <v>6</v>
      </c>
      <c r="AY198" s="17" t="s">
        <v>224</v>
      </c>
      <c r="BE198" s="140">
        <f>IF(N198="základní",J198,0)</f>
        <v>0</v>
      </c>
      <c r="BF198" s="140">
        <f>IF(N198="snížená",J198,0)</f>
        <v>0</v>
      </c>
      <c r="BG198" s="140">
        <f>IF(N198="zákl. přenesená",J198,0)</f>
        <v>0</v>
      </c>
      <c r="BH198" s="140">
        <f>IF(N198="sníž. přenesená",J198,0)</f>
        <v>0</v>
      </c>
      <c r="BI198" s="140">
        <f>IF(N198="nulová",J198,0)</f>
        <v>0</v>
      </c>
      <c r="BJ198" s="17" t="s">
        <v>6</v>
      </c>
      <c r="BK198" s="140">
        <f>ROUND(I198*H198,2)</f>
        <v>0</v>
      </c>
      <c r="BL198" s="17" t="s">
        <v>249</v>
      </c>
      <c r="BM198" s="139" t="s">
        <v>1730</v>
      </c>
    </row>
    <row r="199" spans="2:65" s="12" customFormat="1">
      <c r="B199" s="148"/>
      <c r="D199" s="142" t="s">
        <v>231</v>
      </c>
      <c r="E199" s="149" t="s">
        <v>1</v>
      </c>
      <c r="F199" s="150" t="s">
        <v>1731</v>
      </c>
      <c r="H199" s="151">
        <v>10</v>
      </c>
      <c r="I199" s="152"/>
      <c r="L199" s="148"/>
      <c r="M199" s="153"/>
      <c r="T199" s="154"/>
      <c r="AT199" s="149" t="s">
        <v>231</v>
      </c>
      <c r="AU199" s="149" t="s">
        <v>6</v>
      </c>
      <c r="AV199" s="12" t="s">
        <v>88</v>
      </c>
      <c r="AW199" s="12" t="s">
        <v>35</v>
      </c>
      <c r="AX199" s="12" t="s">
        <v>6</v>
      </c>
      <c r="AY199" s="149" t="s">
        <v>224</v>
      </c>
    </row>
    <row r="200" spans="2:65" s="10" customFormat="1" ht="25.9" customHeight="1">
      <c r="B200" s="117"/>
      <c r="D200" s="118" t="s">
        <v>78</v>
      </c>
      <c r="E200" s="119" t="s">
        <v>833</v>
      </c>
      <c r="F200" s="119" t="s">
        <v>834</v>
      </c>
      <c r="I200" s="120"/>
      <c r="J200" s="121">
        <f>BK200</f>
        <v>0</v>
      </c>
      <c r="L200" s="117"/>
      <c r="M200" s="122"/>
      <c r="P200" s="123">
        <f>SUM(P201:P203)</f>
        <v>0</v>
      </c>
      <c r="R200" s="123">
        <f>SUM(R201:R203)</f>
        <v>0</v>
      </c>
      <c r="T200" s="124">
        <f>SUM(T201:T203)</f>
        <v>0</v>
      </c>
      <c r="AR200" s="118" t="s">
        <v>88</v>
      </c>
      <c r="AT200" s="125" t="s">
        <v>78</v>
      </c>
      <c r="AU200" s="125" t="s">
        <v>79</v>
      </c>
      <c r="AY200" s="118" t="s">
        <v>224</v>
      </c>
      <c r="BK200" s="126">
        <f>SUM(BK201:BK203)</f>
        <v>0</v>
      </c>
    </row>
    <row r="201" spans="2:65" s="1" customFormat="1" ht="16.5" customHeight="1">
      <c r="B201" s="32"/>
      <c r="C201" s="127" t="s">
        <v>376</v>
      </c>
      <c r="D201" s="127" t="s">
        <v>225</v>
      </c>
      <c r="E201" s="128" t="s">
        <v>1732</v>
      </c>
      <c r="F201" s="129" t="s">
        <v>1733</v>
      </c>
      <c r="G201" s="130" t="s">
        <v>312</v>
      </c>
      <c r="H201" s="131">
        <v>10</v>
      </c>
      <c r="I201" s="132"/>
      <c r="J201" s="133">
        <f>ROUND(I201*H201,2)</f>
        <v>0</v>
      </c>
      <c r="K201" s="134"/>
      <c r="L201" s="32"/>
      <c r="M201" s="135" t="s">
        <v>1</v>
      </c>
      <c r="N201" s="136" t="s">
        <v>44</v>
      </c>
      <c r="P201" s="137">
        <f>O201*H201</f>
        <v>0</v>
      </c>
      <c r="Q201" s="137">
        <v>0</v>
      </c>
      <c r="R201" s="137">
        <f>Q201*H201</f>
        <v>0</v>
      </c>
      <c r="S201" s="137">
        <v>0</v>
      </c>
      <c r="T201" s="138">
        <f>S201*H201</f>
        <v>0</v>
      </c>
      <c r="AR201" s="139" t="s">
        <v>249</v>
      </c>
      <c r="AT201" s="139" t="s">
        <v>225</v>
      </c>
      <c r="AU201" s="139" t="s">
        <v>6</v>
      </c>
      <c r="AY201" s="17" t="s">
        <v>224</v>
      </c>
      <c r="BE201" s="140">
        <f>IF(N201="základní",J201,0)</f>
        <v>0</v>
      </c>
      <c r="BF201" s="140">
        <f>IF(N201="snížená",J201,0)</f>
        <v>0</v>
      </c>
      <c r="BG201" s="140">
        <f>IF(N201="zákl. přenesená",J201,0)</f>
        <v>0</v>
      </c>
      <c r="BH201" s="140">
        <f>IF(N201="sníž. přenesená",J201,0)</f>
        <v>0</v>
      </c>
      <c r="BI201" s="140">
        <f>IF(N201="nulová",J201,0)</f>
        <v>0</v>
      </c>
      <c r="BJ201" s="17" t="s">
        <v>6</v>
      </c>
      <c r="BK201" s="140">
        <f>ROUND(I201*H201,2)</f>
        <v>0</v>
      </c>
      <c r="BL201" s="17" t="s">
        <v>249</v>
      </c>
      <c r="BM201" s="139" t="s">
        <v>1734</v>
      </c>
    </row>
    <row r="202" spans="2:65" s="12" customFormat="1">
      <c r="B202" s="148"/>
      <c r="D202" s="142" t="s">
        <v>231</v>
      </c>
      <c r="E202" s="149" t="s">
        <v>1</v>
      </c>
      <c r="F202" s="150" t="s">
        <v>1735</v>
      </c>
      <c r="H202" s="151">
        <v>10</v>
      </c>
      <c r="I202" s="152"/>
      <c r="L202" s="148"/>
      <c r="M202" s="153"/>
      <c r="T202" s="154"/>
      <c r="AT202" s="149" t="s">
        <v>231</v>
      </c>
      <c r="AU202" s="149" t="s">
        <v>6</v>
      </c>
      <c r="AV202" s="12" t="s">
        <v>88</v>
      </c>
      <c r="AW202" s="12" t="s">
        <v>35</v>
      </c>
      <c r="AX202" s="12" t="s">
        <v>6</v>
      </c>
      <c r="AY202" s="149" t="s">
        <v>224</v>
      </c>
    </row>
    <row r="203" spans="2:65" s="1" customFormat="1" ht="24.2" customHeight="1">
      <c r="B203" s="32"/>
      <c r="C203" s="127" t="s">
        <v>380</v>
      </c>
      <c r="D203" s="127" t="s">
        <v>225</v>
      </c>
      <c r="E203" s="128" t="s">
        <v>1736</v>
      </c>
      <c r="F203" s="129" t="s">
        <v>1737</v>
      </c>
      <c r="G203" s="130" t="s">
        <v>312</v>
      </c>
      <c r="H203" s="131">
        <v>11</v>
      </c>
      <c r="I203" s="132"/>
      <c r="J203" s="133">
        <f>ROUND(I203*H203,2)</f>
        <v>0</v>
      </c>
      <c r="K203" s="134"/>
      <c r="L203" s="32"/>
      <c r="M203" s="181" t="s">
        <v>1</v>
      </c>
      <c r="N203" s="182" t="s">
        <v>44</v>
      </c>
      <c r="O203" s="183"/>
      <c r="P203" s="184">
        <f>O203*H203</f>
        <v>0</v>
      </c>
      <c r="Q203" s="184">
        <v>0</v>
      </c>
      <c r="R203" s="184">
        <f>Q203*H203</f>
        <v>0</v>
      </c>
      <c r="S203" s="184">
        <v>0</v>
      </c>
      <c r="T203" s="185">
        <f>S203*H203</f>
        <v>0</v>
      </c>
      <c r="AR203" s="139" t="s">
        <v>249</v>
      </c>
      <c r="AT203" s="139" t="s">
        <v>225</v>
      </c>
      <c r="AU203" s="139" t="s">
        <v>6</v>
      </c>
      <c r="AY203" s="17" t="s">
        <v>224</v>
      </c>
      <c r="BE203" s="140">
        <f>IF(N203="základní",J203,0)</f>
        <v>0</v>
      </c>
      <c r="BF203" s="140">
        <f>IF(N203="snížená",J203,0)</f>
        <v>0</v>
      </c>
      <c r="BG203" s="140">
        <f>IF(N203="zákl. přenesená",J203,0)</f>
        <v>0</v>
      </c>
      <c r="BH203" s="140">
        <f>IF(N203="sníž. přenesená",J203,0)</f>
        <v>0</v>
      </c>
      <c r="BI203" s="140">
        <f>IF(N203="nulová",J203,0)</f>
        <v>0</v>
      </c>
      <c r="BJ203" s="17" t="s">
        <v>6</v>
      </c>
      <c r="BK203" s="140">
        <f>ROUND(I203*H203,2)</f>
        <v>0</v>
      </c>
      <c r="BL203" s="17" t="s">
        <v>249</v>
      </c>
      <c r="BM203" s="139" t="s">
        <v>1738</v>
      </c>
    </row>
    <row r="204" spans="2:65" s="1" customFormat="1" ht="6.95" customHeight="1">
      <c r="B204" s="44"/>
      <c r="C204" s="45"/>
      <c r="D204" s="45"/>
      <c r="E204" s="45"/>
      <c r="F204" s="45"/>
      <c r="G204" s="45"/>
      <c r="H204" s="45"/>
      <c r="I204" s="45"/>
      <c r="J204" s="45"/>
      <c r="K204" s="45"/>
      <c r="L204" s="32"/>
    </row>
  </sheetData>
  <sheetProtection algorithmName="SHA-512" hashValue="F4FRglnoVXUKj9zOAqpy+ZlGfvsrWTOD97Aj1ATsOaMnrxqdrRT4zZ8aoO7gzOh118xZNUZ7oYPp+670OmSzBA==" saltValue="rU4Sh/+486IGzwv6rpYpG6nkT1fBubVgl3Xa6j7IwfX7NYwWNJue+i9AG8tNtnERyabSNgFpsCLntrefJ7Wvpg==" spinCount="100000" sheet="1" objects="1" scenarios="1" formatColumns="0" formatRows="0" autoFilter="0"/>
  <autoFilter ref="C124:K203" xr:uid="{00000000-0009-0000-0000-00000A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143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118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>
      <c r="B4" s="20"/>
      <c r="D4" s="21" t="s">
        <v>181</v>
      </c>
      <c r="L4" s="20"/>
      <c r="M4" s="88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236" t="str">
        <f>'Rekapitulace stavby'!K6</f>
        <v>Přírodní koupací biotop Jilemnice</v>
      </c>
      <c r="F7" s="237"/>
      <c r="G7" s="237"/>
      <c r="H7" s="237"/>
      <c r="L7" s="20"/>
    </row>
    <row r="8" spans="2:46" s="1" customFormat="1" ht="12" customHeight="1">
      <c r="B8" s="32"/>
      <c r="D8" s="27" t="s">
        <v>182</v>
      </c>
      <c r="L8" s="32"/>
    </row>
    <row r="9" spans="2:46" s="1" customFormat="1" ht="16.5" customHeight="1">
      <c r="B9" s="32"/>
      <c r="E9" s="201" t="s">
        <v>1739</v>
      </c>
      <c r="F9" s="235"/>
      <c r="G9" s="235"/>
      <c r="H9" s="235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19</v>
      </c>
      <c r="F11" s="25" t="s">
        <v>1</v>
      </c>
      <c r="I11" s="27" t="s">
        <v>20</v>
      </c>
      <c r="J11" s="25" t="s">
        <v>1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52" t="str">
        <f>'Rekapitulace stavby'!AN8</f>
        <v>12. 2. 2024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27</v>
      </c>
      <c r="L14" s="32"/>
    </row>
    <row r="15" spans="2:46" s="1" customFormat="1" ht="18" customHeight="1">
      <c r="B15" s="32"/>
      <c r="E15" s="25" t="s">
        <v>28</v>
      </c>
      <c r="I15" s="27" t="s">
        <v>29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30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8" t="str">
        <f>'Rekapitulace stavby'!E14</f>
        <v>Vyplň údaj</v>
      </c>
      <c r="F18" s="224"/>
      <c r="G18" s="224"/>
      <c r="H18" s="224"/>
      <c r="I18" s="27" t="s">
        <v>29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32</v>
      </c>
      <c r="I20" s="27" t="s">
        <v>26</v>
      </c>
      <c r="J20" s="25" t="s">
        <v>33</v>
      </c>
      <c r="L20" s="32"/>
    </row>
    <row r="21" spans="2:12" s="1" customFormat="1" ht="18" customHeight="1">
      <c r="B21" s="32"/>
      <c r="E21" s="25" t="s">
        <v>34</v>
      </c>
      <c r="I21" s="27" t="s">
        <v>29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36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29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38</v>
      </c>
      <c r="L26" s="32"/>
    </row>
    <row r="27" spans="2:12" s="7" customFormat="1" ht="16.5" customHeight="1">
      <c r="B27" s="89"/>
      <c r="E27" s="228" t="s">
        <v>1</v>
      </c>
      <c r="F27" s="228"/>
      <c r="G27" s="228"/>
      <c r="H27" s="228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39</v>
      </c>
      <c r="J30" s="66">
        <f>ROUND(J118,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41</v>
      </c>
      <c r="I32" s="35" t="s">
        <v>40</v>
      </c>
      <c r="J32" s="35" t="s">
        <v>42</v>
      </c>
      <c r="L32" s="32"/>
    </row>
    <row r="33" spans="2:12" s="1" customFormat="1" ht="14.45" customHeight="1">
      <c r="B33" s="32"/>
      <c r="D33" s="55" t="s">
        <v>43</v>
      </c>
      <c r="E33" s="27" t="s">
        <v>44</v>
      </c>
      <c r="F33" s="91">
        <f>ROUND((SUM(BE118:BE142)),  2)</f>
        <v>0</v>
      </c>
      <c r="I33" s="92">
        <v>0.21</v>
      </c>
      <c r="J33" s="91">
        <f>ROUND(((SUM(BE118:BE142))*I33),  2)</f>
        <v>0</v>
      </c>
      <c r="L33" s="32"/>
    </row>
    <row r="34" spans="2:12" s="1" customFormat="1" ht="14.45" customHeight="1">
      <c r="B34" s="32"/>
      <c r="E34" s="27" t="s">
        <v>45</v>
      </c>
      <c r="F34" s="91">
        <f>ROUND((SUM(BF118:BF142)),  2)</f>
        <v>0</v>
      </c>
      <c r="I34" s="92">
        <v>0.12</v>
      </c>
      <c r="J34" s="91">
        <f>ROUND(((SUM(BF118:BF142))*I34),  2)</f>
        <v>0</v>
      </c>
      <c r="L34" s="32"/>
    </row>
    <row r="35" spans="2:12" s="1" customFormat="1" ht="14.45" hidden="1" customHeight="1">
      <c r="B35" s="32"/>
      <c r="E35" s="27" t="s">
        <v>46</v>
      </c>
      <c r="F35" s="91">
        <f>ROUND((SUM(BG118:BG142)),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47</v>
      </c>
      <c r="F36" s="91">
        <f>ROUND((SUM(BH118:BH142)),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48</v>
      </c>
      <c r="F37" s="91">
        <f>ROUND((SUM(BI118:BI142)),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3"/>
      <c r="D39" s="94" t="s">
        <v>49</v>
      </c>
      <c r="E39" s="57"/>
      <c r="F39" s="57"/>
      <c r="G39" s="95" t="s">
        <v>50</v>
      </c>
      <c r="H39" s="96" t="s">
        <v>51</v>
      </c>
      <c r="I39" s="57"/>
      <c r="J39" s="97">
        <f>SUM(J30:J37)</f>
        <v>0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52</v>
      </c>
      <c r="E50" s="42"/>
      <c r="F50" s="42"/>
      <c r="G50" s="41" t="s">
        <v>53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54</v>
      </c>
      <c r="E61" s="34"/>
      <c r="F61" s="99" t="s">
        <v>55</v>
      </c>
      <c r="G61" s="43" t="s">
        <v>54</v>
      </c>
      <c r="H61" s="34"/>
      <c r="I61" s="34"/>
      <c r="J61" s="100" t="s">
        <v>55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56</v>
      </c>
      <c r="E65" s="42"/>
      <c r="F65" s="42"/>
      <c r="G65" s="41" t="s">
        <v>57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54</v>
      </c>
      <c r="E76" s="34"/>
      <c r="F76" s="99" t="s">
        <v>55</v>
      </c>
      <c r="G76" s="43" t="s">
        <v>54</v>
      </c>
      <c r="H76" s="34"/>
      <c r="I76" s="34"/>
      <c r="J76" s="100" t="s">
        <v>55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184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17</v>
      </c>
      <c r="L84" s="32"/>
    </row>
    <row r="85" spans="2:47" s="1" customFormat="1" ht="16.5" customHeight="1">
      <c r="B85" s="32"/>
      <c r="E85" s="236" t="str">
        <f>E7</f>
        <v>Přírodní koupací biotop Jilemnice</v>
      </c>
      <c r="F85" s="237"/>
      <c r="G85" s="237"/>
      <c r="H85" s="237"/>
      <c r="L85" s="32"/>
    </row>
    <row r="86" spans="2:47" s="1" customFormat="1" ht="12" customHeight="1">
      <c r="B86" s="32"/>
      <c r="C86" s="27" t="s">
        <v>182</v>
      </c>
      <c r="L86" s="32"/>
    </row>
    <row r="87" spans="2:47" s="1" customFormat="1" ht="16.5" customHeight="1">
      <c r="B87" s="32"/>
      <c r="E87" s="201" t="str">
        <f>E9</f>
        <v>SO 07 - Oplocení areálu</v>
      </c>
      <c r="F87" s="235"/>
      <c r="G87" s="235"/>
      <c r="H87" s="235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21</v>
      </c>
      <c r="F89" s="25" t="str">
        <f>F12</f>
        <v>Jilemnice</v>
      </c>
      <c r="I89" s="27" t="s">
        <v>23</v>
      </c>
      <c r="J89" s="52" t="str">
        <f>IF(J12="","",J12)</f>
        <v>12. 2. 2024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25</v>
      </c>
      <c r="F91" s="25" t="str">
        <f>E15</f>
        <v>Sportovní centrum Jilemnice, s.r.o.</v>
      </c>
      <c r="I91" s="27" t="s">
        <v>32</v>
      </c>
      <c r="J91" s="30" t="str">
        <f>E21</f>
        <v xml:space="preserve">BAPO s.r.o. </v>
      </c>
      <c r="L91" s="32"/>
    </row>
    <row r="92" spans="2:47" s="1" customFormat="1" ht="15.2" customHeight="1">
      <c r="B92" s="32"/>
      <c r="C92" s="27" t="s">
        <v>30</v>
      </c>
      <c r="F92" s="25" t="str">
        <f>IF(E18="","",E18)</f>
        <v>Vyplň údaj</v>
      </c>
      <c r="I92" s="27" t="s">
        <v>36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185</v>
      </c>
      <c r="D94" s="93"/>
      <c r="E94" s="93"/>
      <c r="F94" s="93"/>
      <c r="G94" s="93"/>
      <c r="H94" s="93"/>
      <c r="I94" s="93"/>
      <c r="J94" s="102" t="s">
        <v>186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3" t="s">
        <v>187</v>
      </c>
      <c r="J96" s="66">
        <f>J118</f>
        <v>0</v>
      </c>
      <c r="L96" s="32"/>
      <c r="AU96" s="17" t="s">
        <v>188</v>
      </c>
    </row>
    <row r="97" spans="2:12" s="8" customFormat="1" ht="24.95" customHeight="1">
      <c r="B97" s="104"/>
      <c r="D97" s="105" t="s">
        <v>1740</v>
      </c>
      <c r="E97" s="106"/>
      <c r="F97" s="106"/>
      <c r="G97" s="106"/>
      <c r="H97" s="106"/>
      <c r="I97" s="106"/>
      <c r="J97" s="107">
        <f>J119</f>
        <v>0</v>
      </c>
      <c r="L97" s="104"/>
    </row>
    <row r="98" spans="2:12" s="15" customFormat="1" ht="19.899999999999999" customHeight="1">
      <c r="B98" s="191"/>
      <c r="D98" s="192" t="s">
        <v>1741</v>
      </c>
      <c r="E98" s="193"/>
      <c r="F98" s="193"/>
      <c r="G98" s="193"/>
      <c r="H98" s="193"/>
      <c r="I98" s="193"/>
      <c r="J98" s="194">
        <f>J120</f>
        <v>0</v>
      </c>
      <c r="L98" s="191"/>
    </row>
    <row r="99" spans="2:12" s="1" customFormat="1" ht="21.75" customHeight="1">
      <c r="B99" s="32"/>
      <c r="L99" s="32"/>
    </row>
    <row r="100" spans="2:12" s="1" customFormat="1" ht="6.95" customHeight="1"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32"/>
    </row>
    <row r="104" spans="2:12" s="1" customFormat="1" ht="6.95" customHeight="1"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2"/>
    </row>
    <row r="105" spans="2:12" s="1" customFormat="1" ht="24.95" customHeight="1">
      <c r="B105" s="32"/>
      <c r="C105" s="21" t="s">
        <v>210</v>
      </c>
      <c r="L105" s="32"/>
    </row>
    <row r="106" spans="2:12" s="1" customFormat="1" ht="6.95" customHeight="1">
      <c r="B106" s="32"/>
      <c r="L106" s="32"/>
    </row>
    <row r="107" spans="2:12" s="1" customFormat="1" ht="12" customHeight="1">
      <c r="B107" s="32"/>
      <c r="C107" s="27" t="s">
        <v>17</v>
      </c>
      <c r="L107" s="32"/>
    </row>
    <row r="108" spans="2:12" s="1" customFormat="1" ht="16.5" customHeight="1">
      <c r="B108" s="32"/>
      <c r="E108" s="236" t="str">
        <f>E7</f>
        <v>Přírodní koupací biotop Jilemnice</v>
      </c>
      <c r="F108" s="237"/>
      <c r="G108" s="237"/>
      <c r="H108" s="237"/>
      <c r="L108" s="32"/>
    </row>
    <row r="109" spans="2:12" s="1" customFormat="1" ht="12" customHeight="1">
      <c r="B109" s="32"/>
      <c r="C109" s="27" t="s">
        <v>182</v>
      </c>
      <c r="L109" s="32"/>
    </row>
    <row r="110" spans="2:12" s="1" customFormat="1" ht="16.5" customHeight="1">
      <c r="B110" s="32"/>
      <c r="E110" s="201" t="str">
        <f>E9</f>
        <v>SO 07 - Oplocení areálu</v>
      </c>
      <c r="F110" s="235"/>
      <c r="G110" s="235"/>
      <c r="H110" s="235"/>
      <c r="L110" s="32"/>
    </row>
    <row r="111" spans="2:12" s="1" customFormat="1" ht="6.95" customHeight="1">
      <c r="B111" s="32"/>
      <c r="L111" s="32"/>
    </row>
    <row r="112" spans="2:12" s="1" customFormat="1" ht="12" customHeight="1">
      <c r="B112" s="32"/>
      <c r="C112" s="27" t="s">
        <v>21</v>
      </c>
      <c r="F112" s="25" t="str">
        <f>F12</f>
        <v>Jilemnice</v>
      </c>
      <c r="I112" s="27" t="s">
        <v>23</v>
      </c>
      <c r="J112" s="52" t="str">
        <f>IF(J12="","",J12)</f>
        <v>12. 2. 2024</v>
      </c>
      <c r="L112" s="32"/>
    </row>
    <row r="113" spans="2:65" s="1" customFormat="1" ht="6.95" customHeight="1">
      <c r="B113" s="32"/>
      <c r="L113" s="32"/>
    </row>
    <row r="114" spans="2:65" s="1" customFormat="1" ht="15.2" customHeight="1">
      <c r="B114" s="32"/>
      <c r="C114" s="27" t="s">
        <v>25</v>
      </c>
      <c r="F114" s="25" t="str">
        <f>E15</f>
        <v>Sportovní centrum Jilemnice, s.r.o.</v>
      </c>
      <c r="I114" s="27" t="s">
        <v>32</v>
      </c>
      <c r="J114" s="30" t="str">
        <f>E21</f>
        <v xml:space="preserve">BAPO s.r.o. </v>
      </c>
      <c r="L114" s="32"/>
    </row>
    <row r="115" spans="2:65" s="1" customFormat="1" ht="15.2" customHeight="1">
      <c r="B115" s="32"/>
      <c r="C115" s="27" t="s">
        <v>30</v>
      </c>
      <c r="F115" s="25" t="str">
        <f>IF(E18="","",E18)</f>
        <v>Vyplň údaj</v>
      </c>
      <c r="I115" s="27" t="s">
        <v>36</v>
      </c>
      <c r="J115" s="30" t="str">
        <f>E24</f>
        <v xml:space="preserve"> </v>
      </c>
      <c r="L115" s="32"/>
    </row>
    <row r="116" spans="2:65" s="1" customFormat="1" ht="10.35" customHeight="1">
      <c r="B116" s="32"/>
      <c r="L116" s="32"/>
    </row>
    <row r="117" spans="2:65" s="9" customFormat="1" ht="29.25" customHeight="1">
      <c r="B117" s="108"/>
      <c r="C117" s="109" t="s">
        <v>211</v>
      </c>
      <c r="D117" s="110" t="s">
        <v>64</v>
      </c>
      <c r="E117" s="110" t="s">
        <v>60</v>
      </c>
      <c r="F117" s="110" t="s">
        <v>61</v>
      </c>
      <c r="G117" s="110" t="s">
        <v>212</v>
      </c>
      <c r="H117" s="110" t="s">
        <v>213</v>
      </c>
      <c r="I117" s="110" t="s">
        <v>214</v>
      </c>
      <c r="J117" s="111" t="s">
        <v>186</v>
      </c>
      <c r="K117" s="112" t="s">
        <v>215</v>
      </c>
      <c r="L117" s="108"/>
      <c r="M117" s="59" t="s">
        <v>1</v>
      </c>
      <c r="N117" s="60" t="s">
        <v>43</v>
      </c>
      <c r="O117" s="60" t="s">
        <v>216</v>
      </c>
      <c r="P117" s="60" t="s">
        <v>217</v>
      </c>
      <c r="Q117" s="60" t="s">
        <v>218</v>
      </c>
      <c r="R117" s="60" t="s">
        <v>219</v>
      </c>
      <c r="S117" s="60" t="s">
        <v>220</v>
      </c>
      <c r="T117" s="61" t="s">
        <v>221</v>
      </c>
    </row>
    <row r="118" spans="2:65" s="1" customFormat="1" ht="22.9" customHeight="1">
      <c r="B118" s="32"/>
      <c r="C118" s="64" t="s">
        <v>222</v>
      </c>
      <c r="J118" s="113">
        <f>BK118</f>
        <v>0</v>
      </c>
      <c r="L118" s="32"/>
      <c r="M118" s="62"/>
      <c r="N118" s="53"/>
      <c r="O118" s="53"/>
      <c r="P118" s="114">
        <f>P119</f>
        <v>0</v>
      </c>
      <c r="Q118" s="53"/>
      <c r="R118" s="114">
        <f>R119</f>
        <v>32.646929999999998</v>
      </c>
      <c r="S118" s="53"/>
      <c r="T118" s="115">
        <f>T119</f>
        <v>0</v>
      </c>
      <c r="AT118" s="17" t="s">
        <v>78</v>
      </c>
      <c r="AU118" s="17" t="s">
        <v>188</v>
      </c>
      <c r="BK118" s="116">
        <f>BK119</f>
        <v>0</v>
      </c>
    </row>
    <row r="119" spans="2:65" s="10" customFormat="1" ht="25.9" customHeight="1">
      <c r="B119" s="117"/>
      <c r="D119" s="118" t="s">
        <v>78</v>
      </c>
      <c r="E119" s="119" t="s">
        <v>1429</v>
      </c>
      <c r="F119" s="119" t="s">
        <v>1742</v>
      </c>
      <c r="I119" s="120"/>
      <c r="J119" s="121">
        <f>BK119</f>
        <v>0</v>
      </c>
      <c r="L119" s="117"/>
      <c r="M119" s="122"/>
      <c r="P119" s="123">
        <f>P120</f>
        <v>0</v>
      </c>
      <c r="R119" s="123">
        <f>R120</f>
        <v>32.646929999999998</v>
      </c>
      <c r="T119" s="124">
        <f>T120</f>
        <v>0</v>
      </c>
      <c r="AR119" s="118" t="s">
        <v>6</v>
      </c>
      <c r="AT119" s="125" t="s">
        <v>78</v>
      </c>
      <c r="AU119" s="125" t="s">
        <v>79</v>
      </c>
      <c r="AY119" s="118" t="s">
        <v>224</v>
      </c>
      <c r="BK119" s="126">
        <f>BK120</f>
        <v>0</v>
      </c>
    </row>
    <row r="120" spans="2:65" s="10" customFormat="1" ht="22.9" customHeight="1">
      <c r="B120" s="117"/>
      <c r="D120" s="118" t="s">
        <v>78</v>
      </c>
      <c r="E120" s="195" t="s">
        <v>241</v>
      </c>
      <c r="F120" s="195" t="s">
        <v>443</v>
      </c>
      <c r="I120" s="120"/>
      <c r="J120" s="196">
        <f>BK120</f>
        <v>0</v>
      </c>
      <c r="L120" s="117"/>
      <c r="M120" s="122"/>
      <c r="P120" s="123">
        <f>SUM(P121:P142)</f>
        <v>0</v>
      </c>
      <c r="R120" s="123">
        <f>SUM(R121:R142)</f>
        <v>32.646929999999998</v>
      </c>
      <c r="T120" s="124">
        <f>SUM(T121:T142)</f>
        <v>0</v>
      </c>
      <c r="AR120" s="118" t="s">
        <v>6</v>
      </c>
      <c r="AT120" s="125" t="s">
        <v>78</v>
      </c>
      <c r="AU120" s="125" t="s">
        <v>6</v>
      </c>
      <c r="AY120" s="118" t="s">
        <v>224</v>
      </c>
      <c r="BK120" s="126">
        <f>SUM(BK121:BK142)</f>
        <v>0</v>
      </c>
    </row>
    <row r="121" spans="2:65" s="1" customFormat="1" ht="24.2" customHeight="1">
      <c r="B121" s="32"/>
      <c r="C121" s="127" t="s">
        <v>6</v>
      </c>
      <c r="D121" s="127" t="s">
        <v>225</v>
      </c>
      <c r="E121" s="128" t="s">
        <v>1743</v>
      </c>
      <c r="F121" s="129" t="s">
        <v>1744</v>
      </c>
      <c r="G121" s="130" t="s">
        <v>336</v>
      </c>
      <c r="H121" s="131">
        <v>181</v>
      </c>
      <c r="I121" s="132"/>
      <c r="J121" s="133">
        <f>ROUND(I121*H121,2)</f>
        <v>0</v>
      </c>
      <c r="K121" s="134"/>
      <c r="L121" s="32"/>
      <c r="M121" s="135" t="s">
        <v>1</v>
      </c>
      <c r="N121" s="136" t="s">
        <v>44</v>
      </c>
      <c r="P121" s="137">
        <f>O121*H121</f>
        <v>0</v>
      </c>
      <c r="Q121" s="137">
        <v>0</v>
      </c>
      <c r="R121" s="137">
        <f>Q121*H121</f>
        <v>0</v>
      </c>
      <c r="S121" s="137">
        <v>0</v>
      </c>
      <c r="T121" s="138">
        <f>S121*H121</f>
        <v>0</v>
      </c>
      <c r="AR121" s="139" t="s">
        <v>229</v>
      </c>
      <c r="AT121" s="139" t="s">
        <v>225</v>
      </c>
      <c r="AU121" s="139" t="s">
        <v>88</v>
      </c>
      <c r="AY121" s="17" t="s">
        <v>224</v>
      </c>
      <c r="BE121" s="140">
        <f>IF(N121="základní",J121,0)</f>
        <v>0</v>
      </c>
      <c r="BF121" s="140">
        <f>IF(N121="snížená",J121,0)</f>
        <v>0</v>
      </c>
      <c r="BG121" s="140">
        <f>IF(N121="zákl. přenesená",J121,0)</f>
        <v>0</v>
      </c>
      <c r="BH121" s="140">
        <f>IF(N121="sníž. přenesená",J121,0)</f>
        <v>0</v>
      </c>
      <c r="BI121" s="140">
        <f>IF(N121="nulová",J121,0)</f>
        <v>0</v>
      </c>
      <c r="BJ121" s="17" t="s">
        <v>6</v>
      </c>
      <c r="BK121" s="140">
        <f>ROUND(I121*H121,2)</f>
        <v>0</v>
      </c>
      <c r="BL121" s="17" t="s">
        <v>229</v>
      </c>
      <c r="BM121" s="139" t="s">
        <v>1745</v>
      </c>
    </row>
    <row r="122" spans="2:65" s="12" customFormat="1">
      <c r="B122" s="148"/>
      <c r="D122" s="142" t="s">
        <v>231</v>
      </c>
      <c r="E122" s="149" t="s">
        <v>1</v>
      </c>
      <c r="F122" s="150" t="s">
        <v>1746</v>
      </c>
      <c r="H122" s="151">
        <v>181</v>
      </c>
      <c r="I122" s="152"/>
      <c r="L122" s="148"/>
      <c r="M122" s="153"/>
      <c r="T122" s="154"/>
      <c r="AT122" s="149" t="s">
        <v>231</v>
      </c>
      <c r="AU122" s="149" t="s">
        <v>88</v>
      </c>
      <c r="AV122" s="12" t="s">
        <v>88</v>
      </c>
      <c r="AW122" s="12" t="s">
        <v>35</v>
      </c>
      <c r="AX122" s="12" t="s">
        <v>6</v>
      </c>
      <c r="AY122" s="149" t="s">
        <v>224</v>
      </c>
    </row>
    <row r="123" spans="2:65" s="1" customFormat="1" ht="24.2" customHeight="1">
      <c r="B123" s="32"/>
      <c r="C123" s="127" t="s">
        <v>88</v>
      </c>
      <c r="D123" s="127" t="s">
        <v>225</v>
      </c>
      <c r="E123" s="128" t="s">
        <v>1747</v>
      </c>
      <c r="F123" s="129" t="s">
        <v>1748</v>
      </c>
      <c r="G123" s="130" t="s">
        <v>1526</v>
      </c>
      <c r="H123" s="131">
        <v>1</v>
      </c>
      <c r="I123" s="132"/>
      <c r="J123" s="133">
        <f>ROUND(I123*H123,2)</f>
        <v>0</v>
      </c>
      <c r="K123" s="134"/>
      <c r="L123" s="32"/>
      <c r="M123" s="135" t="s">
        <v>1</v>
      </c>
      <c r="N123" s="136" t="s">
        <v>44</v>
      </c>
      <c r="P123" s="137">
        <f>O123*H123</f>
        <v>0</v>
      </c>
      <c r="Q123" s="137">
        <v>0</v>
      </c>
      <c r="R123" s="137">
        <f>Q123*H123</f>
        <v>0</v>
      </c>
      <c r="S123" s="137">
        <v>0</v>
      </c>
      <c r="T123" s="138">
        <f>S123*H123</f>
        <v>0</v>
      </c>
      <c r="AR123" s="139" t="s">
        <v>229</v>
      </c>
      <c r="AT123" s="139" t="s">
        <v>225</v>
      </c>
      <c r="AU123" s="139" t="s">
        <v>88</v>
      </c>
      <c r="AY123" s="17" t="s">
        <v>224</v>
      </c>
      <c r="BE123" s="140">
        <f>IF(N123="základní",J123,0)</f>
        <v>0</v>
      </c>
      <c r="BF123" s="140">
        <f>IF(N123="snížená",J123,0)</f>
        <v>0</v>
      </c>
      <c r="BG123" s="140">
        <f>IF(N123="zákl. přenesená",J123,0)</f>
        <v>0</v>
      </c>
      <c r="BH123" s="140">
        <f>IF(N123="sníž. přenesená",J123,0)</f>
        <v>0</v>
      </c>
      <c r="BI123" s="140">
        <f>IF(N123="nulová",J123,0)</f>
        <v>0</v>
      </c>
      <c r="BJ123" s="17" t="s">
        <v>6</v>
      </c>
      <c r="BK123" s="140">
        <f>ROUND(I123*H123,2)</f>
        <v>0</v>
      </c>
      <c r="BL123" s="17" t="s">
        <v>229</v>
      </c>
      <c r="BM123" s="139" t="s">
        <v>1749</v>
      </c>
    </row>
    <row r="124" spans="2:65" s="1" customFormat="1" ht="24.2" customHeight="1">
      <c r="B124" s="32"/>
      <c r="C124" s="127" t="s">
        <v>241</v>
      </c>
      <c r="D124" s="127" t="s">
        <v>225</v>
      </c>
      <c r="E124" s="128" t="s">
        <v>1750</v>
      </c>
      <c r="F124" s="129" t="s">
        <v>1751</v>
      </c>
      <c r="G124" s="130" t="s">
        <v>312</v>
      </c>
      <c r="H124" s="131">
        <v>177</v>
      </c>
      <c r="I124" s="132"/>
      <c r="J124" s="133">
        <f>ROUND(I124*H124,2)</f>
        <v>0</v>
      </c>
      <c r="K124" s="134"/>
      <c r="L124" s="32"/>
      <c r="M124" s="135" t="s">
        <v>1</v>
      </c>
      <c r="N124" s="136" t="s">
        <v>44</v>
      </c>
      <c r="P124" s="137">
        <f>O124*H124</f>
        <v>0</v>
      </c>
      <c r="Q124" s="137">
        <v>0.17488999999999999</v>
      </c>
      <c r="R124" s="137">
        <f>Q124*H124</f>
        <v>30.95553</v>
      </c>
      <c r="S124" s="137">
        <v>0</v>
      </c>
      <c r="T124" s="138">
        <f>S124*H124</f>
        <v>0</v>
      </c>
      <c r="AR124" s="139" t="s">
        <v>229</v>
      </c>
      <c r="AT124" s="139" t="s">
        <v>225</v>
      </c>
      <c r="AU124" s="139" t="s">
        <v>88</v>
      </c>
      <c r="AY124" s="17" t="s">
        <v>224</v>
      </c>
      <c r="BE124" s="140">
        <f>IF(N124="základní",J124,0)</f>
        <v>0</v>
      </c>
      <c r="BF124" s="140">
        <f>IF(N124="snížená",J124,0)</f>
        <v>0</v>
      </c>
      <c r="BG124" s="140">
        <f>IF(N124="zákl. přenesená",J124,0)</f>
        <v>0</v>
      </c>
      <c r="BH124" s="140">
        <f>IF(N124="sníž. přenesená",J124,0)</f>
        <v>0</v>
      </c>
      <c r="BI124" s="140">
        <f>IF(N124="nulová",J124,0)</f>
        <v>0</v>
      </c>
      <c r="BJ124" s="17" t="s">
        <v>6</v>
      </c>
      <c r="BK124" s="140">
        <f>ROUND(I124*H124,2)</f>
        <v>0</v>
      </c>
      <c r="BL124" s="17" t="s">
        <v>229</v>
      </c>
      <c r="BM124" s="139" t="s">
        <v>1752</v>
      </c>
    </row>
    <row r="125" spans="2:65" s="12" customFormat="1">
      <c r="B125" s="148"/>
      <c r="D125" s="142" t="s">
        <v>231</v>
      </c>
      <c r="E125" s="149" t="s">
        <v>1</v>
      </c>
      <c r="F125" s="150" t="s">
        <v>1753</v>
      </c>
      <c r="H125" s="151">
        <v>176.667</v>
      </c>
      <c r="I125" s="152"/>
      <c r="L125" s="148"/>
      <c r="M125" s="153"/>
      <c r="T125" s="154"/>
      <c r="AT125" s="149" t="s">
        <v>231</v>
      </c>
      <c r="AU125" s="149" t="s">
        <v>88</v>
      </c>
      <c r="AV125" s="12" t="s">
        <v>88</v>
      </c>
      <c r="AW125" s="12" t="s">
        <v>35</v>
      </c>
      <c r="AX125" s="12" t="s">
        <v>79</v>
      </c>
      <c r="AY125" s="149" t="s">
        <v>224</v>
      </c>
    </row>
    <row r="126" spans="2:65" s="11" customFormat="1">
      <c r="B126" s="141"/>
      <c r="D126" s="142" t="s">
        <v>231</v>
      </c>
      <c r="E126" s="143" t="s">
        <v>1</v>
      </c>
      <c r="F126" s="144" t="s">
        <v>1754</v>
      </c>
      <c r="H126" s="143" t="s">
        <v>1</v>
      </c>
      <c r="I126" s="145"/>
      <c r="L126" s="141"/>
      <c r="M126" s="146"/>
      <c r="T126" s="147"/>
      <c r="AT126" s="143" t="s">
        <v>231</v>
      </c>
      <c r="AU126" s="143" t="s">
        <v>88</v>
      </c>
      <c r="AV126" s="11" t="s">
        <v>6</v>
      </c>
      <c r="AW126" s="11" t="s">
        <v>35</v>
      </c>
      <c r="AX126" s="11" t="s">
        <v>79</v>
      </c>
      <c r="AY126" s="143" t="s">
        <v>224</v>
      </c>
    </row>
    <row r="127" spans="2:65" s="12" customFormat="1">
      <c r="B127" s="148"/>
      <c r="D127" s="142" t="s">
        <v>231</v>
      </c>
      <c r="E127" s="149" t="s">
        <v>1</v>
      </c>
      <c r="F127" s="150" t="s">
        <v>1755</v>
      </c>
      <c r="H127" s="151">
        <v>0.33300000000000002</v>
      </c>
      <c r="I127" s="152"/>
      <c r="L127" s="148"/>
      <c r="M127" s="153"/>
      <c r="T127" s="154"/>
      <c r="AT127" s="149" t="s">
        <v>231</v>
      </c>
      <c r="AU127" s="149" t="s">
        <v>88</v>
      </c>
      <c r="AV127" s="12" t="s">
        <v>88</v>
      </c>
      <c r="AW127" s="12" t="s">
        <v>35</v>
      </c>
      <c r="AX127" s="12" t="s">
        <v>79</v>
      </c>
      <c r="AY127" s="149" t="s">
        <v>224</v>
      </c>
    </row>
    <row r="128" spans="2:65" s="13" customFormat="1">
      <c r="B128" s="155"/>
      <c r="D128" s="142" t="s">
        <v>231</v>
      </c>
      <c r="E128" s="156" t="s">
        <v>1</v>
      </c>
      <c r="F128" s="157" t="s">
        <v>236</v>
      </c>
      <c r="H128" s="158">
        <v>177</v>
      </c>
      <c r="I128" s="159"/>
      <c r="L128" s="155"/>
      <c r="M128" s="160"/>
      <c r="T128" s="161"/>
      <c r="AT128" s="156" t="s">
        <v>231</v>
      </c>
      <c r="AU128" s="156" t="s">
        <v>88</v>
      </c>
      <c r="AV128" s="13" t="s">
        <v>229</v>
      </c>
      <c r="AW128" s="13" t="s">
        <v>35</v>
      </c>
      <c r="AX128" s="13" t="s">
        <v>6</v>
      </c>
      <c r="AY128" s="156" t="s">
        <v>224</v>
      </c>
    </row>
    <row r="129" spans="2:65" s="1" customFormat="1" ht="16.5" customHeight="1">
      <c r="B129" s="32"/>
      <c r="C129" s="162" t="s">
        <v>229</v>
      </c>
      <c r="D129" s="162" t="s">
        <v>748</v>
      </c>
      <c r="E129" s="163" t="s">
        <v>1756</v>
      </c>
      <c r="F129" s="164" t="s">
        <v>1757</v>
      </c>
      <c r="G129" s="165" t="s">
        <v>312</v>
      </c>
      <c r="H129" s="166">
        <v>177</v>
      </c>
      <c r="I129" s="167"/>
      <c r="J129" s="168">
        <f>ROUND(I129*H129,2)</f>
        <v>0</v>
      </c>
      <c r="K129" s="169"/>
      <c r="L129" s="170"/>
      <c r="M129" s="171" t="s">
        <v>1</v>
      </c>
      <c r="N129" s="172" t="s">
        <v>44</v>
      </c>
      <c r="P129" s="137">
        <f>O129*H129</f>
        <v>0</v>
      </c>
      <c r="Q129" s="137">
        <v>4.4999999999999997E-3</v>
      </c>
      <c r="R129" s="137">
        <f>Q129*H129</f>
        <v>0.79649999999999999</v>
      </c>
      <c r="S129" s="137">
        <v>0</v>
      </c>
      <c r="T129" s="138">
        <f>S129*H129</f>
        <v>0</v>
      </c>
      <c r="AR129" s="139" t="s">
        <v>272</v>
      </c>
      <c r="AT129" s="139" t="s">
        <v>748</v>
      </c>
      <c r="AU129" s="139" t="s">
        <v>88</v>
      </c>
      <c r="AY129" s="17" t="s">
        <v>224</v>
      </c>
      <c r="BE129" s="140">
        <f>IF(N129="základní",J129,0)</f>
        <v>0</v>
      </c>
      <c r="BF129" s="140">
        <f>IF(N129="snížená",J129,0)</f>
        <v>0</v>
      </c>
      <c r="BG129" s="140">
        <f>IF(N129="zákl. přenesená",J129,0)</f>
        <v>0</v>
      </c>
      <c r="BH129" s="140">
        <f>IF(N129="sníž. přenesená",J129,0)</f>
        <v>0</v>
      </c>
      <c r="BI129" s="140">
        <f>IF(N129="nulová",J129,0)</f>
        <v>0</v>
      </c>
      <c r="BJ129" s="17" t="s">
        <v>6</v>
      </c>
      <c r="BK129" s="140">
        <f>ROUND(I129*H129,2)</f>
        <v>0</v>
      </c>
      <c r="BL129" s="17" t="s">
        <v>229</v>
      </c>
      <c r="BM129" s="139" t="s">
        <v>1758</v>
      </c>
    </row>
    <row r="130" spans="2:65" s="1" customFormat="1" ht="24.2" customHeight="1">
      <c r="B130" s="32"/>
      <c r="C130" s="162" t="s">
        <v>250</v>
      </c>
      <c r="D130" s="162" t="s">
        <v>748</v>
      </c>
      <c r="E130" s="163" t="s">
        <v>1759</v>
      </c>
      <c r="F130" s="164" t="s">
        <v>1760</v>
      </c>
      <c r="G130" s="165" t="s">
        <v>312</v>
      </c>
      <c r="H130" s="166">
        <v>59</v>
      </c>
      <c r="I130" s="167"/>
      <c r="J130" s="168">
        <f>ROUND(I130*H130,2)</f>
        <v>0</v>
      </c>
      <c r="K130" s="169"/>
      <c r="L130" s="170"/>
      <c r="M130" s="171" t="s">
        <v>1</v>
      </c>
      <c r="N130" s="172" t="s">
        <v>44</v>
      </c>
      <c r="P130" s="137">
        <f>O130*H130</f>
        <v>0</v>
      </c>
      <c r="Q130" s="137">
        <v>3.3999999999999998E-3</v>
      </c>
      <c r="R130" s="137">
        <f>Q130*H130</f>
        <v>0.2006</v>
      </c>
      <c r="S130" s="137">
        <v>0</v>
      </c>
      <c r="T130" s="138">
        <f>S130*H130</f>
        <v>0</v>
      </c>
      <c r="AR130" s="139" t="s">
        <v>272</v>
      </c>
      <c r="AT130" s="139" t="s">
        <v>748</v>
      </c>
      <c r="AU130" s="139" t="s">
        <v>88</v>
      </c>
      <c r="AY130" s="17" t="s">
        <v>224</v>
      </c>
      <c r="BE130" s="140">
        <f>IF(N130="základní",J130,0)</f>
        <v>0</v>
      </c>
      <c r="BF130" s="140">
        <f>IF(N130="snížená",J130,0)</f>
        <v>0</v>
      </c>
      <c r="BG130" s="140">
        <f>IF(N130="zákl. přenesená",J130,0)</f>
        <v>0</v>
      </c>
      <c r="BH130" s="140">
        <f>IF(N130="sníž. přenesená",J130,0)</f>
        <v>0</v>
      </c>
      <c r="BI130" s="140">
        <f>IF(N130="nulová",J130,0)</f>
        <v>0</v>
      </c>
      <c r="BJ130" s="17" t="s">
        <v>6</v>
      </c>
      <c r="BK130" s="140">
        <f>ROUND(I130*H130,2)</f>
        <v>0</v>
      </c>
      <c r="BL130" s="17" t="s">
        <v>229</v>
      </c>
      <c r="BM130" s="139" t="s">
        <v>1761</v>
      </c>
    </row>
    <row r="131" spans="2:65" s="12" customFormat="1">
      <c r="B131" s="148"/>
      <c r="D131" s="142" t="s">
        <v>231</v>
      </c>
      <c r="E131" s="149" t="s">
        <v>1</v>
      </c>
      <c r="F131" s="150" t="s">
        <v>1762</v>
      </c>
      <c r="H131" s="151">
        <v>59</v>
      </c>
      <c r="I131" s="152"/>
      <c r="L131" s="148"/>
      <c r="M131" s="153"/>
      <c r="T131" s="154"/>
      <c r="AT131" s="149" t="s">
        <v>231</v>
      </c>
      <c r="AU131" s="149" t="s">
        <v>88</v>
      </c>
      <c r="AV131" s="12" t="s">
        <v>88</v>
      </c>
      <c r="AW131" s="12" t="s">
        <v>35</v>
      </c>
      <c r="AX131" s="12" t="s">
        <v>6</v>
      </c>
      <c r="AY131" s="149" t="s">
        <v>224</v>
      </c>
    </row>
    <row r="132" spans="2:65" s="1" customFormat="1" ht="21.75" customHeight="1">
      <c r="B132" s="32"/>
      <c r="C132" s="127" t="s">
        <v>258</v>
      </c>
      <c r="D132" s="127" t="s">
        <v>225</v>
      </c>
      <c r="E132" s="128" t="s">
        <v>1763</v>
      </c>
      <c r="F132" s="129" t="s">
        <v>1764</v>
      </c>
      <c r="G132" s="130" t="s">
        <v>312</v>
      </c>
      <c r="H132" s="131">
        <v>2</v>
      </c>
      <c r="I132" s="132"/>
      <c r="J132" s="133">
        <f>ROUND(I132*H132,2)</f>
        <v>0</v>
      </c>
      <c r="K132" s="134"/>
      <c r="L132" s="32"/>
      <c r="M132" s="135" t="s">
        <v>1</v>
      </c>
      <c r="N132" s="136" t="s">
        <v>44</v>
      </c>
      <c r="P132" s="137">
        <f>O132*H132</f>
        <v>0</v>
      </c>
      <c r="Q132" s="137">
        <v>0</v>
      </c>
      <c r="R132" s="137">
        <f>Q132*H132</f>
        <v>0</v>
      </c>
      <c r="S132" s="137">
        <v>0</v>
      </c>
      <c r="T132" s="138">
        <f>S132*H132</f>
        <v>0</v>
      </c>
      <c r="AR132" s="139" t="s">
        <v>229</v>
      </c>
      <c r="AT132" s="139" t="s">
        <v>225</v>
      </c>
      <c r="AU132" s="139" t="s">
        <v>88</v>
      </c>
      <c r="AY132" s="17" t="s">
        <v>224</v>
      </c>
      <c r="BE132" s="140">
        <f>IF(N132="základní",J132,0)</f>
        <v>0</v>
      </c>
      <c r="BF132" s="140">
        <f>IF(N132="snížená",J132,0)</f>
        <v>0</v>
      </c>
      <c r="BG132" s="140">
        <f>IF(N132="zákl. přenesená",J132,0)</f>
        <v>0</v>
      </c>
      <c r="BH132" s="140">
        <f>IF(N132="sníž. přenesená",J132,0)</f>
        <v>0</v>
      </c>
      <c r="BI132" s="140">
        <f>IF(N132="nulová",J132,0)</f>
        <v>0</v>
      </c>
      <c r="BJ132" s="17" t="s">
        <v>6</v>
      </c>
      <c r="BK132" s="140">
        <f>ROUND(I132*H132,2)</f>
        <v>0</v>
      </c>
      <c r="BL132" s="17" t="s">
        <v>229</v>
      </c>
      <c r="BM132" s="139" t="s">
        <v>1765</v>
      </c>
    </row>
    <row r="133" spans="2:65" s="1" customFormat="1" ht="24.2" customHeight="1">
      <c r="B133" s="32"/>
      <c r="C133" s="127" t="s">
        <v>262</v>
      </c>
      <c r="D133" s="127" t="s">
        <v>225</v>
      </c>
      <c r="E133" s="128" t="s">
        <v>1766</v>
      </c>
      <c r="F133" s="129" t="s">
        <v>1767</v>
      </c>
      <c r="G133" s="130" t="s">
        <v>447</v>
      </c>
      <c r="H133" s="131">
        <v>530</v>
      </c>
      <c r="I133" s="132"/>
      <c r="J133" s="133">
        <f>ROUND(I133*H133,2)</f>
        <v>0</v>
      </c>
      <c r="K133" s="134"/>
      <c r="L133" s="32"/>
      <c r="M133" s="135" t="s">
        <v>1</v>
      </c>
      <c r="N133" s="136" t="s">
        <v>44</v>
      </c>
      <c r="P133" s="137">
        <f>O133*H133</f>
        <v>0</v>
      </c>
      <c r="Q133" s="137">
        <v>0</v>
      </c>
      <c r="R133" s="137">
        <f>Q133*H133</f>
        <v>0</v>
      </c>
      <c r="S133" s="137">
        <v>0</v>
      </c>
      <c r="T133" s="138">
        <f>S133*H133</f>
        <v>0</v>
      </c>
      <c r="AR133" s="139" t="s">
        <v>229</v>
      </c>
      <c r="AT133" s="139" t="s">
        <v>225</v>
      </c>
      <c r="AU133" s="139" t="s">
        <v>88</v>
      </c>
      <c r="AY133" s="17" t="s">
        <v>224</v>
      </c>
      <c r="BE133" s="140">
        <f>IF(N133="základní",J133,0)</f>
        <v>0</v>
      </c>
      <c r="BF133" s="140">
        <f>IF(N133="snížená",J133,0)</f>
        <v>0</v>
      </c>
      <c r="BG133" s="140">
        <f>IF(N133="zákl. přenesená",J133,0)</f>
        <v>0</v>
      </c>
      <c r="BH133" s="140">
        <f>IF(N133="sníž. přenesená",J133,0)</f>
        <v>0</v>
      </c>
      <c r="BI133" s="140">
        <f>IF(N133="nulová",J133,0)</f>
        <v>0</v>
      </c>
      <c r="BJ133" s="17" t="s">
        <v>6</v>
      </c>
      <c r="BK133" s="140">
        <f>ROUND(I133*H133,2)</f>
        <v>0</v>
      </c>
      <c r="BL133" s="17" t="s">
        <v>229</v>
      </c>
      <c r="BM133" s="139" t="s">
        <v>1768</v>
      </c>
    </row>
    <row r="134" spans="2:65" s="11" customFormat="1">
      <c r="B134" s="141"/>
      <c r="D134" s="142" t="s">
        <v>231</v>
      </c>
      <c r="E134" s="143" t="s">
        <v>1</v>
      </c>
      <c r="F134" s="144" t="s">
        <v>1769</v>
      </c>
      <c r="H134" s="143" t="s">
        <v>1</v>
      </c>
      <c r="I134" s="145"/>
      <c r="L134" s="141"/>
      <c r="M134" s="146"/>
      <c r="T134" s="147"/>
      <c r="AT134" s="143" t="s">
        <v>231</v>
      </c>
      <c r="AU134" s="143" t="s">
        <v>88</v>
      </c>
      <c r="AV134" s="11" t="s">
        <v>6</v>
      </c>
      <c r="AW134" s="11" t="s">
        <v>35</v>
      </c>
      <c r="AX134" s="11" t="s">
        <v>79</v>
      </c>
      <c r="AY134" s="143" t="s">
        <v>224</v>
      </c>
    </row>
    <row r="135" spans="2:65" s="12" customFormat="1">
      <c r="B135" s="148"/>
      <c r="D135" s="142" t="s">
        <v>231</v>
      </c>
      <c r="E135" s="149" t="s">
        <v>1</v>
      </c>
      <c r="F135" s="150" t="s">
        <v>1770</v>
      </c>
      <c r="H135" s="151">
        <v>153</v>
      </c>
      <c r="I135" s="152"/>
      <c r="L135" s="148"/>
      <c r="M135" s="153"/>
      <c r="T135" s="154"/>
      <c r="AT135" s="149" t="s">
        <v>231</v>
      </c>
      <c r="AU135" s="149" t="s">
        <v>88</v>
      </c>
      <c r="AV135" s="12" t="s">
        <v>88</v>
      </c>
      <c r="AW135" s="12" t="s">
        <v>35</v>
      </c>
      <c r="AX135" s="12" t="s">
        <v>79</v>
      </c>
      <c r="AY135" s="149" t="s">
        <v>224</v>
      </c>
    </row>
    <row r="136" spans="2:65" s="11" customFormat="1">
      <c r="B136" s="141"/>
      <c r="D136" s="142" t="s">
        <v>231</v>
      </c>
      <c r="E136" s="143" t="s">
        <v>1</v>
      </c>
      <c r="F136" s="144" t="s">
        <v>1771</v>
      </c>
      <c r="H136" s="143" t="s">
        <v>1</v>
      </c>
      <c r="I136" s="145"/>
      <c r="L136" s="141"/>
      <c r="M136" s="146"/>
      <c r="T136" s="147"/>
      <c r="AT136" s="143" t="s">
        <v>231</v>
      </c>
      <c r="AU136" s="143" t="s">
        <v>88</v>
      </c>
      <c r="AV136" s="11" t="s">
        <v>6</v>
      </c>
      <c r="AW136" s="11" t="s">
        <v>35</v>
      </c>
      <c r="AX136" s="11" t="s">
        <v>79</v>
      </c>
      <c r="AY136" s="143" t="s">
        <v>224</v>
      </c>
    </row>
    <row r="137" spans="2:65" s="12" customFormat="1">
      <c r="B137" s="148"/>
      <c r="D137" s="142" t="s">
        <v>231</v>
      </c>
      <c r="E137" s="149" t="s">
        <v>1</v>
      </c>
      <c r="F137" s="150" t="s">
        <v>1772</v>
      </c>
      <c r="H137" s="151">
        <v>377</v>
      </c>
      <c r="I137" s="152"/>
      <c r="L137" s="148"/>
      <c r="M137" s="153"/>
      <c r="T137" s="154"/>
      <c r="AT137" s="149" t="s">
        <v>231</v>
      </c>
      <c r="AU137" s="149" t="s">
        <v>88</v>
      </c>
      <c r="AV137" s="12" t="s">
        <v>88</v>
      </c>
      <c r="AW137" s="12" t="s">
        <v>35</v>
      </c>
      <c r="AX137" s="12" t="s">
        <v>79</v>
      </c>
      <c r="AY137" s="149" t="s">
        <v>224</v>
      </c>
    </row>
    <row r="138" spans="2:65" s="13" customFormat="1">
      <c r="B138" s="155"/>
      <c r="D138" s="142" t="s">
        <v>231</v>
      </c>
      <c r="E138" s="156" t="s">
        <v>1</v>
      </c>
      <c r="F138" s="157" t="s">
        <v>236</v>
      </c>
      <c r="H138" s="158">
        <v>530</v>
      </c>
      <c r="I138" s="159"/>
      <c r="L138" s="155"/>
      <c r="M138" s="160"/>
      <c r="T138" s="161"/>
      <c r="AT138" s="156" t="s">
        <v>231</v>
      </c>
      <c r="AU138" s="156" t="s">
        <v>88</v>
      </c>
      <c r="AV138" s="13" t="s">
        <v>229</v>
      </c>
      <c r="AW138" s="13" t="s">
        <v>35</v>
      </c>
      <c r="AX138" s="13" t="s">
        <v>6</v>
      </c>
      <c r="AY138" s="156" t="s">
        <v>224</v>
      </c>
    </row>
    <row r="139" spans="2:65" s="1" customFormat="1" ht="24.2" customHeight="1">
      <c r="B139" s="32"/>
      <c r="C139" s="162" t="s">
        <v>272</v>
      </c>
      <c r="D139" s="162" t="s">
        <v>748</v>
      </c>
      <c r="E139" s="163" t="s">
        <v>1773</v>
      </c>
      <c r="F139" s="164" t="s">
        <v>1774</v>
      </c>
      <c r="G139" s="165" t="s">
        <v>447</v>
      </c>
      <c r="H139" s="166">
        <v>530</v>
      </c>
      <c r="I139" s="167"/>
      <c r="J139" s="168">
        <f>ROUND(I139*H139,2)</f>
        <v>0</v>
      </c>
      <c r="K139" s="169"/>
      <c r="L139" s="170"/>
      <c r="M139" s="171" t="s">
        <v>1</v>
      </c>
      <c r="N139" s="172" t="s">
        <v>44</v>
      </c>
      <c r="P139" s="137">
        <f>O139*H139</f>
        <v>0</v>
      </c>
      <c r="Q139" s="137">
        <v>1.31E-3</v>
      </c>
      <c r="R139" s="137">
        <f>Q139*H139</f>
        <v>0.69430000000000003</v>
      </c>
      <c r="S139" s="137">
        <v>0</v>
      </c>
      <c r="T139" s="138">
        <f>S139*H139</f>
        <v>0</v>
      </c>
      <c r="AR139" s="139" t="s">
        <v>272</v>
      </c>
      <c r="AT139" s="139" t="s">
        <v>748</v>
      </c>
      <c r="AU139" s="139" t="s">
        <v>88</v>
      </c>
      <c r="AY139" s="17" t="s">
        <v>224</v>
      </c>
      <c r="BE139" s="140">
        <f>IF(N139="základní",J139,0)</f>
        <v>0</v>
      </c>
      <c r="BF139" s="140">
        <f>IF(N139="snížená",J139,0)</f>
        <v>0</v>
      </c>
      <c r="BG139" s="140">
        <f>IF(N139="zákl. přenesená",J139,0)</f>
        <v>0</v>
      </c>
      <c r="BH139" s="140">
        <f>IF(N139="sníž. přenesená",J139,0)</f>
        <v>0</v>
      </c>
      <c r="BI139" s="140">
        <f>IF(N139="nulová",J139,0)</f>
        <v>0</v>
      </c>
      <c r="BJ139" s="17" t="s">
        <v>6</v>
      </c>
      <c r="BK139" s="140">
        <f>ROUND(I139*H139,2)</f>
        <v>0</v>
      </c>
      <c r="BL139" s="17" t="s">
        <v>229</v>
      </c>
      <c r="BM139" s="139" t="s">
        <v>1775</v>
      </c>
    </row>
    <row r="140" spans="2:65" s="1" customFormat="1" ht="16.5" customHeight="1">
      <c r="B140" s="32"/>
      <c r="C140" s="127" t="s">
        <v>277</v>
      </c>
      <c r="D140" s="127" t="s">
        <v>225</v>
      </c>
      <c r="E140" s="128" t="s">
        <v>1776</v>
      </c>
      <c r="F140" s="129" t="s">
        <v>1777</v>
      </c>
      <c r="G140" s="130" t="s">
        <v>312</v>
      </c>
      <c r="H140" s="131">
        <v>159</v>
      </c>
      <c r="I140" s="132"/>
      <c r="J140" s="133">
        <f>ROUND(I140*H140,2)</f>
        <v>0</v>
      </c>
      <c r="K140" s="134"/>
      <c r="L140" s="32"/>
      <c r="M140" s="135" t="s">
        <v>1</v>
      </c>
      <c r="N140" s="136" t="s">
        <v>44</v>
      </c>
      <c r="P140" s="137">
        <f>O140*H140</f>
        <v>0</v>
      </c>
      <c r="Q140" s="137">
        <v>0</v>
      </c>
      <c r="R140" s="137">
        <f>Q140*H140</f>
        <v>0</v>
      </c>
      <c r="S140" s="137">
        <v>0</v>
      </c>
      <c r="T140" s="138">
        <f>S140*H140</f>
        <v>0</v>
      </c>
      <c r="AR140" s="139" t="s">
        <v>249</v>
      </c>
      <c r="AT140" s="139" t="s">
        <v>225</v>
      </c>
      <c r="AU140" s="139" t="s">
        <v>88</v>
      </c>
      <c r="AY140" s="17" t="s">
        <v>224</v>
      </c>
      <c r="BE140" s="140">
        <f>IF(N140="základní",J140,0)</f>
        <v>0</v>
      </c>
      <c r="BF140" s="140">
        <f>IF(N140="snížená",J140,0)</f>
        <v>0</v>
      </c>
      <c r="BG140" s="140">
        <f>IF(N140="zákl. přenesená",J140,0)</f>
        <v>0</v>
      </c>
      <c r="BH140" s="140">
        <f>IF(N140="sníž. přenesená",J140,0)</f>
        <v>0</v>
      </c>
      <c r="BI140" s="140">
        <f>IF(N140="nulová",J140,0)</f>
        <v>0</v>
      </c>
      <c r="BJ140" s="17" t="s">
        <v>6</v>
      </c>
      <c r="BK140" s="140">
        <f>ROUND(I140*H140,2)</f>
        <v>0</v>
      </c>
      <c r="BL140" s="17" t="s">
        <v>249</v>
      </c>
      <c r="BM140" s="139" t="s">
        <v>1778</v>
      </c>
    </row>
    <row r="141" spans="2:65" s="12" customFormat="1">
      <c r="B141" s="148"/>
      <c r="D141" s="142" t="s">
        <v>231</v>
      </c>
      <c r="E141" s="149" t="s">
        <v>1</v>
      </c>
      <c r="F141" s="150" t="s">
        <v>1779</v>
      </c>
      <c r="H141" s="151">
        <v>159</v>
      </c>
      <c r="I141" s="152"/>
      <c r="L141" s="148"/>
      <c r="M141" s="153"/>
      <c r="T141" s="154"/>
      <c r="AT141" s="149" t="s">
        <v>231</v>
      </c>
      <c r="AU141" s="149" t="s">
        <v>88</v>
      </c>
      <c r="AV141" s="12" t="s">
        <v>88</v>
      </c>
      <c r="AW141" s="12" t="s">
        <v>35</v>
      </c>
      <c r="AX141" s="12" t="s">
        <v>6</v>
      </c>
      <c r="AY141" s="149" t="s">
        <v>224</v>
      </c>
    </row>
    <row r="142" spans="2:65" s="1" customFormat="1" ht="24.2" customHeight="1">
      <c r="B142" s="32"/>
      <c r="C142" s="127" t="s">
        <v>282</v>
      </c>
      <c r="D142" s="127" t="s">
        <v>225</v>
      </c>
      <c r="E142" s="128" t="s">
        <v>1780</v>
      </c>
      <c r="F142" s="129" t="s">
        <v>1781</v>
      </c>
      <c r="G142" s="130" t="s">
        <v>437</v>
      </c>
      <c r="H142" s="131">
        <v>32.646999999999998</v>
      </c>
      <c r="I142" s="132"/>
      <c r="J142" s="133">
        <f>ROUND(I142*H142,2)</f>
        <v>0</v>
      </c>
      <c r="K142" s="134"/>
      <c r="L142" s="32"/>
      <c r="M142" s="181" t="s">
        <v>1</v>
      </c>
      <c r="N142" s="182" t="s">
        <v>44</v>
      </c>
      <c r="O142" s="183"/>
      <c r="P142" s="184">
        <f>O142*H142</f>
        <v>0</v>
      </c>
      <c r="Q142" s="184">
        <v>0</v>
      </c>
      <c r="R142" s="184">
        <f>Q142*H142</f>
        <v>0</v>
      </c>
      <c r="S142" s="184">
        <v>0</v>
      </c>
      <c r="T142" s="185">
        <f>S142*H142</f>
        <v>0</v>
      </c>
      <c r="AR142" s="139" t="s">
        <v>229</v>
      </c>
      <c r="AT142" s="139" t="s">
        <v>225</v>
      </c>
      <c r="AU142" s="139" t="s">
        <v>88</v>
      </c>
      <c r="AY142" s="17" t="s">
        <v>224</v>
      </c>
      <c r="BE142" s="140">
        <f>IF(N142="základní",J142,0)</f>
        <v>0</v>
      </c>
      <c r="BF142" s="140">
        <f>IF(N142="snížená",J142,0)</f>
        <v>0</v>
      </c>
      <c r="BG142" s="140">
        <f>IF(N142="zákl. přenesená",J142,0)</f>
        <v>0</v>
      </c>
      <c r="BH142" s="140">
        <f>IF(N142="sníž. přenesená",J142,0)</f>
        <v>0</v>
      </c>
      <c r="BI142" s="140">
        <f>IF(N142="nulová",J142,0)</f>
        <v>0</v>
      </c>
      <c r="BJ142" s="17" t="s">
        <v>6</v>
      </c>
      <c r="BK142" s="140">
        <f>ROUND(I142*H142,2)</f>
        <v>0</v>
      </c>
      <c r="BL142" s="17" t="s">
        <v>229</v>
      </c>
      <c r="BM142" s="139" t="s">
        <v>1782</v>
      </c>
    </row>
    <row r="143" spans="2:65" s="1" customFormat="1" ht="6.95" customHeight="1">
      <c r="B143" s="44"/>
      <c r="C143" s="45"/>
      <c r="D143" s="45"/>
      <c r="E143" s="45"/>
      <c r="F143" s="45"/>
      <c r="G143" s="45"/>
      <c r="H143" s="45"/>
      <c r="I143" s="45"/>
      <c r="J143" s="45"/>
      <c r="K143" s="45"/>
      <c r="L143" s="32"/>
    </row>
  </sheetData>
  <sheetProtection algorithmName="SHA-512" hashValue="iNspInQlzEbJjZ8BrgaCg5o9Glg2kLxB7yVQGZGnU5zHT4bun8dp7sDK2StfzIjbOE9OFV/orA7GtOUD2GHnEA==" saltValue="mfyu2M19GideRy1qjrQmuezvlnVBlW+KtqO+9KNiI0Aq7TfcbnezYGwggdOpqR5axuwRzcI3TiwSMLqP2OOgcg==" spinCount="100000" sheet="1" objects="1" scenarios="1" formatColumns="0" formatRows="0" autoFilter="0"/>
  <autoFilter ref="C117:K142" xr:uid="{00000000-0009-0000-0000-00000B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294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121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>
      <c r="B4" s="20"/>
      <c r="D4" s="21" t="s">
        <v>181</v>
      </c>
      <c r="L4" s="20"/>
      <c r="M4" s="88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236" t="str">
        <f>'Rekapitulace stavby'!K6</f>
        <v>Přírodní koupací biotop Jilemnice</v>
      </c>
      <c r="F7" s="237"/>
      <c r="G7" s="237"/>
      <c r="H7" s="237"/>
      <c r="L7" s="20"/>
    </row>
    <row r="8" spans="2:46" s="1" customFormat="1" ht="12" customHeight="1">
      <c r="B8" s="32"/>
      <c r="D8" s="27" t="s">
        <v>182</v>
      </c>
      <c r="L8" s="32"/>
    </row>
    <row r="9" spans="2:46" s="1" customFormat="1" ht="16.5" customHeight="1">
      <c r="B9" s="32"/>
      <c r="E9" s="201" t="s">
        <v>1783</v>
      </c>
      <c r="F9" s="235"/>
      <c r="G9" s="235"/>
      <c r="H9" s="235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19</v>
      </c>
      <c r="F11" s="25" t="s">
        <v>1</v>
      </c>
      <c r="I11" s="27" t="s">
        <v>20</v>
      </c>
      <c r="J11" s="25" t="s">
        <v>1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52" t="str">
        <f>'Rekapitulace stavby'!AN8</f>
        <v>12. 2. 2024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27</v>
      </c>
      <c r="L14" s="32"/>
    </row>
    <row r="15" spans="2:46" s="1" customFormat="1" ht="18" customHeight="1">
      <c r="B15" s="32"/>
      <c r="E15" s="25" t="s">
        <v>28</v>
      </c>
      <c r="I15" s="27" t="s">
        <v>29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30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8" t="str">
        <f>'Rekapitulace stavby'!E14</f>
        <v>Vyplň údaj</v>
      </c>
      <c r="F18" s="224"/>
      <c r="G18" s="224"/>
      <c r="H18" s="224"/>
      <c r="I18" s="27" t="s">
        <v>29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32</v>
      </c>
      <c r="I20" s="27" t="s">
        <v>26</v>
      </c>
      <c r="J20" s="25" t="s">
        <v>33</v>
      </c>
      <c r="L20" s="32"/>
    </row>
    <row r="21" spans="2:12" s="1" customFormat="1" ht="18" customHeight="1">
      <c r="B21" s="32"/>
      <c r="E21" s="25" t="s">
        <v>34</v>
      </c>
      <c r="I21" s="27" t="s">
        <v>29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36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29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38</v>
      </c>
      <c r="L26" s="32"/>
    </row>
    <row r="27" spans="2:12" s="7" customFormat="1" ht="16.5" customHeight="1">
      <c r="B27" s="89"/>
      <c r="E27" s="228" t="s">
        <v>1</v>
      </c>
      <c r="F27" s="228"/>
      <c r="G27" s="228"/>
      <c r="H27" s="228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39</v>
      </c>
      <c r="J30" s="66">
        <f>ROUND(J129,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41</v>
      </c>
      <c r="I32" s="35" t="s">
        <v>40</v>
      </c>
      <c r="J32" s="35" t="s">
        <v>42</v>
      </c>
      <c r="L32" s="32"/>
    </row>
    <row r="33" spans="2:12" s="1" customFormat="1" ht="14.45" customHeight="1">
      <c r="B33" s="32"/>
      <c r="D33" s="55" t="s">
        <v>43</v>
      </c>
      <c r="E33" s="27" t="s">
        <v>44</v>
      </c>
      <c r="F33" s="91">
        <f>ROUND((SUM(BE129:BE293)),  2)</f>
        <v>0</v>
      </c>
      <c r="I33" s="92">
        <v>0.21</v>
      </c>
      <c r="J33" s="91">
        <f>ROUND(((SUM(BE129:BE293))*I33),  2)</f>
        <v>0</v>
      </c>
      <c r="L33" s="32"/>
    </row>
    <row r="34" spans="2:12" s="1" customFormat="1" ht="14.45" customHeight="1">
      <c r="B34" s="32"/>
      <c r="E34" s="27" t="s">
        <v>45</v>
      </c>
      <c r="F34" s="91">
        <f>ROUND((SUM(BF129:BF293)),  2)</f>
        <v>0</v>
      </c>
      <c r="I34" s="92">
        <v>0.12</v>
      </c>
      <c r="J34" s="91">
        <f>ROUND(((SUM(BF129:BF293))*I34),  2)</f>
        <v>0</v>
      </c>
      <c r="L34" s="32"/>
    </row>
    <row r="35" spans="2:12" s="1" customFormat="1" ht="14.45" hidden="1" customHeight="1">
      <c r="B35" s="32"/>
      <c r="E35" s="27" t="s">
        <v>46</v>
      </c>
      <c r="F35" s="91">
        <f>ROUND((SUM(BG129:BG293)),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47</v>
      </c>
      <c r="F36" s="91">
        <f>ROUND((SUM(BH129:BH293)),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48</v>
      </c>
      <c r="F37" s="91">
        <f>ROUND((SUM(BI129:BI293)),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3"/>
      <c r="D39" s="94" t="s">
        <v>49</v>
      </c>
      <c r="E39" s="57"/>
      <c r="F39" s="57"/>
      <c r="G39" s="95" t="s">
        <v>50</v>
      </c>
      <c r="H39" s="96" t="s">
        <v>51</v>
      </c>
      <c r="I39" s="57"/>
      <c r="J39" s="97">
        <f>SUM(J30:J37)</f>
        <v>0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52</v>
      </c>
      <c r="E50" s="42"/>
      <c r="F50" s="42"/>
      <c r="G50" s="41" t="s">
        <v>53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54</v>
      </c>
      <c r="E61" s="34"/>
      <c r="F61" s="99" t="s">
        <v>55</v>
      </c>
      <c r="G61" s="43" t="s">
        <v>54</v>
      </c>
      <c r="H61" s="34"/>
      <c r="I61" s="34"/>
      <c r="J61" s="100" t="s">
        <v>55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56</v>
      </c>
      <c r="E65" s="42"/>
      <c r="F65" s="42"/>
      <c r="G65" s="41" t="s">
        <v>57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54</v>
      </c>
      <c r="E76" s="34"/>
      <c r="F76" s="99" t="s">
        <v>55</v>
      </c>
      <c r="G76" s="43" t="s">
        <v>54</v>
      </c>
      <c r="H76" s="34"/>
      <c r="I76" s="34"/>
      <c r="J76" s="100" t="s">
        <v>55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184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17</v>
      </c>
      <c r="L84" s="32"/>
    </row>
    <row r="85" spans="2:47" s="1" customFormat="1" ht="16.5" customHeight="1">
      <c r="B85" s="32"/>
      <c r="E85" s="236" t="str">
        <f>E7</f>
        <v>Přírodní koupací biotop Jilemnice</v>
      </c>
      <c r="F85" s="237"/>
      <c r="G85" s="237"/>
      <c r="H85" s="237"/>
      <c r="L85" s="32"/>
    </row>
    <row r="86" spans="2:47" s="1" customFormat="1" ht="12" customHeight="1">
      <c r="B86" s="32"/>
      <c r="C86" s="27" t="s">
        <v>182</v>
      </c>
      <c r="L86" s="32"/>
    </row>
    <row r="87" spans="2:47" s="1" customFormat="1" ht="16.5" customHeight="1">
      <c r="B87" s="32"/>
      <c r="E87" s="201" t="str">
        <f>E9</f>
        <v>SO 08 - Objekt zázemí - pokladna</v>
      </c>
      <c r="F87" s="235"/>
      <c r="G87" s="235"/>
      <c r="H87" s="235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21</v>
      </c>
      <c r="F89" s="25" t="str">
        <f>F12</f>
        <v>Jilemnice</v>
      </c>
      <c r="I89" s="27" t="s">
        <v>23</v>
      </c>
      <c r="J89" s="52" t="str">
        <f>IF(J12="","",J12)</f>
        <v>12. 2. 2024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25</v>
      </c>
      <c r="F91" s="25" t="str">
        <f>E15</f>
        <v>Sportovní centrum Jilemnice, s.r.o.</v>
      </c>
      <c r="I91" s="27" t="s">
        <v>32</v>
      </c>
      <c r="J91" s="30" t="str">
        <f>E21</f>
        <v xml:space="preserve">BAPO s.r.o. </v>
      </c>
      <c r="L91" s="32"/>
    </row>
    <row r="92" spans="2:47" s="1" customFormat="1" ht="15.2" customHeight="1">
      <c r="B92" s="32"/>
      <c r="C92" s="27" t="s">
        <v>30</v>
      </c>
      <c r="F92" s="25" t="str">
        <f>IF(E18="","",E18)</f>
        <v>Vyplň údaj</v>
      </c>
      <c r="I92" s="27" t="s">
        <v>36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185</v>
      </c>
      <c r="D94" s="93"/>
      <c r="E94" s="93"/>
      <c r="F94" s="93"/>
      <c r="G94" s="93"/>
      <c r="H94" s="93"/>
      <c r="I94" s="93"/>
      <c r="J94" s="102" t="s">
        <v>186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3" t="s">
        <v>187</v>
      </c>
      <c r="J96" s="66">
        <f>J129</f>
        <v>0</v>
      </c>
      <c r="L96" s="32"/>
      <c r="AU96" s="17" t="s">
        <v>188</v>
      </c>
    </row>
    <row r="97" spans="2:12" s="8" customFormat="1" ht="24.95" customHeight="1">
      <c r="B97" s="104"/>
      <c r="D97" s="105" t="s">
        <v>1740</v>
      </c>
      <c r="E97" s="106"/>
      <c r="F97" s="106"/>
      <c r="G97" s="106"/>
      <c r="H97" s="106"/>
      <c r="I97" s="106"/>
      <c r="J97" s="107">
        <f>J130</f>
        <v>0</v>
      </c>
      <c r="L97" s="104"/>
    </row>
    <row r="98" spans="2:12" s="15" customFormat="1" ht="19.899999999999999" customHeight="1">
      <c r="B98" s="191"/>
      <c r="D98" s="192" t="s">
        <v>1784</v>
      </c>
      <c r="E98" s="193"/>
      <c r="F98" s="193"/>
      <c r="G98" s="193"/>
      <c r="H98" s="193"/>
      <c r="I98" s="193"/>
      <c r="J98" s="194">
        <f>J131</f>
        <v>0</v>
      </c>
      <c r="L98" s="191"/>
    </row>
    <row r="99" spans="2:12" s="15" customFormat="1" ht="19.899999999999999" customHeight="1">
      <c r="B99" s="191"/>
      <c r="D99" s="192" t="s">
        <v>1785</v>
      </c>
      <c r="E99" s="193"/>
      <c r="F99" s="193"/>
      <c r="G99" s="193"/>
      <c r="H99" s="193"/>
      <c r="I99" s="193"/>
      <c r="J99" s="194">
        <f>J139</f>
        <v>0</v>
      </c>
      <c r="L99" s="191"/>
    </row>
    <row r="100" spans="2:12" s="15" customFormat="1" ht="19.899999999999999" customHeight="1">
      <c r="B100" s="191"/>
      <c r="D100" s="192" t="s">
        <v>1786</v>
      </c>
      <c r="E100" s="193"/>
      <c r="F100" s="193"/>
      <c r="G100" s="193"/>
      <c r="H100" s="193"/>
      <c r="I100" s="193"/>
      <c r="J100" s="194">
        <f>J154</f>
        <v>0</v>
      </c>
      <c r="L100" s="191"/>
    </row>
    <row r="101" spans="2:12" s="8" customFormat="1" ht="24.95" customHeight="1">
      <c r="B101" s="104"/>
      <c r="D101" s="105" t="s">
        <v>1787</v>
      </c>
      <c r="E101" s="106"/>
      <c r="F101" s="106"/>
      <c r="G101" s="106"/>
      <c r="H101" s="106"/>
      <c r="I101" s="106"/>
      <c r="J101" s="107">
        <f>J166</f>
        <v>0</v>
      </c>
      <c r="L101" s="104"/>
    </row>
    <row r="102" spans="2:12" s="15" customFormat="1" ht="19.899999999999999" customHeight="1">
      <c r="B102" s="191"/>
      <c r="D102" s="192" t="s">
        <v>1788</v>
      </c>
      <c r="E102" s="193"/>
      <c r="F102" s="193"/>
      <c r="G102" s="193"/>
      <c r="H102" s="193"/>
      <c r="I102" s="193"/>
      <c r="J102" s="194">
        <f>J167</f>
        <v>0</v>
      </c>
      <c r="L102" s="191"/>
    </row>
    <row r="103" spans="2:12" s="15" customFormat="1" ht="19.899999999999999" customHeight="1">
      <c r="B103" s="191"/>
      <c r="D103" s="192" t="s">
        <v>1789</v>
      </c>
      <c r="E103" s="193"/>
      <c r="F103" s="193"/>
      <c r="G103" s="193"/>
      <c r="H103" s="193"/>
      <c r="I103" s="193"/>
      <c r="J103" s="194">
        <f>J185</f>
        <v>0</v>
      </c>
      <c r="L103" s="191"/>
    </row>
    <row r="104" spans="2:12" s="15" customFormat="1" ht="19.899999999999999" customHeight="1">
      <c r="B104" s="191"/>
      <c r="D104" s="192" t="s">
        <v>1790</v>
      </c>
      <c r="E104" s="193"/>
      <c r="F104" s="193"/>
      <c r="G104" s="193"/>
      <c r="H104" s="193"/>
      <c r="I104" s="193"/>
      <c r="J104" s="194">
        <f>J204</f>
        <v>0</v>
      </c>
      <c r="L104" s="191"/>
    </row>
    <row r="105" spans="2:12" s="15" customFormat="1" ht="19.899999999999999" customHeight="1">
      <c r="B105" s="191"/>
      <c r="D105" s="192" t="s">
        <v>1791</v>
      </c>
      <c r="E105" s="193"/>
      <c r="F105" s="193"/>
      <c r="G105" s="193"/>
      <c r="H105" s="193"/>
      <c r="I105" s="193"/>
      <c r="J105" s="194">
        <f>J220</f>
        <v>0</v>
      </c>
      <c r="L105" s="191"/>
    </row>
    <row r="106" spans="2:12" s="15" customFormat="1" ht="19.899999999999999" customHeight="1">
      <c r="B106" s="191"/>
      <c r="D106" s="192" t="s">
        <v>1792</v>
      </c>
      <c r="E106" s="193"/>
      <c r="F106" s="193"/>
      <c r="G106" s="193"/>
      <c r="H106" s="193"/>
      <c r="I106" s="193"/>
      <c r="J106" s="194">
        <f>J247</f>
        <v>0</v>
      </c>
      <c r="L106" s="191"/>
    </row>
    <row r="107" spans="2:12" s="15" customFormat="1" ht="19.899999999999999" customHeight="1">
      <c r="B107" s="191"/>
      <c r="D107" s="192" t="s">
        <v>1793</v>
      </c>
      <c r="E107" s="193"/>
      <c r="F107" s="193"/>
      <c r="G107" s="193"/>
      <c r="H107" s="193"/>
      <c r="I107" s="193"/>
      <c r="J107" s="194">
        <f>J256</f>
        <v>0</v>
      </c>
      <c r="L107" s="191"/>
    </row>
    <row r="108" spans="2:12" s="15" customFormat="1" ht="19.899999999999999" customHeight="1">
      <c r="B108" s="191"/>
      <c r="D108" s="192" t="s">
        <v>1794</v>
      </c>
      <c r="E108" s="193"/>
      <c r="F108" s="193"/>
      <c r="G108" s="193"/>
      <c r="H108" s="193"/>
      <c r="I108" s="193"/>
      <c r="J108" s="194">
        <f>J264</f>
        <v>0</v>
      </c>
      <c r="L108" s="191"/>
    </row>
    <row r="109" spans="2:12" s="15" customFormat="1" ht="19.899999999999999" customHeight="1">
      <c r="B109" s="191"/>
      <c r="D109" s="192" t="s">
        <v>1795</v>
      </c>
      <c r="E109" s="193"/>
      <c r="F109" s="193"/>
      <c r="G109" s="193"/>
      <c r="H109" s="193"/>
      <c r="I109" s="193"/>
      <c r="J109" s="194">
        <f>J281</f>
        <v>0</v>
      </c>
      <c r="L109" s="191"/>
    </row>
    <row r="110" spans="2:12" s="1" customFormat="1" ht="21.75" customHeight="1">
      <c r="B110" s="32"/>
      <c r="L110" s="32"/>
    </row>
    <row r="111" spans="2:12" s="1" customFormat="1" ht="6.95" customHeight="1">
      <c r="B111" s="44"/>
      <c r="C111" s="45"/>
      <c r="D111" s="45"/>
      <c r="E111" s="45"/>
      <c r="F111" s="45"/>
      <c r="G111" s="45"/>
      <c r="H111" s="45"/>
      <c r="I111" s="45"/>
      <c r="J111" s="45"/>
      <c r="K111" s="45"/>
      <c r="L111" s="32"/>
    </row>
    <row r="115" spans="2:20" s="1" customFormat="1" ht="6.95" customHeight="1">
      <c r="B115" s="46"/>
      <c r="C115" s="47"/>
      <c r="D115" s="47"/>
      <c r="E115" s="47"/>
      <c r="F115" s="47"/>
      <c r="G115" s="47"/>
      <c r="H115" s="47"/>
      <c r="I115" s="47"/>
      <c r="J115" s="47"/>
      <c r="K115" s="47"/>
      <c r="L115" s="32"/>
    </row>
    <row r="116" spans="2:20" s="1" customFormat="1" ht="24.95" customHeight="1">
      <c r="B116" s="32"/>
      <c r="C116" s="21" t="s">
        <v>210</v>
      </c>
      <c r="L116" s="32"/>
    </row>
    <row r="117" spans="2:20" s="1" customFormat="1" ht="6.95" customHeight="1">
      <c r="B117" s="32"/>
      <c r="L117" s="32"/>
    </row>
    <row r="118" spans="2:20" s="1" customFormat="1" ht="12" customHeight="1">
      <c r="B118" s="32"/>
      <c r="C118" s="27" t="s">
        <v>17</v>
      </c>
      <c r="L118" s="32"/>
    </row>
    <row r="119" spans="2:20" s="1" customFormat="1" ht="16.5" customHeight="1">
      <c r="B119" s="32"/>
      <c r="E119" s="236" t="str">
        <f>E7</f>
        <v>Přírodní koupací biotop Jilemnice</v>
      </c>
      <c r="F119" s="237"/>
      <c r="G119" s="237"/>
      <c r="H119" s="237"/>
      <c r="L119" s="32"/>
    </row>
    <row r="120" spans="2:20" s="1" customFormat="1" ht="12" customHeight="1">
      <c r="B120" s="32"/>
      <c r="C120" s="27" t="s">
        <v>182</v>
      </c>
      <c r="L120" s="32"/>
    </row>
    <row r="121" spans="2:20" s="1" customFormat="1" ht="16.5" customHeight="1">
      <c r="B121" s="32"/>
      <c r="E121" s="201" t="str">
        <f>E9</f>
        <v>SO 08 - Objekt zázemí - pokladna</v>
      </c>
      <c r="F121" s="235"/>
      <c r="G121" s="235"/>
      <c r="H121" s="235"/>
      <c r="L121" s="32"/>
    </row>
    <row r="122" spans="2:20" s="1" customFormat="1" ht="6.95" customHeight="1">
      <c r="B122" s="32"/>
      <c r="L122" s="32"/>
    </row>
    <row r="123" spans="2:20" s="1" customFormat="1" ht="12" customHeight="1">
      <c r="B123" s="32"/>
      <c r="C123" s="27" t="s">
        <v>21</v>
      </c>
      <c r="F123" s="25" t="str">
        <f>F12</f>
        <v>Jilemnice</v>
      </c>
      <c r="I123" s="27" t="s">
        <v>23</v>
      </c>
      <c r="J123" s="52" t="str">
        <f>IF(J12="","",J12)</f>
        <v>12. 2. 2024</v>
      </c>
      <c r="L123" s="32"/>
    </row>
    <row r="124" spans="2:20" s="1" customFormat="1" ht="6.95" customHeight="1">
      <c r="B124" s="32"/>
      <c r="L124" s="32"/>
    </row>
    <row r="125" spans="2:20" s="1" customFormat="1" ht="15.2" customHeight="1">
      <c r="B125" s="32"/>
      <c r="C125" s="27" t="s">
        <v>25</v>
      </c>
      <c r="F125" s="25" t="str">
        <f>E15</f>
        <v>Sportovní centrum Jilemnice, s.r.o.</v>
      </c>
      <c r="I125" s="27" t="s">
        <v>32</v>
      </c>
      <c r="J125" s="30" t="str">
        <f>E21</f>
        <v xml:space="preserve">BAPO s.r.o. </v>
      </c>
      <c r="L125" s="32"/>
    </row>
    <row r="126" spans="2:20" s="1" customFormat="1" ht="15.2" customHeight="1">
      <c r="B126" s="32"/>
      <c r="C126" s="27" t="s">
        <v>30</v>
      </c>
      <c r="F126" s="25" t="str">
        <f>IF(E18="","",E18)</f>
        <v>Vyplň údaj</v>
      </c>
      <c r="I126" s="27" t="s">
        <v>36</v>
      </c>
      <c r="J126" s="30" t="str">
        <f>E24</f>
        <v xml:space="preserve"> </v>
      </c>
      <c r="L126" s="32"/>
    </row>
    <row r="127" spans="2:20" s="1" customFormat="1" ht="10.35" customHeight="1">
      <c r="B127" s="32"/>
      <c r="L127" s="32"/>
    </row>
    <row r="128" spans="2:20" s="9" customFormat="1" ht="29.25" customHeight="1">
      <c r="B128" s="108"/>
      <c r="C128" s="109" t="s">
        <v>211</v>
      </c>
      <c r="D128" s="110" t="s">
        <v>64</v>
      </c>
      <c r="E128" s="110" t="s">
        <v>60</v>
      </c>
      <c r="F128" s="110" t="s">
        <v>61</v>
      </c>
      <c r="G128" s="110" t="s">
        <v>212</v>
      </c>
      <c r="H128" s="110" t="s">
        <v>213</v>
      </c>
      <c r="I128" s="110" t="s">
        <v>214</v>
      </c>
      <c r="J128" s="111" t="s">
        <v>186</v>
      </c>
      <c r="K128" s="112" t="s">
        <v>215</v>
      </c>
      <c r="L128" s="108"/>
      <c r="M128" s="59" t="s">
        <v>1</v>
      </c>
      <c r="N128" s="60" t="s">
        <v>43</v>
      </c>
      <c r="O128" s="60" t="s">
        <v>216</v>
      </c>
      <c r="P128" s="60" t="s">
        <v>217</v>
      </c>
      <c r="Q128" s="60" t="s">
        <v>218</v>
      </c>
      <c r="R128" s="60" t="s">
        <v>219</v>
      </c>
      <c r="S128" s="60" t="s">
        <v>220</v>
      </c>
      <c r="T128" s="61" t="s">
        <v>221</v>
      </c>
    </row>
    <row r="129" spans="2:65" s="1" customFormat="1" ht="22.9" customHeight="1">
      <c r="B129" s="32"/>
      <c r="C129" s="64" t="s">
        <v>222</v>
      </c>
      <c r="J129" s="113">
        <f>BK129</f>
        <v>0</v>
      </c>
      <c r="L129" s="32"/>
      <c r="M129" s="62"/>
      <c r="N129" s="53"/>
      <c r="O129" s="53"/>
      <c r="P129" s="114">
        <f>P130+P166</f>
        <v>0</v>
      </c>
      <c r="Q129" s="53"/>
      <c r="R129" s="114">
        <f>R130+R166</f>
        <v>341.31256614</v>
      </c>
      <c r="S129" s="53"/>
      <c r="T129" s="115">
        <f>T130+T166</f>
        <v>0</v>
      </c>
      <c r="AT129" s="17" t="s">
        <v>78</v>
      </c>
      <c r="AU129" s="17" t="s">
        <v>188</v>
      </c>
      <c r="BK129" s="116">
        <f>BK130+BK166</f>
        <v>0</v>
      </c>
    </row>
    <row r="130" spans="2:65" s="10" customFormat="1" ht="25.9" customHeight="1">
      <c r="B130" s="117"/>
      <c r="D130" s="118" t="s">
        <v>78</v>
      </c>
      <c r="E130" s="119" t="s">
        <v>1429</v>
      </c>
      <c r="F130" s="119" t="s">
        <v>1742</v>
      </c>
      <c r="I130" s="120"/>
      <c r="J130" s="121">
        <f>BK130</f>
        <v>0</v>
      </c>
      <c r="L130" s="117"/>
      <c r="M130" s="122"/>
      <c r="P130" s="123">
        <f>P131+P139+P154</f>
        <v>0</v>
      </c>
      <c r="R130" s="123">
        <f>R131+R139+R154</f>
        <v>305.80162543</v>
      </c>
      <c r="T130" s="124">
        <f>T131+T139+T154</f>
        <v>0</v>
      </c>
      <c r="AR130" s="118" t="s">
        <v>6</v>
      </c>
      <c r="AT130" s="125" t="s">
        <v>78</v>
      </c>
      <c r="AU130" s="125" t="s">
        <v>79</v>
      </c>
      <c r="AY130" s="118" t="s">
        <v>224</v>
      </c>
      <c r="BK130" s="126">
        <f>BK131+BK139+BK154</f>
        <v>0</v>
      </c>
    </row>
    <row r="131" spans="2:65" s="10" customFormat="1" ht="22.9" customHeight="1">
      <c r="B131" s="117"/>
      <c r="D131" s="118" t="s">
        <v>78</v>
      </c>
      <c r="E131" s="195" t="s">
        <v>6</v>
      </c>
      <c r="F131" s="195" t="s">
        <v>223</v>
      </c>
      <c r="I131" s="120"/>
      <c r="J131" s="196">
        <f>BK131</f>
        <v>0</v>
      </c>
      <c r="L131" s="117"/>
      <c r="M131" s="122"/>
      <c r="P131" s="123">
        <f>SUM(P132:P138)</f>
        <v>0</v>
      </c>
      <c r="R131" s="123">
        <f>SUM(R132:R138)</f>
        <v>0</v>
      </c>
      <c r="T131" s="124">
        <f>SUM(T132:T138)</f>
        <v>0</v>
      </c>
      <c r="AR131" s="118" t="s">
        <v>6</v>
      </c>
      <c r="AT131" s="125" t="s">
        <v>78</v>
      </c>
      <c r="AU131" s="125" t="s">
        <v>6</v>
      </c>
      <c r="AY131" s="118" t="s">
        <v>224</v>
      </c>
      <c r="BK131" s="126">
        <f>SUM(BK132:BK138)</f>
        <v>0</v>
      </c>
    </row>
    <row r="132" spans="2:65" s="1" customFormat="1" ht="24.2" customHeight="1">
      <c r="B132" s="32"/>
      <c r="C132" s="127" t="s">
        <v>6</v>
      </c>
      <c r="D132" s="127" t="s">
        <v>225</v>
      </c>
      <c r="E132" s="128" t="s">
        <v>1796</v>
      </c>
      <c r="F132" s="129" t="s">
        <v>1797</v>
      </c>
      <c r="G132" s="130" t="s">
        <v>228</v>
      </c>
      <c r="H132" s="131">
        <v>45.792000000000002</v>
      </c>
      <c r="I132" s="132"/>
      <c r="J132" s="133">
        <f>ROUND(I132*H132,2)</f>
        <v>0</v>
      </c>
      <c r="K132" s="134"/>
      <c r="L132" s="32"/>
      <c r="M132" s="135" t="s">
        <v>1</v>
      </c>
      <c r="N132" s="136" t="s">
        <v>44</v>
      </c>
      <c r="P132" s="137">
        <f>O132*H132</f>
        <v>0</v>
      </c>
      <c r="Q132" s="137">
        <v>0</v>
      </c>
      <c r="R132" s="137">
        <f>Q132*H132</f>
        <v>0</v>
      </c>
      <c r="S132" s="137">
        <v>0</v>
      </c>
      <c r="T132" s="138">
        <f>S132*H132</f>
        <v>0</v>
      </c>
      <c r="AR132" s="139" t="s">
        <v>229</v>
      </c>
      <c r="AT132" s="139" t="s">
        <v>225</v>
      </c>
      <c r="AU132" s="139" t="s">
        <v>88</v>
      </c>
      <c r="AY132" s="17" t="s">
        <v>224</v>
      </c>
      <c r="BE132" s="140">
        <f>IF(N132="základní",J132,0)</f>
        <v>0</v>
      </c>
      <c r="BF132" s="140">
        <f>IF(N132="snížená",J132,0)</f>
        <v>0</v>
      </c>
      <c r="BG132" s="140">
        <f>IF(N132="zákl. přenesená",J132,0)</f>
        <v>0</v>
      </c>
      <c r="BH132" s="140">
        <f>IF(N132="sníž. přenesená",J132,0)</f>
        <v>0</v>
      </c>
      <c r="BI132" s="140">
        <f>IF(N132="nulová",J132,0)</f>
        <v>0</v>
      </c>
      <c r="BJ132" s="17" t="s">
        <v>6</v>
      </c>
      <c r="BK132" s="140">
        <f>ROUND(I132*H132,2)</f>
        <v>0</v>
      </c>
      <c r="BL132" s="17" t="s">
        <v>229</v>
      </c>
      <c r="BM132" s="139" t="s">
        <v>1798</v>
      </c>
    </row>
    <row r="133" spans="2:65" s="12" customFormat="1">
      <c r="B133" s="148"/>
      <c r="D133" s="142" t="s">
        <v>231</v>
      </c>
      <c r="E133" s="149" t="s">
        <v>1</v>
      </c>
      <c r="F133" s="150" t="s">
        <v>1799</v>
      </c>
      <c r="H133" s="151">
        <v>45.792000000000002</v>
      </c>
      <c r="I133" s="152"/>
      <c r="L133" s="148"/>
      <c r="M133" s="153"/>
      <c r="T133" s="154"/>
      <c r="AT133" s="149" t="s">
        <v>231</v>
      </c>
      <c r="AU133" s="149" t="s">
        <v>88</v>
      </c>
      <c r="AV133" s="12" t="s">
        <v>88</v>
      </c>
      <c r="AW133" s="12" t="s">
        <v>35</v>
      </c>
      <c r="AX133" s="12" t="s">
        <v>6</v>
      </c>
      <c r="AY133" s="149" t="s">
        <v>224</v>
      </c>
    </row>
    <row r="134" spans="2:65" s="1" customFormat="1" ht="37.9" customHeight="1">
      <c r="B134" s="32"/>
      <c r="C134" s="127" t="s">
        <v>88</v>
      </c>
      <c r="D134" s="127" t="s">
        <v>225</v>
      </c>
      <c r="E134" s="128" t="s">
        <v>237</v>
      </c>
      <c r="F134" s="129" t="s">
        <v>238</v>
      </c>
      <c r="G134" s="130" t="s">
        <v>228</v>
      </c>
      <c r="H134" s="131">
        <v>91.584000000000003</v>
      </c>
      <c r="I134" s="132"/>
      <c r="J134" s="133">
        <f>ROUND(I134*H134,2)</f>
        <v>0</v>
      </c>
      <c r="K134" s="134"/>
      <c r="L134" s="32"/>
      <c r="M134" s="135" t="s">
        <v>1</v>
      </c>
      <c r="N134" s="136" t="s">
        <v>44</v>
      </c>
      <c r="P134" s="137">
        <f>O134*H134</f>
        <v>0</v>
      </c>
      <c r="Q134" s="137">
        <v>0</v>
      </c>
      <c r="R134" s="137">
        <f>Q134*H134</f>
        <v>0</v>
      </c>
      <c r="S134" s="137">
        <v>0</v>
      </c>
      <c r="T134" s="138">
        <f>S134*H134</f>
        <v>0</v>
      </c>
      <c r="AR134" s="139" t="s">
        <v>229</v>
      </c>
      <c r="AT134" s="139" t="s">
        <v>225</v>
      </c>
      <c r="AU134" s="139" t="s">
        <v>88</v>
      </c>
      <c r="AY134" s="17" t="s">
        <v>224</v>
      </c>
      <c r="BE134" s="140">
        <f>IF(N134="základní",J134,0)</f>
        <v>0</v>
      </c>
      <c r="BF134" s="140">
        <f>IF(N134="snížená",J134,0)</f>
        <v>0</v>
      </c>
      <c r="BG134" s="140">
        <f>IF(N134="zákl. přenesená",J134,0)</f>
        <v>0</v>
      </c>
      <c r="BH134" s="140">
        <f>IF(N134="sníž. přenesená",J134,0)</f>
        <v>0</v>
      </c>
      <c r="BI134" s="140">
        <f>IF(N134="nulová",J134,0)</f>
        <v>0</v>
      </c>
      <c r="BJ134" s="17" t="s">
        <v>6</v>
      </c>
      <c r="BK134" s="140">
        <f>ROUND(I134*H134,2)</f>
        <v>0</v>
      </c>
      <c r="BL134" s="17" t="s">
        <v>229</v>
      </c>
      <c r="BM134" s="139" t="s">
        <v>1800</v>
      </c>
    </row>
    <row r="135" spans="2:65" s="12" customFormat="1">
      <c r="B135" s="148"/>
      <c r="D135" s="142" t="s">
        <v>231</v>
      </c>
      <c r="F135" s="150" t="s">
        <v>1801</v>
      </c>
      <c r="H135" s="151">
        <v>91.584000000000003</v>
      </c>
      <c r="I135" s="152"/>
      <c r="L135" s="148"/>
      <c r="M135" s="153"/>
      <c r="T135" s="154"/>
      <c r="AT135" s="149" t="s">
        <v>231</v>
      </c>
      <c r="AU135" s="149" t="s">
        <v>88</v>
      </c>
      <c r="AV135" s="12" t="s">
        <v>88</v>
      </c>
      <c r="AW135" s="12" t="s">
        <v>4</v>
      </c>
      <c r="AX135" s="12" t="s">
        <v>6</v>
      </c>
      <c r="AY135" s="149" t="s">
        <v>224</v>
      </c>
    </row>
    <row r="136" spans="2:65" s="1" customFormat="1" ht="24.2" customHeight="1">
      <c r="B136" s="32"/>
      <c r="C136" s="127" t="s">
        <v>241</v>
      </c>
      <c r="D136" s="127" t="s">
        <v>225</v>
      </c>
      <c r="E136" s="128" t="s">
        <v>1802</v>
      </c>
      <c r="F136" s="129" t="s">
        <v>1803</v>
      </c>
      <c r="G136" s="130" t="s">
        <v>228</v>
      </c>
      <c r="H136" s="131">
        <v>45.792000000000002</v>
      </c>
      <c r="I136" s="132"/>
      <c r="J136" s="133">
        <f>ROUND(I136*H136,2)</f>
        <v>0</v>
      </c>
      <c r="K136" s="134"/>
      <c r="L136" s="32"/>
      <c r="M136" s="135" t="s">
        <v>1</v>
      </c>
      <c r="N136" s="136" t="s">
        <v>44</v>
      </c>
      <c r="P136" s="137">
        <f>O136*H136</f>
        <v>0</v>
      </c>
      <c r="Q136" s="137">
        <v>0</v>
      </c>
      <c r="R136" s="137">
        <f>Q136*H136</f>
        <v>0</v>
      </c>
      <c r="S136" s="137">
        <v>0</v>
      </c>
      <c r="T136" s="138">
        <f>S136*H136</f>
        <v>0</v>
      </c>
      <c r="AR136" s="139" t="s">
        <v>229</v>
      </c>
      <c r="AT136" s="139" t="s">
        <v>225</v>
      </c>
      <c r="AU136" s="139" t="s">
        <v>88</v>
      </c>
      <c r="AY136" s="17" t="s">
        <v>224</v>
      </c>
      <c r="BE136" s="140">
        <f>IF(N136="základní",J136,0)</f>
        <v>0</v>
      </c>
      <c r="BF136" s="140">
        <f>IF(N136="snížená",J136,0)</f>
        <v>0</v>
      </c>
      <c r="BG136" s="140">
        <f>IF(N136="zákl. přenesená",J136,0)</f>
        <v>0</v>
      </c>
      <c r="BH136" s="140">
        <f>IF(N136="sníž. přenesená",J136,0)</f>
        <v>0</v>
      </c>
      <c r="BI136" s="140">
        <f>IF(N136="nulová",J136,0)</f>
        <v>0</v>
      </c>
      <c r="BJ136" s="17" t="s">
        <v>6</v>
      </c>
      <c r="BK136" s="140">
        <f>ROUND(I136*H136,2)</f>
        <v>0</v>
      </c>
      <c r="BL136" s="17" t="s">
        <v>229</v>
      </c>
      <c r="BM136" s="139" t="s">
        <v>1804</v>
      </c>
    </row>
    <row r="137" spans="2:65" s="1" customFormat="1" ht="24.2" customHeight="1">
      <c r="B137" s="32"/>
      <c r="C137" s="127" t="s">
        <v>229</v>
      </c>
      <c r="D137" s="127" t="s">
        <v>225</v>
      </c>
      <c r="E137" s="128" t="s">
        <v>1805</v>
      </c>
      <c r="F137" s="129" t="s">
        <v>1806</v>
      </c>
      <c r="G137" s="130" t="s">
        <v>228</v>
      </c>
      <c r="H137" s="131">
        <v>171.99</v>
      </c>
      <c r="I137" s="132"/>
      <c r="J137" s="133">
        <f>ROUND(I137*H137,2)</f>
        <v>0</v>
      </c>
      <c r="K137" s="134"/>
      <c r="L137" s="32"/>
      <c r="M137" s="135" t="s">
        <v>1</v>
      </c>
      <c r="N137" s="136" t="s">
        <v>44</v>
      </c>
      <c r="P137" s="137">
        <f>O137*H137</f>
        <v>0</v>
      </c>
      <c r="Q137" s="137">
        <v>0</v>
      </c>
      <c r="R137" s="137">
        <f>Q137*H137</f>
        <v>0</v>
      </c>
      <c r="S137" s="137">
        <v>0</v>
      </c>
      <c r="T137" s="138">
        <f>S137*H137</f>
        <v>0</v>
      </c>
      <c r="AR137" s="139" t="s">
        <v>229</v>
      </c>
      <c r="AT137" s="139" t="s">
        <v>225</v>
      </c>
      <c r="AU137" s="139" t="s">
        <v>88</v>
      </c>
      <c r="AY137" s="17" t="s">
        <v>224</v>
      </c>
      <c r="BE137" s="140">
        <f>IF(N137="základní",J137,0)</f>
        <v>0</v>
      </c>
      <c r="BF137" s="140">
        <f>IF(N137="snížená",J137,0)</f>
        <v>0</v>
      </c>
      <c r="BG137" s="140">
        <f>IF(N137="zákl. přenesená",J137,0)</f>
        <v>0</v>
      </c>
      <c r="BH137" s="140">
        <f>IF(N137="sníž. přenesená",J137,0)</f>
        <v>0</v>
      </c>
      <c r="BI137" s="140">
        <f>IF(N137="nulová",J137,0)</f>
        <v>0</v>
      </c>
      <c r="BJ137" s="17" t="s">
        <v>6</v>
      </c>
      <c r="BK137" s="140">
        <f>ROUND(I137*H137,2)</f>
        <v>0</v>
      </c>
      <c r="BL137" s="17" t="s">
        <v>229</v>
      </c>
      <c r="BM137" s="139" t="s">
        <v>1807</v>
      </c>
    </row>
    <row r="138" spans="2:65" s="12" customFormat="1">
      <c r="B138" s="148"/>
      <c r="D138" s="142" t="s">
        <v>231</v>
      </c>
      <c r="E138" s="149" t="s">
        <v>1</v>
      </c>
      <c r="F138" s="150" t="s">
        <v>1808</v>
      </c>
      <c r="H138" s="151">
        <v>171.99</v>
      </c>
      <c r="I138" s="152"/>
      <c r="L138" s="148"/>
      <c r="M138" s="153"/>
      <c r="T138" s="154"/>
      <c r="AT138" s="149" t="s">
        <v>231</v>
      </c>
      <c r="AU138" s="149" t="s">
        <v>88</v>
      </c>
      <c r="AV138" s="12" t="s">
        <v>88</v>
      </c>
      <c r="AW138" s="12" t="s">
        <v>35</v>
      </c>
      <c r="AX138" s="12" t="s">
        <v>6</v>
      </c>
      <c r="AY138" s="149" t="s">
        <v>224</v>
      </c>
    </row>
    <row r="139" spans="2:65" s="10" customFormat="1" ht="22.9" customHeight="1">
      <c r="B139" s="117"/>
      <c r="D139" s="118" t="s">
        <v>78</v>
      </c>
      <c r="E139" s="195" t="s">
        <v>88</v>
      </c>
      <c r="F139" s="195" t="s">
        <v>1809</v>
      </c>
      <c r="I139" s="120"/>
      <c r="J139" s="196">
        <f>BK139</f>
        <v>0</v>
      </c>
      <c r="L139" s="117"/>
      <c r="M139" s="122"/>
      <c r="P139" s="123">
        <f>SUM(P140:P153)</f>
        <v>0</v>
      </c>
      <c r="R139" s="123">
        <f>SUM(R140:R153)</f>
        <v>270.23115716000001</v>
      </c>
      <c r="T139" s="124">
        <f>SUM(T140:T153)</f>
        <v>0</v>
      </c>
      <c r="AR139" s="118" t="s">
        <v>6</v>
      </c>
      <c r="AT139" s="125" t="s">
        <v>78</v>
      </c>
      <c r="AU139" s="125" t="s">
        <v>6</v>
      </c>
      <c r="AY139" s="118" t="s">
        <v>224</v>
      </c>
      <c r="BK139" s="126">
        <f>SUM(BK140:BK153)</f>
        <v>0</v>
      </c>
    </row>
    <row r="140" spans="2:65" s="1" customFormat="1" ht="16.5" customHeight="1">
      <c r="B140" s="32"/>
      <c r="C140" s="127" t="s">
        <v>250</v>
      </c>
      <c r="D140" s="127" t="s">
        <v>225</v>
      </c>
      <c r="E140" s="128" t="s">
        <v>1810</v>
      </c>
      <c r="F140" s="129" t="s">
        <v>1811</v>
      </c>
      <c r="G140" s="130" t="s">
        <v>228</v>
      </c>
      <c r="H140" s="131">
        <v>28.62</v>
      </c>
      <c r="I140" s="132"/>
      <c r="J140" s="133">
        <f>ROUND(I140*H140,2)</f>
        <v>0</v>
      </c>
      <c r="K140" s="134"/>
      <c r="L140" s="32"/>
      <c r="M140" s="135" t="s">
        <v>1</v>
      </c>
      <c r="N140" s="136" t="s">
        <v>44</v>
      </c>
      <c r="P140" s="137">
        <f>O140*H140</f>
        <v>0</v>
      </c>
      <c r="Q140" s="137">
        <v>2.5018699999999998</v>
      </c>
      <c r="R140" s="137">
        <f>Q140*H140</f>
        <v>71.603519399999996</v>
      </c>
      <c r="S140" s="137">
        <v>0</v>
      </c>
      <c r="T140" s="138">
        <f>S140*H140</f>
        <v>0</v>
      </c>
      <c r="AR140" s="139" t="s">
        <v>229</v>
      </c>
      <c r="AT140" s="139" t="s">
        <v>225</v>
      </c>
      <c r="AU140" s="139" t="s">
        <v>88</v>
      </c>
      <c r="AY140" s="17" t="s">
        <v>224</v>
      </c>
      <c r="BE140" s="140">
        <f>IF(N140="základní",J140,0)</f>
        <v>0</v>
      </c>
      <c r="BF140" s="140">
        <f>IF(N140="snížená",J140,0)</f>
        <v>0</v>
      </c>
      <c r="BG140" s="140">
        <f>IF(N140="zákl. přenesená",J140,0)</f>
        <v>0</v>
      </c>
      <c r="BH140" s="140">
        <f>IF(N140="sníž. přenesená",J140,0)</f>
        <v>0</v>
      </c>
      <c r="BI140" s="140">
        <f>IF(N140="nulová",J140,0)</f>
        <v>0</v>
      </c>
      <c r="BJ140" s="17" t="s">
        <v>6</v>
      </c>
      <c r="BK140" s="140">
        <f>ROUND(I140*H140,2)</f>
        <v>0</v>
      </c>
      <c r="BL140" s="17" t="s">
        <v>229</v>
      </c>
      <c r="BM140" s="139" t="s">
        <v>1812</v>
      </c>
    </row>
    <row r="141" spans="2:65" s="12" customFormat="1">
      <c r="B141" s="148"/>
      <c r="D141" s="142" t="s">
        <v>231</v>
      </c>
      <c r="E141" s="149" t="s">
        <v>1</v>
      </c>
      <c r="F141" s="150" t="s">
        <v>1813</v>
      </c>
      <c r="H141" s="151">
        <v>28.62</v>
      </c>
      <c r="I141" s="152"/>
      <c r="L141" s="148"/>
      <c r="M141" s="153"/>
      <c r="T141" s="154"/>
      <c r="AT141" s="149" t="s">
        <v>231</v>
      </c>
      <c r="AU141" s="149" t="s">
        <v>88</v>
      </c>
      <c r="AV141" s="12" t="s">
        <v>88</v>
      </c>
      <c r="AW141" s="12" t="s">
        <v>35</v>
      </c>
      <c r="AX141" s="12" t="s">
        <v>6</v>
      </c>
      <c r="AY141" s="149" t="s">
        <v>224</v>
      </c>
    </row>
    <row r="142" spans="2:65" s="1" customFormat="1" ht="33" customHeight="1">
      <c r="B142" s="32"/>
      <c r="C142" s="127" t="s">
        <v>258</v>
      </c>
      <c r="D142" s="127" t="s">
        <v>225</v>
      </c>
      <c r="E142" s="128" t="s">
        <v>395</v>
      </c>
      <c r="F142" s="129" t="s">
        <v>396</v>
      </c>
      <c r="G142" s="130" t="s">
        <v>320</v>
      </c>
      <c r="H142" s="131">
        <v>143.1</v>
      </c>
      <c r="I142" s="132"/>
      <c r="J142" s="133">
        <f>ROUND(I142*H142,2)</f>
        <v>0</v>
      </c>
      <c r="K142" s="134"/>
      <c r="L142" s="32"/>
      <c r="M142" s="135" t="s">
        <v>1</v>
      </c>
      <c r="N142" s="136" t="s">
        <v>44</v>
      </c>
      <c r="P142" s="137">
        <f>O142*H142</f>
        <v>0</v>
      </c>
      <c r="Q142" s="137">
        <v>0.69347000000000003</v>
      </c>
      <c r="R142" s="137">
        <f>Q142*H142</f>
        <v>99.235557</v>
      </c>
      <c r="S142" s="137">
        <v>0</v>
      </c>
      <c r="T142" s="138">
        <f>S142*H142</f>
        <v>0</v>
      </c>
      <c r="AR142" s="139" t="s">
        <v>229</v>
      </c>
      <c r="AT142" s="139" t="s">
        <v>225</v>
      </c>
      <c r="AU142" s="139" t="s">
        <v>88</v>
      </c>
      <c r="AY142" s="17" t="s">
        <v>224</v>
      </c>
      <c r="BE142" s="140">
        <f>IF(N142="základní",J142,0)</f>
        <v>0</v>
      </c>
      <c r="BF142" s="140">
        <f>IF(N142="snížená",J142,0)</f>
        <v>0</v>
      </c>
      <c r="BG142" s="140">
        <f>IF(N142="zákl. přenesená",J142,0)</f>
        <v>0</v>
      </c>
      <c r="BH142" s="140">
        <f>IF(N142="sníž. přenesená",J142,0)</f>
        <v>0</v>
      </c>
      <c r="BI142" s="140">
        <f>IF(N142="nulová",J142,0)</f>
        <v>0</v>
      </c>
      <c r="BJ142" s="17" t="s">
        <v>6</v>
      </c>
      <c r="BK142" s="140">
        <f>ROUND(I142*H142,2)</f>
        <v>0</v>
      </c>
      <c r="BL142" s="17" t="s">
        <v>229</v>
      </c>
      <c r="BM142" s="139" t="s">
        <v>1814</v>
      </c>
    </row>
    <row r="143" spans="2:65" s="12" customFormat="1">
      <c r="B143" s="148"/>
      <c r="D143" s="142" t="s">
        <v>231</v>
      </c>
      <c r="E143" s="149" t="s">
        <v>1</v>
      </c>
      <c r="F143" s="150" t="s">
        <v>1815</v>
      </c>
      <c r="H143" s="151">
        <v>143.1</v>
      </c>
      <c r="I143" s="152"/>
      <c r="L143" s="148"/>
      <c r="M143" s="153"/>
      <c r="T143" s="154"/>
      <c r="AT143" s="149" t="s">
        <v>231</v>
      </c>
      <c r="AU143" s="149" t="s">
        <v>88</v>
      </c>
      <c r="AV143" s="12" t="s">
        <v>88</v>
      </c>
      <c r="AW143" s="12" t="s">
        <v>35</v>
      </c>
      <c r="AX143" s="12" t="s">
        <v>6</v>
      </c>
      <c r="AY143" s="149" t="s">
        <v>224</v>
      </c>
    </row>
    <row r="144" spans="2:65" s="1" customFormat="1" ht="24.2" customHeight="1">
      <c r="B144" s="32"/>
      <c r="C144" s="127" t="s">
        <v>262</v>
      </c>
      <c r="D144" s="127" t="s">
        <v>225</v>
      </c>
      <c r="E144" s="128" t="s">
        <v>1816</v>
      </c>
      <c r="F144" s="129" t="s">
        <v>1817</v>
      </c>
      <c r="G144" s="130" t="s">
        <v>437</v>
      </c>
      <c r="H144" s="131">
        <v>1.7170000000000001</v>
      </c>
      <c r="I144" s="132"/>
      <c r="J144" s="133">
        <f>ROUND(I144*H144,2)</f>
        <v>0</v>
      </c>
      <c r="K144" s="134"/>
      <c r="L144" s="32"/>
      <c r="M144" s="135" t="s">
        <v>1</v>
      </c>
      <c r="N144" s="136" t="s">
        <v>44</v>
      </c>
      <c r="P144" s="137">
        <f>O144*H144</f>
        <v>0</v>
      </c>
      <c r="Q144" s="137">
        <v>1.0593999999999999</v>
      </c>
      <c r="R144" s="137">
        <f>Q144*H144</f>
        <v>1.8189898</v>
      </c>
      <c r="S144" s="137">
        <v>0</v>
      </c>
      <c r="T144" s="138">
        <f>S144*H144</f>
        <v>0</v>
      </c>
      <c r="AR144" s="139" t="s">
        <v>229</v>
      </c>
      <c r="AT144" s="139" t="s">
        <v>225</v>
      </c>
      <c r="AU144" s="139" t="s">
        <v>88</v>
      </c>
      <c r="AY144" s="17" t="s">
        <v>224</v>
      </c>
      <c r="BE144" s="140">
        <f>IF(N144="základní",J144,0)</f>
        <v>0</v>
      </c>
      <c r="BF144" s="140">
        <f>IF(N144="snížená",J144,0)</f>
        <v>0</v>
      </c>
      <c r="BG144" s="140">
        <f>IF(N144="zákl. přenesená",J144,0)</f>
        <v>0</v>
      </c>
      <c r="BH144" s="140">
        <f>IF(N144="sníž. přenesená",J144,0)</f>
        <v>0</v>
      </c>
      <c r="BI144" s="140">
        <f>IF(N144="nulová",J144,0)</f>
        <v>0</v>
      </c>
      <c r="BJ144" s="17" t="s">
        <v>6</v>
      </c>
      <c r="BK144" s="140">
        <f>ROUND(I144*H144,2)</f>
        <v>0</v>
      </c>
      <c r="BL144" s="17" t="s">
        <v>229</v>
      </c>
      <c r="BM144" s="139" t="s">
        <v>1818</v>
      </c>
    </row>
    <row r="145" spans="2:65" s="12" customFormat="1">
      <c r="B145" s="148"/>
      <c r="D145" s="142" t="s">
        <v>231</v>
      </c>
      <c r="E145" s="149" t="s">
        <v>1</v>
      </c>
      <c r="F145" s="150" t="s">
        <v>1819</v>
      </c>
      <c r="H145" s="151">
        <v>1.7170000000000001</v>
      </c>
      <c r="I145" s="152"/>
      <c r="L145" s="148"/>
      <c r="M145" s="153"/>
      <c r="T145" s="154"/>
      <c r="AT145" s="149" t="s">
        <v>231</v>
      </c>
      <c r="AU145" s="149" t="s">
        <v>88</v>
      </c>
      <c r="AV145" s="12" t="s">
        <v>88</v>
      </c>
      <c r="AW145" s="12" t="s">
        <v>35</v>
      </c>
      <c r="AX145" s="12" t="s">
        <v>6</v>
      </c>
      <c r="AY145" s="149" t="s">
        <v>224</v>
      </c>
    </row>
    <row r="146" spans="2:65" s="1" customFormat="1" ht="24.2" customHeight="1">
      <c r="B146" s="32"/>
      <c r="C146" s="127" t="s">
        <v>272</v>
      </c>
      <c r="D146" s="127" t="s">
        <v>225</v>
      </c>
      <c r="E146" s="128" t="s">
        <v>1820</v>
      </c>
      <c r="F146" s="129" t="s">
        <v>1821</v>
      </c>
      <c r="G146" s="130" t="s">
        <v>320</v>
      </c>
      <c r="H146" s="131">
        <v>171.41</v>
      </c>
      <c r="I146" s="132"/>
      <c r="J146" s="133">
        <f>ROUND(I146*H146,2)</f>
        <v>0</v>
      </c>
      <c r="K146" s="134"/>
      <c r="L146" s="32"/>
      <c r="M146" s="135" t="s">
        <v>1</v>
      </c>
      <c r="N146" s="136" t="s">
        <v>44</v>
      </c>
      <c r="P146" s="137">
        <f>O146*H146</f>
        <v>0</v>
      </c>
      <c r="Q146" s="137">
        <v>1.3999999999999999E-4</v>
      </c>
      <c r="R146" s="137">
        <f>Q146*H146</f>
        <v>2.3997399999999999E-2</v>
      </c>
      <c r="S146" s="137">
        <v>0</v>
      </c>
      <c r="T146" s="138">
        <f>S146*H146</f>
        <v>0</v>
      </c>
      <c r="AR146" s="139" t="s">
        <v>229</v>
      </c>
      <c r="AT146" s="139" t="s">
        <v>225</v>
      </c>
      <c r="AU146" s="139" t="s">
        <v>88</v>
      </c>
      <c r="AY146" s="17" t="s">
        <v>224</v>
      </c>
      <c r="BE146" s="140">
        <f>IF(N146="základní",J146,0)</f>
        <v>0</v>
      </c>
      <c r="BF146" s="140">
        <f>IF(N146="snížená",J146,0)</f>
        <v>0</v>
      </c>
      <c r="BG146" s="140">
        <f>IF(N146="zákl. přenesená",J146,0)</f>
        <v>0</v>
      </c>
      <c r="BH146" s="140">
        <f>IF(N146="sníž. přenesená",J146,0)</f>
        <v>0</v>
      </c>
      <c r="BI146" s="140">
        <f>IF(N146="nulová",J146,0)</f>
        <v>0</v>
      </c>
      <c r="BJ146" s="17" t="s">
        <v>6</v>
      </c>
      <c r="BK146" s="140">
        <f>ROUND(I146*H146,2)</f>
        <v>0</v>
      </c>
      <c r="BL146" s="17" t="s">
        <v>229</v>
      </c>
      <c r="BM146" s="139" t="s">
        <v>1822</v>
      </c>
    </row>
    <row r="147" spans="2:65" s="12" customFormat="1">
      <c r="B147" s="148"/>
      <c r="D147" s="142" t="s">
        <v>231</v>
      </c>
      <c r="E147" s="149" t="s">
        <v>1</v>
      </c>
      <c r="F147" s="150" t="s">
        <v>1823</v>
      </c>
      <c r="H147" s="151">
        <v>171.41</v>
      </c>
      <c r="I147" s="152"/>
      <c r="L147" s="148"/>
      <c r="M147" s="153"/>
      <c r="T147" s="154"/>
      <c r="AT147" s="149" t="s">
        <v>231</v>
      </c>
      <c r="AU147" s="149" t="s">
        <v>88</v>
      </c>
      <c r="AV147" s="12" t="s">
        <v>88</v>
      </c>
      <c r="AW147" s="12" t="s">
        <v>35</v>
      </c>
      <c r="AX147" s="12" t="s">
        <v>6</v>
      </c>
      <c r="AY147" s="149" t="s">
        <v>224</v>
      </c>
    </row>
    <row r="148" spans="2:65" s="1" customFormat="1" ht="24.2" customHeight="1">
      <c r="B148" s="32"/>
      <c r="C148" s="127" t="s">
        <v>277</v>
      </c>
      <c r="D148" s="127" t="s">
        <v>225</v>
      </c>
      <c r="E148" s="128" t="s">
        <v>1824</v>
      </c>
      <c r="F148" s="129" t="s">
        <v>1825</v>
      </c>
      <c r="G148" s="130" t="s">
        <v>228</v>
      </c>
      <c r="H148" s="131">
        <v>17.100000000000001</v>
      </c>
      <c r="I148" s="132"/>
      <c r="J148" s="133">
        <f>ROUND(I148*H148,2)</f>
        <v>0</v>
      </c>
      <c r="K148" s="134"/>
      <c r="L148" s="32"/>
      <c r="M148" s="135" t="s">
        <v>1</v>
      </c>
      <c r="N148" s="136" t="s">
        <v>44</v>
      </c>
      <c r="P148" s="137">
        <f>O148*H148</f>
        <v>0</v>
      </c>
      <c r="Q148" s="137">
        <v>2.16</v>
      </c>
      <c r="R148" s="137">
        <f>Q148*H148</f>
        <v>36.936000000000007</v>
      </c>
      <c r="S148" s="137">
        <v>0</v>
      </c>
      <c r="T148" s="138">
        <f>S148*H148</f>
        <v>0</v>
      </c>
      <c r="AR148" s="139" t="s">
        <v>229</v>
      </c>
      <c r="AT148" s="139" t="s">
        <v>225</v>
      </c>
      <c r="AU148" s="139" t="s">
        <v>88</v>
      </c>
      <c r="AY148" s="17" t="s">
        <v>224</v>
      </c>
      <c r="BE148" s="140">
        <f>IF(N148="základní",J148,0)</f>
        <v>0</v>
      </c>
      <c r="BF148" s="140">
        <f>IF(N148="snížená",J148,0)</f>
        <v>0</v>
      </c>
      <c r="BG148" s="140">
        <f>IF(N148="zákl. přenesená",J148,0)</f>
        <v>0</v>
      </c>
      <c r="BH148" s="140">
        <f>IF(N148="sníž. přenesená",J148,0)</f>
        <v>0</v>
      </c>
      <c r="BI148" s="140">
        <f>IF(N148="nulová",J148,0)</f>
        <v>0</v>
      </c>
      <c r="BJ148" s="17" t="s">
        <v>6</v>
      </c>
      <c r="BK148" s="140">
        <f>ROUND(I148*H148,2)</f>
        <v>0</v>
      </c>
      <c r="BL148" s="17" t="s">
        <v>229</v>
      </c>
      <c r="BM148" s="139" t="s">
        <v>1826</v>
      </c>
    </row>
    <row r="149" spans="2:65" s="12" customFormat="1">
      <c r="B149" s="148"/>
      <c r="D149" s="142" t="s">
        <v>231</v>
      </c>
      <c r="E149" s="149" t="s">
        <v>1</v>
      </c>
      <c r="F149" s="150" t="s">
        <v>1827</v>
      </c>
      <c r="H149" s="151">
        <v>17.100000000000001</v>
      </c>
      <c r="I149" s="152"/>
      <c r="L149" s="148"/>
      <c r="M149" s="153"/>
      <c r="T149" s="154"/>
      <c r="AT149" s="149" t="s">
        <v>231</v>
      </c>
      <c r="AU149" s="149" t="s">
        <v>88</v>
      </c>
      <c r="AV149" s="12" t="s">
        <v>88</v>
      </c>
      <c r="AW149" s="12" t="s">
        <v>35</v>
      </c>
      <c r="AX149" s="12" t="s">
        <v>6</v>
      </c>
      <c r="AY149" s="149" t="s">
        <v>224</v>
      </c>
    </row>
    <row r="150" spans="2:65" s="1" customFormat="1" ht="16.5" customHeight="1">
      <c r="B150" s="32"/>
      <c r="C150" s="127" t="s">
        <v>282</v>
      </c>
      <c r="D150" s="127" t="s">
        <v>225</v>
      </c>
      <c r="E150" s="128" t="s">
        <v>1828</v>
      </c>
      <c r="F150" s="129" t="s">
        <v>1829</v>
      </c>
      <c r="G150" s="130" t="s">
        <v>228</v>
      </c>
      <c r="H150" s="131">
        <v>25.71</v>
      </c>
      <c r="I150" s="132"/>
      <c r="J150" s="133">
        <f>ROUND(I150*H150,2)</f>
        <v>0</v>
      </c>
      <c r="K150" s="134"/>
      <c r="L150" s="32"/>
      <c r="M150" s="135" t="s">
        <v>1</v>
      </c>
      <c r="N150" s="136" t="s">
        <v>44</v>
      </c>
      <c r="P150" s="137">
        <f>O150*H150</f>
        <v>0</v>
      </c>
      <c r="Q150" s="137">
        <v>2.3010199999999998</v>
      </c>
      <c r="R150" s="137">
        <f>Q150*H150</f>
        <v>59.159224199999997</v>
      </c>
      <c r="S150" s="137">
        <v>0</v>
      </c>
      <c r="T150" s="138">
        <f>S150*H150</f>
        <v>0</v>
      </c>
      <c r="AR150" s="139" t="s">
        <v>229</v>
      </c>
      <c r="AT150" s="139" t="s">
        <v>225</v>
      </c>
      <c r="AU150" s="139" t="s">
        <v>88</v>
      </c>
      <c r="AY150" s="17" t="s">
        <v>224</v>
      </c>
      <c r="BE150" s="140">
        <f>IF(N150="základní",J150,0)</f>
        <v>0</v>
      </c>
      <c r="BF150" s="140">
        <f>IF(N150="snížená",J150,0)</f>
        <v>0</v>
      </c>
      <c r="BG150" s="140">
        <f>IF(N150="zákl. přenesená",J150,0)</f>
        <v>0</v>
      </c>
      <c r="BH150" s="140">
        <f>IF(N150="sníž. přenesená",J150,0)</f>
        <v>0</v>
      </c>
      <c r="BI150" s="140">
        <f>IF(N150="nulová",J150,0)</f>
        <v>0</v>
      </c>
      <c r="BJ150" s="17" t="s">
        <v>6</v>
      </c>
      <c r="BK150" s="140">
        <f>ROUND(I150*H150,2)</f>
        <v>0</v>
      </c>
      <c r="BL150" s="17" t="s">
        <v>229</v>
      </c>
      <c r="BM150" s="139" t="s">
        <v>1830</v>
      </c>
    </row>
    <row r="151" spans="2:65" s="12" customFormat="1">
      <c r="B151" s="148"/>
      <c r="D151" s="142" t="s">
        <v>231</v>
      </c>
      <c r="E151" s="149" t="s">
        <v>1</v>
      </c>
      <c r="F151" s="150" t="s">
        <v>1831</v>
      </c>
      <c r="H151" s="151">
        <v>25.71</v>
      </c>
      <c r="I151" s="152"/>
      <c r="L151" s="148"/>
      <c r="M151" s="153"/>
      <c r="T151" s="154"/>
      <c r="AT151" s="149" t="s">
        <v>231</v>
      </c>
      <c r="AU151" s="149" t="s">
        <v>88</v>
      </c>
      <c r="AV151" s="12" t="s">
        <v>88</v>
      </c>
      <c r="AW151" s="12" t="s">
        <v>35</v>
      </c>
      <c r="AX151" s="12" t="s">
        <v>6</v>
      </c>
      <c r="AY151" s="149" t="s">
        <v>224</v>
      </c>
    </row>
    <row r="152" spans="2:65" s="1" customFormat="1" ht="21.75" customHeight="1">
      <c r="B152" s="32"/>
      <c r="C152" s="127" t="s">
        <v>286</v>
      </c>
      <c r="D152" s="127" t="s">
        <v>225</v>
      </c>
      <c r="E152" s="128" t="s">
        <v>1832</v>
      </c>
      <c r="F152" s="129" t="s">
        <v>1833</v>
      </c>
      <c r="G152" s="130" t="s">
        <v>437</v>
      </c>
      <c r="H152" s="131">
        <v>1.3680000000000001</v>
      </c>
      <c r="I152" s="132"/>
      <c r="J152" s="133">
        <f>ROUND(I152*H152,2)</f>
        <v>0</v>
      </c>
      <c r="K152" s="134"/>
      <c r="L152" s="32"/>
      <c r="M152" s="135" t="s">
        <v>1</v>
      </c>
      <c r="N152" s="136" t="s">
        <v>44</v>
      </c>
      <c r="P152" s="137">
        <f>O152*H152</f>
        <v>0</v>
      </c>
      <c r="Q152" s="137">
        <v>1.06277</v>
      </c>
      <c r="R152" s="137">
        <f>Q152*H152</f>
        <v>1.4538693600000001</v>
      </c>
      <c r="S152" s="137">
        <v>0</v>
      </c>
      <c r="T152" s="138">
        <f>S152*H152</f>
        <v>0</v>
      </c>
      <c r="AR152" s="139" t="s">
        <v>229</v>
      </c>
      <c r="AT152" s="139" t="s">
        <v>225</v>
      </c>
      <c r="AU152" s="139" t="s">
        <v>88</v>
      </c>
      <c r="AY152" s="17" t="s">
        <v>224</v>
      </c>
      <c r="BE152" s="140">
        <f>IF(N152="základní",J152,0)</f>
        <v>0</v>
      </c>
      <c r="BF152" s="140">
        <f>IF(N152="snížená",J152,0)</f>
        <v>0</v>
      </c>
      <c r="BG152" s="140">
        <f>IF(N152="zákl. přenesená",J152,0)</f>
        <v>0</v>
      </c>
      <c r="BH152" s="140">
        <f>IF(N152="sníž. přenesená",J152,0)</f>
        <v>0</v>
      </c>
      <c r="BI152" s="140">
        <f>IF(N152="nulová",J152,0)</f>
        <v>0</v>
      </c>
      <c r="BJ152" s="17" t="s">
        <v>6</v>
      </c>
      <c r="BK152" s="140">
        <f>ROUND(I152*H152,2)</f>
        <v>0</v>
      </c>
      <c r="BL152" s="17" t="s">
        <v>229</v>
      </c>
      <c r="BM152" s="139" t="s">
        <v>1834</v>
      </c>
    </row>
    <row r="153" spans="2:65" s="12" customFormat="1">
      <c r="B153" s="148"/>
      <c r="D153" s="142" t="s">
        <v>231</v>
      </c>
      <c r="E153" s="149" t="s">
        <v>1</v>
      </c>
      <c r="F153" s="150" t="s">
        <v>1835</v>
      </c>
      <c r="H153" s="151">
        <v>1.3680000000000001</v>
      </c>
      <c r="I153" s="152"/>
      <c r="L153" s="148"/>
      <c r="M153" s="153"/>
      <c r="T153" s="154"/>
      <c r="AT153" s="149" t="s">
        <v>231</v>
      </c>
      <c r="AU153" s="149" t="s">
        <v>88</v>
      </c>
      <c r="AV153" s="12" t="s">
        <v>88</v>
      </c>
      <c r="AW153" s="12" t="s">
        <v>35</v>
      </c>
      <c r="AX153" s="12" t="s">
        <v>6</v>
      </c>
      <c r="AY153" s="149" t="s">
        <v>224</v>
      </c>
    </row>
    <row r="154" spans="2:65" s="10" customFormat="1" ht="22.9" customHeight="1">
      <c r="B154" s="117"/>
      <c r="D154" s="118" t="s">
        <v>78</v>
      </c>
      <c r="E154" s="195" t="s">
        <v>258</v>
      </c>
      <c r="F154" s="195" t="s">
        <v>1836</v>
      </c>
      <c r="I154" s="120"/>
      <c r="J154" s="196">
        <f>BK154</f>
        <v>0</v>
      </c>
      <c r="L154" s="117"/>
      <c r="M154" s="122"/>
      <c r="P154" s="123">
        <f>SUM(P155:P165)</f>
        <v>0</v>
      </c>
      <c r="R154" s="123">
        <f>SUM(R155:R165)</f>
        <v>35.570468269999999</v>
      </c>
      <c r="T154" s="124">
        <f>SUM(T155:T165)</f>
        <v>0</v>
      </c>
      <c r="AR154" s="118" t="s">
        <v>6</v>
      </c>
      <c r="AT154" s="125" t="s">
        <v>78</v>
      </c>
      <c r="AU154" s="125" t="s">
        <v>6</v>
      </c>
      <c r="AY154" s="118" t="s">
        <v>224</v>
      </c>
      <c r="BK154" s="126">
        <f>SUM(BK155:BK165)</f>
        <v>0</v>
      </c>
    </row>
    <row r="155" spans="2:65" s="1" customFormat="1" ht="33" customHeight="1">
      <c r="B155" s="32"/>
      <c r="C155" s="127" t="s">
        <v>9</v>
      </c>
      <c r="D155" s="127" t="s">
        <v>225</v>
      </c>
      <c r="E155" s="128" t="s">
        <v>1837</v>
      </c>
      <c r="F155" s="129" t="s">
        <v>1838</v>
      </c>
      <c r="G155" s="130" t="s">
        <v>228</v>
      </c>
      <c r="H155" s="131">
        <v>10.285</v>
      </c>
      <c r="I155" s="132"/>
      <c r="J155" s="133">
        <f>ROUND(I155*H155,2)</f>
        <v>0</v>
      </c>
      <c r="K155" s="134"/>
      <c r="L155" s="32"/>
      <c r="M155" s="135" t="s">
        <v>1</v>
      </c>
      <c r="N155" s="136" t="s">
        <v>44</v>
      </c>
      <c r="P155" s="137">
        <f>O155*H155</f>
        <v>0</v>
      </c>
      <c r="Q155" s="137">
        <v>2.5018699999999998</v>
      </c>
      <c r="R155" s="137">
        <f>Q155*H155</f>
        <v>25.731732949999998</v>
      </c>
      <c r="S155" s="137">
        <v>0</v>
      </c>
      <c r="T155" s="138">
        <f>S155*H155</f>
        <v>0</v>
      </c>
      <c r="AR155" s="139" t="s">
        <v>229</v>
      </c>
      <c r="AT155" s="139" t="s">
        <v>225</v>
      </c>
      <c r="AU155" s="139" t="s">
        <v>88</v>
      </c>
      <c r="AY155" s="17" t="s">
        <v>224</v>
      </c>
      <c r="BE155" s="140">
        <f>IF(N155="základní",J155,0)</f>
        <v>0</v>
      </c>
      <c r="BF155" s="140">
        <f>IF(N155="snížená",J155,0)</f>
        <v>0</v>
      </c>
      <c r="BG155" s="140">
        <f>IF(N155="zákl. přenesená",J155,0)</f>
        <v>0</v>
      </c>
      <c r="BH155" s="140">
        <f>IF(N155="sníž. přenesená",J155,0)</f>
        <v>0</v>
      </c>
      <c r="BI155" s="140">
        <f>IF(N155="nulová",J155,0)</f>
        <v>0</v>
      </c>
      <c r="BJ155" s="17" t="s">
        <v>6</v>
      </c>
      <c r="BK155" s="140">
        <f>ROUND(I155*H155,2)</f>
        <v>0</v>
      </c>
      <c r="BL155" s="17" t="s">
        <v>229</v>
      </c>
      <c r="BM155" s="139" t="s">
        <v>1839</v>
      </c>
    </row>
    <row r="156" spans="2:65" s="12" customFormat="1">
      <c r="B156" s="148"/>
      <c r="D156" s="142" t="s">
        <v>231</v>
      </c>
      <c r="E156" s="149" t="s">
        <v>1</v>
      </c>
      <c r="F156" s="150" t="s">
        <v>1840</v>
      </c>
      <c r="H156" s="151">
        <v>10.285</v>
      </c>
      <c r="I156" s="152"/>
      <c r="L156" s="148"/>
      <c r="M156" s="153"/>
      <c r="T156" s="154"/>
      <c r="AT156" s="149" t="s">
        <v>231</v>
      </c>
      <c r="AU156" s="149" t="s">
        <v>88</v>
      </c>
      <c r="AV156" s="12" t="s">
        <v>88</v>
      </c>
      <c r="AW156" s="12" t="s">
        <v>35</v>
      </c>
      <c r="AX156" s="12" t="s">
        <v>6</v>
      </c>
      <c r="AY156" s="149" t="s">
        <v>224</v>
      </c>
    </row>
    <row r="157" spans="2:65" s="1" customFormat="1" ht="16.5" customHeight="1">
      <c r="B157" s="32"/>
      <c r="C157" s="127" t="s">
        <v>299</v>
      </c>
      <c r="D157" s="127" t="s">
        <v>225</v>
      </c>
      <c r="E157" s="128" t="s">
        <v>1841</v>
      </c>
      <c r="F157" s="129" t="s">
        <v>1842</v>
      </c>
      <c r="G157" s="130" t="s">
        <v>437</v>
      </c>
      <c r="H157" s="131">
        <v>0.68600000000000005</v>
      </c>
      <c r="I157" s="132"/>
      <c r="J157" s="133">
        <f>ROUND(I157*H157,2)</f>
        <v>0</v>
      </c>
      <c r="K157" s="134"/>
      <c r="L157" s="32"/>
      <c r="M157" s="135" t="s">
        <v>1</v>
      </c>
      <c r="N157" s="136" t="s">
        <v>44</v>
      </c>
      <c r="P157" s="137">
        <f>O157*H157</f>
        <v>0</v>
      </c>
      <c r="Q157" s="137">
        <v>1.06277</v>
      </c>
      <c r="R157" s="137">
        <f>Q157*H157</f>
        <v>0.72906022000000004</v>
      </c>
      <c r="S157" s="137">
        <v>0</v>
      </c>
      <c r="T157" s="138">
        <f>S157*H157</f>
        <v>0</v>
      </c>
      <c r="AR157" s="139" t="s">
        <v>229</v>
      </c>
      <c r="AT157" s="139" t="s">
        <v>225</v>
      </c>
      <c r="AU157" s="139" t="s">
        <v>88</v>
      </c>
      <c r="AY157" s="17" t="s">
        <v>224</v>
      </c>
      <c r="BE157" s="140">
        <f>IF(N157="základní",J157,0)</f>
        <v>0</v>
      </c>
      <c r="BF157" s="140">
        <f>IF(N157="snížená",J157,0)</f>
        <v>0</v>
      </c>
      <c r="BG157" s="140">
        <f>IF(N157="zákl. přenesená",J157,0)</f>
        <v>0</v>
      </c>
      <c r="BH157" s="140">
        <f>IF(N157="sníž. přenesená",J157,0)</f>
        <v>0</v>
      </c>
      <c r="BI157" s="140">
        <f>IF(N157="nulová",J157,0)</f>
        <v>0</v>
      </c>
      <c r="BJ157" s="17" t="s">
        <v>6</v>
      </c>
      <c r="BK157" s="140">
        <f>ROUND(I157*H157,2)</f>
        <v>0</v>
      </c>
      <c r="BL157" s="17" t="s">
        <v>229</v>
      </c>
      <c r="BM157" s="139" t="s">
        <v>1843</v>
      </c>
    </row>
    <row r="158" spans="2:65" s="12" customFormat="1">
      <c r="B158" s="148"/>
      <c r="D158" s="142" t="s">
        <v>231</v>
      </c>
      <c r="E158" s="149" t="s">
        <v>1</v>
      </c>
      <c r="F158" s="150" t="s">
        <v>1844</v>
      </c>
      <c r="H158" s="151">
        <v>0.68600000000000005</v>
      </c>
      <c r="I158" s="152"/>
      <c r="L158" s="148"/>
      <c r="M158" s="153"/>
      <c r="T158" s="154"/>
      <c r="AT158" s="149" t="s">
        <v>231</v>
      </c>
      <c r="AU158" s="149" t="s">
        <v>88</v>
      </c>
      <c r="AV158" s="12" t="s">
        <v>88</v>
      </c>
      <c r="AW158" s="12" t="s">
        <v>35</v>
      </c>
      <c r="AX158" s="12" t="s">
        <v>6</v>
      </c>
      <c r="AY158" s="149" t="s">
        <v>224</v>
      </c>
    </row>
    <row r="159" spans="2:65" s="1" customFormat="1" ht="16.5" customHeight="1">
      <c r="B159" s="32"/>
      <c r="C159" s="127" t="s">
        <v>244</v>
      </c>
      <c r="D159" s="127" t="s">
        <v>225</v>
      </c>
      <c r="E159" s="128" t="s">
        <v>1845</v>
      </c>
      <c r="F159" s="129" t="s">
        <v>1846</v>
      </c>
      <c r="G159" s="130" t="s">
        <v>320</v>
      </c>
      <c r="H159" s="131">
        <v>171.41</v>
      </c>
      <c r="I159" s="132"/>
      <c r="J159" s="133">
        <f>ROUND(I159*H159,2)</f>
        <v>0</v>
      </c>
      <c r="K159" s="134"/>
      <c r="L159" s="32"/>
      <c r="M159" s="135" t="s">
        <v>1</v>
      </c>
      <c r="N159" s="136" t="s">
        <v>44</v>
      </c>
      <c r="P159" s="137">
        <f>O159*H159</f>
        <v>0</v>
      </c>
      <c r="Q159" s="137">
        <v>1.2999999999999999E-4</v>
      </c>
      <c r="R159" s="137">
        <f>Q159*H159</f>
        <v>2.2283299999999999E-2</v>
      </c>
      <c r="S159" s="137">
        <v>0</v>
      </c>
      <c r="T159" s="138">
        <f>S159*H159</f>
        <v>0</v>
      </c>
      <c r="AR159" s="139" t="s">
        <v>229</v>
      </c>
      <c r="AT159" s="139" t="s">
        <v>225</v>
      </c>
      <c r="AU159" s="139" t="s">
        <v>88</v>
      </c>
      <c r="AY159" s="17" t="s">
        <v>224</v>
      </c>
      <c r="BE159" s="140">
        <f>IF(N159="základní",J159,0)</f>
        <v>0</v>
      </c>
      <c r="BF159" s="140">
        <f>IF(N159="snížená",J159,0)</f>
        <v>0</v>
      </c>
      <c r="BG159" s="140">
        <f>IF(N159="zákl. přenesená",J159,0)</f>
        <v>0</v>
      </c>
      <c r="BH159" s="140">
        <f>IF(N159="sníž. přenesená",J159,0)</f>
        <v>0</v>
      </c>
      <c r="BI159" s="140">
        <f>IF(N159="nulová",J159,0)</f>
        <v>0</v>
      </c>
      <c r="BJ159" s="17" t="s">
        <v>6</v>
      </c>
      <c r="BK159" s="140">
        <f>ROUND(I159*H159,2)</f>
        <v>0</v>
      </c>
      <c r="BL159" s="17" t="s">
        <v>229</v>
      </c>
      <c r="BM159" s="139" t="s">
        <v>1847</v>
      </c>
    </row>
    <row r="160" spans="2:65" s="1" customFormat="1" ht="37.9" customHeight="1">
      <c r="B160" s="32"/>
      <c r="C160" s="127" t="s">
        <v>314</v>
      </c>
      <c r="D160" s="127" t="s">
        <v>225</v>
      </c>
      <c r="E160" s="128" t="s">
        <v>1848</v>
      </c>
      <c r="F160" s="129" t="s">
        <v>1849</v>
      </c>
      <c r="G160" s="130" t="s">
        <v>320</v>
      </c>
      <c r="H160" s="131">
        <v>171.41</v>
      </c>
      <c r="I160" s="132"/>
      <c r="J160" s="133">
        <f>ROUND(I160*H160,2)</f>
        <v>0</v>
      </c>
      <c r="K160" s="134"/>
      <c r="L160" s="32"/>
      <c r="M160" s="135" t="s">
        <v>1</v>
      </c>
      <c r="N160" s="136" t="s">
        <v>44</v>
      </c>
      <c r="P160" s="137">
        <f>O160*H160</f>
        <v>0</v>
      </c>
      <c r="Q160" s="137">
        <v>0</v>
      </c>
      <c r="R160" s="137">
        <f>Q160*H160</f>
        <v>0</v>
      </c>
      <c r="S160" s="137">
        <v>0</v>
      </c>
      <c r="T160" s="138">
        <f>S160*H160</f>
        <v>0</v>
      </c>
      <c r="AR160" s="139" t="s">
        <v>229</v>
      </c>
      <c r="AT160" s="139" t="s">
        <v>225</v>
      </c>
      <c r="AU160" s="139" t="s">
        <v>88</v>
      </c>
      <c r="AY160" s="17" t="s">
        <v>224</v>
      </c>
      <c r="BE160" s="140">
        <f>IF(N160="základní",J160,0)</f>
        <v>0</v>
      </c>
      <c r="BF160" s="140">
        <f>IF(N160="snížená",J160,0)</f>
        <v>0</v>
      </c>
      <c r="BG160" s="140">
        <f>IF(N160="zákl. přenesená",J160,0)</f>
        <v>0</v>
      </c>
      <c r="BH160" s="140">
        <f>IF(N160="sníž. přenesená",J160,0)</f>
        <v>0</v>
      </c>
      <c r="BI160" s="140">
        <f>IF(N160="nulová",J160,0)</f>
        <v>0</v>
      </c>
      <c r="BJ160" s="17" t="s">
        <v>6</v>
      </c>
      <c r="BK160" s="140">
        <f>ROUND(I160*H160,2)</f>
        <v>0</v>
      </c>
      <c r="BL160" s="17" t="s">
        <v>229</v>
      </c>
      <c r="BM160" s="139" t="s">
        <v>1850</v>
      </c>
    </row>
    <row r="161" spans="2:65" s="1" customFormat="1" ht="24.2" customHeight="1">
      <c r="B161" s="32"/>
      <c r="C161" s="162" t="s">
        <v>249</v>
      </c>
      <c r="D161" s="162" t="s">
        <v>748</v>
      </c>
      <c r="E161" s="163" t="s">
        <v>1851</v>
      </c>
      <c r="F161" s="164" t="s">
        <v>1852</v>
      </c>
      <c r="G161" s="165" t="s">
        <v>320</v>
      </c>
      <c r="H161" s="166">
        <v>171.41</v>
      </c>
      <c r="I161" s="167"/>
      <c r="J161" s="168">
        <f>ROUND(I161*H161,2)</f>
        <v>0</v>
      </c>
      <c r="K161" s="169"/>
      <c r="L161" s="170"/>
      <c r="M161" s="171" t="s">
        <v>1</v>
      </c>
      <c r="N161" s="172" t="s">
        <v>44</v>
      </c>
      <c r="P161" s="137">
        <f>O161*H161</f>
        <v>0</v>
      </c>
      <c r="Q161" s="137">
        <v>1.5E-3</v>
      </c>
      <c r="R161" s="137">
        <f>Q161*H161</f>
        <v>0.25711499999999998</v>
      </c>
      <c r="S161" s="137">
        <v>0</v>
      </c>
      <c r="T161" s="138">
        <f>S161*H161</f>
        <v>0</v>
      </c>
      <c r="AR161" s="139" t="s">
        <v>272</v>
      </c>
      <c r="AT161" s="139" t="s">
        <v>748</v>
      </c>
      <c r="AU161" s="139" t="s">
        <v>88</v>
      </c>
      <c r="AY161" s="17" t="s">
        <v>224</v>
      </c>
      <c r="BE161" s="140">
        <f>IF(N161="základní",J161,0)</f>
        <v>0</v>
      </c>
      <c r="BF161" s="140">
        <f>IF(N161="snížená",J161,0)</f>
        <v>0</v>
      </c>
      <c r="BG161" s="140">
        <f>IF(N161="zákl. přenesená",J161,0)</f>
        <v>0</v>
      </c>
      <c r="BH161" s="140">
        <f>IF(N161="sníž. přenesená",J161,0)</f>
        <v>0</v>
      </c>
      <c r="BI161" s="140">
        <f>IF(N161="nulová",J161,0)</f>
        <v>0</v>
      </c>
      <c r="BJ161" s="17" t="s">
        <v>6</v>
      </c>
      <c r="BK161" s="140">
        <f>ROUND(I161*H161,2)</f>
        <v>0</v>
      </c>
      <c r="BL161" s="17" t="s">
        <v>229</v>
      </c>
      <c r="BM161" s="139" t="s">
        <v>1853</v>
      </c>
    </row>
    <row r="162" spans="2:65" s="1" customFormat="1" ht="33" customHeight="1">
      <c r="B162" s="32"/>
      <c r="C162" s="127" t="s">
        <v>322</v>
      </c>
      <c r="D162" s="127" t="s">
        <v>225</v>
      </c>
      <c r="E162" s="128" t="s">
        <v>1854</v>
      </c>
      <c r="F162" s="129" t="s">
        <v>1855</v>
      </c>
      <c r="G162" s="130" t="s">
        <v>320</v>
      </c>
      <c r="H162" s="131">
        <v>48</v>
      </c>
      <c r="I162" s="132"/>
      <c r="J162" s="133">
        <f>ROUND(I162*H162,2)</f>
        <v>0</v>
      </c>
      <c r="K162" s="134"/>
      <c r="L162" s="32"/>
      <c r="M162" s="135" t="s">
        <v>1</v>
      </c>
      <c r="N162" s="136" t="s">
        <v>44</v>
      </c>
      <c r="P162" s="137">
        <f>O162*H162</f>
        <v>0</v>
      </c>
      <c r="Q162" s="137">
        <v>0.1837</v>
      </c>
      <c r="R162" s="137">
        <f>Q162*H162</f>
        <v>8.8176000000000005</v>
      </c>
      <c r="S162" s="137">
        <v>0</v>
      </c>
      <c r="T162" s="138">
        <f>S162*H162</f>
        <v>0</v>
      </c>
      <c r="AR162" s="139" t="s">
        <v>229</v>
      </c>
      <c r="AT162" s="139" t="s">
        <v>225</v>
      </c>
      <c r="AU162" s="139" t="s">
        <v>88</v>
      </c>
      <c r="AY162" s="17" t="s">
        <v>224</v>
      </c>
      <c r="BE162" s="140">
        <f>IF(N162="základní",J162,0)</f>
        <v>0</v>
      </c>
      <c r="BF162" s="140">
        <f>IF(N162="snížená",J162,0)</f>
        <v>0</v>
      </c>
      <c r="BG162" s="140">
        <f>IF(N162="zákl. přenesená",J162,0)</f>
        <v>0</v>
      </c>
      <c r="BH162" s="140">
        <f>IF(N162="sníž. přenesená",J162,0)</f>
        <v>0</v>
      </c>
      <c r="BI162" s="140">
        <f>IF(N162="nulová",J162,0)</f>
        <v>0</v>
      </c>
      <c r="BJ162" s="17" t="s">
        <v>6</v>
      </c>
      <c r="BK162" s="140">
        <f>ROUND(I162*H162,2)</f>
        <v>0</v>
      </c>
      <c r="BL162" s="17" t="s">
        <v>229</v>
      </c>
      <c r="BM162" s="139" t="s">
        <v>1856</v>
      </c>
    </row>
    <row r="163" spans="2:65" s="12" customFormat="1">
      <c r="B163" s="148"/>
      <c r="D163" s="142" t="s">
        <v>231</v>
      </c>
      <c r="E163" s="149" t="s">
        <v>1</v>
      </c>
      <c r="F163" s="150" t="s">
        <v>1857</v>
      </c>
      <c r="H163" s="151">
        <v>48</v>
      </c>
      <c r="I163" s="152"/>
      <c r="L163" s="148"/>
      <c r="M163" s="153"/>
      <c r="T163" s="154"/>
      <c r="AT163" s="149" t="s">
        <v>231</v>
      </c>
      <c r="AU163" s="149" t="s">
        <v>88</v>
      </c>
      <c r="AV163" s="12" t="s">
        <v>88</v>
      </c>
      <c r="AW163" s="12" t="s">
        <v>35</v>
      </c>
      <c r="AX163" s="12" t="s">
        <v>6</v>
      </c>
      <c r="AY163" s="149" t="s">
        <v>224</v>
      </c>
    </row>
    <row r="164" spans="2:65" s="1" customFormat="1" ht="24.2" customHeight="1">
      <c r="B164" s="32"/>
      <c r="C164" s="127" t="s">
        <v>253</v>
      </c>
      <c r="D164" s="127" t="s">
        <v>225</v>
      </c>
      <c r="E164" s="128" t="s">
        <v>1858</v>
      </c>
      <c r="F164" s="129" t="s">
        <v>1859</v>
      </c>
      <c r="G164" s="130" t="s">
        <v>320</v>
      </c>
      <c r="H164" s="131">
        <v>26.41</v>
      </c>
      <c r="I164" s="132"/>
      <c r="J164" s="133">
        <f>ROUND(I164*H164,2)</f>
        <v>0</v>
      </c>
      <c r="K164" s="134"/>
      <c r="L164" s="32"/>
      <c r="M164" s="135" t="s">
        <v>1</v>
      </c>
      <c r="N164" s="136" t="s">
        <v>44</v>
      </c>
      <c r="P164" s="137">
        <f>O164*H164</f>
        <v>0</v>
      </c>
      <c r="Q164" s="137">
        <v>4.8000000000000001E-4</v>
      </c>
      <c r="R164" s="137">
        <f>Q164*H164</f>
        <v>1.26768E-2</v>
      </c>
      <c r="S164" s="137">
        <v>0</v>
      </c>
      <c r="T164" s="138">
        <f>S164*H164</f>
        <v>0</v>
      </c>
      <c r="AR164" s="139" t="s">
        <v>229</v>
      </c>
      <c r="AT164" s="139" t="s">
        <v>225</v>
      </c>
      <c r="AU164" s="139" t="s">
        <v>88</v>
      </c>
      <c r="AY164" s="17" t="s">
        <v>224</v>
      </c>
      <c r="BE164" s="140">
        <f>IF(N164="základní",J164,0)</f>
        <v>0</v>
      </c>
      <c r="BF164" s="140">
        <f>IF(N164="snížená",J164,0)</f>
        <v>0</v>
      </c>
      <c r="BG164" s="140">
        <f>IF(N164="zákl. přenesená",J164,0)</f>
        <v>0</v>
      </c>
      <c r="BH164" s="140">
        <f>IF(N164="sníž. přenesená",J164,0)</f>
        <v>0</v>
      </c>
      <c r="BI164" s="140">
        <f>IF(N164="nulová",J164,0)</f>
        <v>0</v>
      </c>
      <c r="BJ164" s="17" t="s">
        <v>6</v>
      </c>
      <c r="BK164" s="140">
        <f>ROUND(I164*H164,2)</f>
        <v>0</v>
      </c>
      <c r="BL164" s="17" t="s">
        <v>229</v>
      </c>
      <c r="BM164" s="139" t="s">
        <v>1860</v>
      </c>
    </row>
    <row r="165" spans="2:65" s="12" customFormat="1">
      <c r="B165" s="148"/>
      <c r="D165" s="142" t="s">
        <v>231</v>
      </c>
      <c r="E165" s="149" t="s">
        <v>1</v>
      </c>
      <c r="F165" s="150" t="s">
        <v>1861</v>
      </c>
      <c r="H165" s="151">
        <v>26.41</v>
      </c>
      <c r="I165" s="152"/>
      <c r="L165" s="148"/>
      <c r="M165" s="153"/>
      <c r="T165" s="154"/>
      <c r="AT165" s="149" t="s">
        <v>231</v>
      </c>
      <c r="AU165" s="149" t="s">
        <v>88</v>
      </c>
      <c r="AV165" s="12" t="s">
        <v>88</v>
      </c>
      <c r="AW165" s="12" t="s">
        <v>35</v>
      </c>
      <c r="AX165" s="12" t="s">
        <v>6</v>
      </c>
      <c r="AY165" s="149" t="s">
        <v>224</v>
      </c>
    </row>
    <row r="166" spans="2:65" s="10" customFormat="1" ht="25.9" customHeight="1">
      <c r="B166" s="117"/>
      <c r="D166" s="118" t="s">
        <v>78</v>
      </c>
      <c r="E166" s="119" t="s">
        <v>1463</v>
      </c>
      <c r="F166" s="119" t="s">
        <v>1862</v>
      </c>
      <c r="I166" s="120"/>
      <c r="J166" s="121">
        <f>BK166</f>
        <v>0</v>
      </c>
      <c r="L166" s="117"/>
      <c r="M166" s="122"/>
      <c r="P166" s="123">
        <f>P167+P185+P204+P220+P247+P256+P264+P281</f>
        <v>0</v>
      </c>
      <c r="R166" s="123">
        <f>R167+R185+R204+R220+R247+R256+R264+R281</f>
        <v>35.51094071</v>
      </c>
      <c r="T166" s="124">
        <f>T167+T185+T204+T220+T247+T256+T264+T281</f>
        <v>0</v>
      </c>
      <c r="AR166" s="118" t="s">
        <v>88</v>
      </c>
      <c r="AT166" s="125" t="s">
        <v>78</v>
      </c>
      <c r="AU166" s="125" t="s">
        <v>79</v>
      </c>
      <c r="AY166" s="118" t="s">
        <v>224</v>
      </c>
      <c r="BK166" s="126">
        <f>BK167+BK185+BK204+BK220+BK247+BK256+BK264+BK281</f>
        <v>0</v>
      </c>
    </row>
    <row r="167" spans="2:65" s="10" customFormat="1" ht="22.9" customHeight="1">
      <c r="B167" s="117"/>
      <c r="D167" s="118" t="s">
        <v>78</v>
      </c>
      <c r="E167" s="195" t="s">
        <v>726</v>
      </c>
      <c r="F167" s="195" t="s">
        <v>1863</v>
      </c>
      <c r="I167" s="120"/>
      <c r="J167" s="196">
        <f>BK167</f>
        <v>0</v>
      </c>
      <c r="L167" s="117"/>
      <c r="M167" s="122"/>
      <c r="P167" s="123">
        <f>SUM(P168:P184)</f>
        <v>0</v>
      </c>
      <c r="R167" s="123">
        <f>SUM(R168:R184)</f>
        <v>3.6551716999999999</v>
      </c>
      <c r="T167" s="124">
        <f>SUM(T168:T184)</f>
        <v>0</v>
      </c>
      <c r="AR167" s="118" t="s">
        <v>88</v>
      </c>
      <c r="AT167" s="125" t="s">
        <v>78</v>
      </c>
      <c r="AU167" s="125" t="s">
        <v>6</v>
      </c>
      <c r="AY167" s="118" t="s">
        <v>224</v>
      </c>
      <c r="BK167" s="126">
        <f>SUM(BK168:BK184)</f>
        <v>0</v>
      </c>
    </row>
    <row r="168" spans="2:65" s="1" customFormat="1" ht="16.5" customHeight="1">
      <c r="B168" s="32"/>
      <c r="C168" s="127" t="s">
        <v>333</v>
      </c>
      <c r="D168" s="127" t="s">
        <v>225</v>
      </c>
      <c r="E168" s="128" t="s">
        <v>517</v>
      </c>
      <c r="F168" s="129" t="s">
        <v>1864</v>
      </c>
      <c r="G168" s="130" t="s">
        <v>320</v>
      </c>
      <c r="H168" s="131">
        <v>171.41</v>
      </c>
      <c r="I168" s="132"/>
      <c r="J168" s="133">
        <f>ROUND(I168*H168,2)</f>
        <v>0</v>
      </c>
      <c r="K168" s="134"/>
      <c r="L168" s="32"/>
      <c r="M168" s="135" t="s">
        <v>1</v>
      </c>
      <c r="N168" s="136" t="s">
        <v>44</v>
      </c>
      <c r="P168" s="137">
        <f>O168*H168</f>
        <v>0</v>
      </c>
      <c r="Q168" s="137">
        <v>1E-4</v>
      </c>
      <c r="R168" s="137">
        <f>Q168*H168</f>
        <v>1.7141E-2</v>
      </c>
      <c r="S168" s="137">
        <v>0</v>
      </c>
      <c r="T168" s="138">
        <f>S168*H168</f>
        <v>0</v>
      </c>
      <c r="AR168" s="139" t="s">
        <v>229</v>
      </c>
      <c r="AT168" s="139" t="s">
        <v>225</v>
      </c>
      <c r="AU168" s="139" t="s">
        <v>88</v>
      </c>
      <c r="AY168" s="17" t="s">
        <v>224</v>
      </c>
      <c r="BE168" s="140">
        <f>IF(N168="základní",J168,0)</f>
        <v>0</v>
      </c>
      <c r="BF168" s="140">
        <f>IF(N168="snížená",J168,0)</f>
        <v>0</v>
      </c>
      <c r="BG168" s="140">
        <f>IF(N168="zákl. přenesená",J168,0)</f>
        <v>0</v>
      </c>
      <c r="BH168" s="140">
        <f>IF(N168="sníž. přenesená",J168,0)</f>
        <v>0</v>
      </c>
      <c r="BI168" s="140">
        <f>IF(N168="nulová",J168,0)</f>
        <v>0</v>
      </c>
      <c r="BJ168" s="17" t="s">
        <v>6</v>
      </c>
      <c r="BK168" s="140">
        <f>ROUND(I168*H168,2)</f>
        <v>0</v>
      </c>
      <c r="BL168" s="17" t="s">
        <v>229</v>
      </c>
      <c r="BM168" s="139" t="s">
        <v>1865</v>
      </c>
    </row>
    <row r="169" spans="2:65" s="1" customFormat="1" ht="24.2" customHeight="1">
      <c r="B169" s="32"/>
      <c r="C169" s="127" t="s">
        <v>261</v>
      </c>
      <c r="D169" s="127" t="s">
        <v>225</v>
      </c>
      <c r="E169" s="128" t="s">
        <v>739</v>
      </c>
      <c r="F169" s="129" t="s">
        <v>740</v>
      </c>
      <c r="G169" s="130" t="s">
        <v>320</v>
      </c>
      <c r="H169" s="131">
        <v>342.82</v>
      </c>
      <c r="I169" s="132"/>
      <c r="J169" s="133">
        <f>ROUND(I169*H169,2)</f>
        <v>0</v>
      </c>
      <c r="K169" s="134"/>
      <c r="L169" s="32"/>
      <c r="M169" s="135" t="s">
        <v>1</v>
      </c>
      <c r="N169" s="136" t="s">
        <v>44</v>
      </c>
      <c r="P169" s="137">
        <f>O169*H169</f>
        <v>0</v>
      </c>
      <c r="Q169" s="137">
        <v>4.0000000000000002E-4</v>
      </c>
      <c r="R169" s="137">
        <f>Q169*H169</f>
        <v>0.137128</v>
      </c>
      <c r="S169" s="137">
        <v>0</v>
      </c>
      <c r="T169" s="138">
        <f>S169*H169</f>
        <v>0</v>
      </c>
      <c r="AR169" s="139" t="s">
        <v>229</v>
      </c>
      <c r="AT169" s="139" t="s">
        <v>225</v>
      </c>
      <c r="AU169" s="139" t="s">
        <v>88</v>
      </c>
      <c r="AY169" s="17" t="s">
        <v>224</v>
      </c>
      <c r="BE169" s="140">
        <f>IF(N169="základní",J169,0)</f>
        <v>0</v>
      </c>
      <c r="BF169" s="140">
        <f>IF(N169="snížená",J169,0)</f>
        <v>0</v>
      </c>
      <c r="BG169" s="140">
        <f>IF(N169="zákl. přenesená",J169,0)</f>
        <v>0</v>
      </c>
      <c r="BH169" s="140">
        <f>IF(N169="sníž. přenesená",J169,0)</f>
        <v>0</v>
      </c>
      <c r="BI169" s="140">
        <f>IF(N169="nulová",J169,0)</f>
        <v>0</v>
      </c>
      <c r="BJ169" s="17" t="s">
        <v>6</v>
      </c>
      <c r="BK169" s="140">
        <f>ROUND(I169*H169,2)</f>
        <v>0</v>
      </c>
      <c r="BL169" s="17" t="s">
        <v>229</v>
      </c>
      <c r="BM169" s="139" t="s">
        <v>1866</v>
      </c>
    </row>
    <row r="170" spans="2:65" s="12" customFormat="1">
      <c r="B170" s="148"/>
      <c r="D170" s="142" t="s">
        <v>231</v>
      </c>
      <c r="E170" s="149" t="s">
        <v>1</v>
      </c>
      <c r="F170" s="150" t="s">
        <v>1867</v>
      </c>
      <c r="H170" s="151">
        <v>342.82</v>
      </c>
      <c r="I170" s="152"/>
      <c r="L170" s="148"/>
      <c r="M170" s="153"/>
      <c r="T170" s="154"/>
      <c r="AT170" s="149" t="s">
        <v>231</v>
      </c>
      <c r="AU170" s="149" t="s">
        <v>88</v>
      </c>
      <c r="AV170" s="12" t="s">
        <v>88</v>
      </c>
      <c r="AW170" s="12" t="s">
        <v>35</v>
      </c>
      <c r="AX170" s="12" t="s">
        <v>6</v>
      </c>
      <c r="AY170" s="149" t="s">
        <v>224</v>
      </c>
    </row>
    <row r="171" spans="2:65" s="1" customFormat="1" ht="24.2" customHeight="1">
      <c r="B171" s="32"/>
      <c r="C171" s="127" t="s">
        <v>7</v>
      </c>
      <c r="D171" s="127" t="s">
        <v>225</v>
      </c>
      <c r="E171" s="128" t="s">
        <v>743</v>
      </c>
      <c r="F171" s="129" t="s">
        <v>744</v>
      </c>
      <c r="G171" s="130" t="s">
        <v>320</v>
      </c>
      <c r="H171" s="131">
        <v>204</v>
      </c>
      <c r="I171" s="132"/>
      <c r="J171" s="133">
        <f>ROUND(I171*H171,2)</f>
        <v>0</v>
      </c>
      <c r="K171" s="134"/>
      <c r="L171" s="32"/>
      <c r="M171" s="135" t="s">
        <v>1</v>
      </c>
      <c r="N171" s="136" t="s">
        <v>44</v>
      </c>
      <c r="P171" s="137">
        <f>O171*H171</f>
        <v>0</v>
      </c>
      <c r="Q171" s="137">
        <v>4.0000000000000002E-4</v>
      </c>
      <c r="R171" s="137">
        <f>Q171*H171</f>
        <v>8.1600000000000006E-2</v>
      </c>
      <c r="S171" s="137">
        <v>0</v>
      </c>
      <c r="T171" s="138">
        <f>S171*H171</f>
        <v>0</v>
      </c>
      <c r="AR171" s="139" t="s">
        <v>229</v>
      </c>
      <c r="AT171" s="139" t="s">
        <v>225</v>
      </c>
      <c r="AU171" s="139" t="s">
        <v>88</v>
      </c>
      <c r="AY171" s="17" t="s">
        <v>224</v>
      </c>
      <c r="BE171" s="140">
        <f>IF(N171="základní",J171,0)</f>
        <v>0</v>
      </c>
      <c r="BF171" s="140">
        <f>IF(N171="snížená",J171,0)</f>
        <v>0</v>
      </c>
      <c r="BG171" s="140">
        <f>IF(N171="zákl. přenesená",J171,0)</f>
        <v>0</v>
      </c>
      <c r="BH171" s="140">
        <f>IF(N171="sníž. přenesená",J171,0)</f>
        <v>0</v>
      </c>
      <c r="BI171" s="140">
        <f>IF(N171="nulová",J171,0)</f>
        <v>0</v>
      </c>
      <c r="BJ171" s="17" t="s">
        <v>6</v>
      </c>
      <c r="BK171" s="140">
        <f>ROUND(I171*H171,2)</f>
        <v>0</v>
      </c>
      <c r="BL171" s="17" t="s">
        <v>229</v>
      </c>
      <c r="BM171" s="139" t="s">
        <v>1868</v>
      </c>
    </row>
    <row r="172" spans="2:65" s="12" customFormat="1">
      <c r="B172" s="148"/>
      <c r="D172" s="142" t="s">
        <v>231</v>
      </c>
      <c r="E172" s="149" t="s">
        <v>1</v>
      </c>
      <c r="F172" s="150" t="s">
        <v>1869</v>
      </c>
      <c r="H172" s="151">
        <v>204</v>
      </c>
      <c r="I172" s="152"/>
      <c r="L172" s="148"/>
      <c r="M172" s="153"/>
      <c r="T172" s="154"/>
      <c r="AT172" s="149" t="s">
        <v>231</v>
      </c>
      <c r="AU172" s="149" t="s">
        <v>88</v>
      </c>
      <c r="AV172" s="12" t="s">
        <v>88</v>
      </c>
      <c r="AW172" s="12" t="s">
        <v>35</v>
      </c>
      <c r="AX172" s="12" t="s">
        <v>6</v>
      </c>
      <c r="AY172" s="149" t="s">
        <v>224</v>
      </c>
    </row>
    <row r="173" spans="2:65" s="1" customFormat="1" ht="24.2" customHeight="1">
      <c r="B173" s="32"/>
      <c r="C173" s="162" t="s">
        <v>265</v>
      </c>
      <c r="D173" s="162" t="s">
        <v>748</v>
      </c>
      <c r="E173" s="163" t="s">
        <v>1870</v>
      </c>
      <c r="F173" s="164" t="s">
        <v>1871</v>
      </c>
      <c r="G173" s="165" t="s">
        <v>320</v>
      </c>
      <c r="H173" s="166">
        <v>319.56099999999998</v>
      </c>
      <c r="I173" s="167"/>
      <c r="J173" s="168">
        <f>ROUND(I173*H173,2)</f>
        <v>0</v>
      </c>
      <c r="K173" s="169"/>
      <c r="L173" s="170"/>
      <c r="M173" s="171" t="s">
        <v>1</v>
      </c>
      <c r="N173" s="172" t="s">
        <v>44</v>
      </c>
      <c r="P173" s="137">
        <f>O173*H173</f>
        <v>0</v>
      </c>
      <c r="Q173" s="137">
        <v>5.4000000000000003E-3</v>
      </c>
      <c r="R173" s="137">
        <f>Q173*H173</f>
        <v>1.7256293999999999</v>
      </c>
      <c r="S173" s="137">
        <v>0</v>
      </c>
      <c r="T173" s="138">
        <f>S173*H173</f>
        <v>0</v>
      </c>
      <c r="AR173" s="139" t="s">
        <v>272</v>
      </c>
      <c r="AT173" s="139" t="s">
        <v>748</v>
      </c>
      <c r="AU173" s="139" t="s">
        <v>88</v>
      </c>
      <c r="AY173" s="17" t="s">
        <v>224</v>
      </c>
      <c r="BE173" s="140">
        <f>IF(N173="základní",J173,0)</f>
        <v>0</v>
      </c>
      <c r="BF173" s="140">
        <f>IF(N173="snížená",J173,0)</f>
        <v>0</v>
      </c>
      <c r="BG173" s="140">
        <f>IF(N173="zákl. přenesená",J173,0)</f>
        <v>0</v>
      </c>
      <c r="BH173" s="140">
        <f>IF(N173="sníž. přenesená",J173,0)</f>
        <v>0</v>
      </c>
      <c r="BI173" s="140">
        <f>IF(N173="nulová",J173,0)</f>
        <v>0</v>
      </c>
      <c r="BJ173" s="17" t="s">
        <v>6</v>
      </c>
      <c r="BK173" s="140">
        <f>ROUND(I173*H173,2)</f>
        <v>0</v>
      </c>
      <c r="BL173" s="17" t="s">
        <v>229</v>
      </c>
      <c r="BM173" s="139" t="s">
        <v>1872</v>
      </c>
    </row>
    <row r="174" spans="2:65" s="12" customFormat="1">
      <c r="B174" s="148"/>
      <c r="D174" s="142" t="s">
        <v>231</v>
      </c>
      <c r="E174" s="149" t="s">
        <v>1</v>
      </c>
      <c r="F174" s="150" t="s">
        <v>1873</v>
      </c>
      <c r="H174" s="151">
        <v>290.51</v>
      </c>
      <c r="I174" s="152"/>
      <c r="L174" s="148"/>
      <c r="M174" s="153"/>
      <c r="T174" s="154"/>
      <c r="AT174" s="149" t="s">
        <v>231</v>
      </c>
      <c r="AU174" s="149" t="s">
        <v>88</v>
      </c>
      <c r="AV174" s="12" t="s">
        <v>88</v>
      </c>
      <c r="AW174" s="12" t="s">
        <v>35</v>
      </c>
      <c r="AX174" s="12" t="s">
        <v>6</v>
      </c>
      <c r="AY174" s="149" t="s">
        <v>224</v>
      </c>
    </row>
    <row r="175" spans="2:65" s="12" customFormat="1">
      <c r="B175" s="148"/>
      <c r="D175" s="142" t="s">
        <v>231</v>
      </c>
      <c r="F175" s="150" t="s">
        <v>1874</v>
      </c>
      <c r="H175" s="151">
        <v>319.56099999999998</v>
      </c>
      <c r="I175" s="152"/>
      <c r="L175" s="148"/>
      <c r="M175" s="153"/>
      <c r="T175" s="154"/>
      <c r="AT175" s="149" t="s">
        <v>231</v>
      </c>
      <c r="AU175" s="149" t="s">
        <v>88</v>
      </c>
      <c r="AV175" s="12" t="s">
        <v>88</v>
      </c>
      <c r="AW175" s="12" t="s">
        <v>4</v>
      </c>
      <c r="AX175" s="12" t="s">
        <v>6</v>
      </c>
      <c r="AY175" s="149" t="s">
        <v>224</v>
      </c>
    </row>
    <row r="176" spans="2:65" s="1" customFormat="1" ht="24.2" customHeight="1">
      <c r="B176" s="32"/>
      <c r="C176" s="162" t="s">
        <v>356</v>
      </c>
      <c r="D176" s="162" t="s">
        <v>748</v>
      </c>
      <c r="E176" s="163" t="s">
        <v>1875</v>
      </c>
      <c r="F176" s="164" t="s">
        <v>1876</v>
      </c>
      <c r="G176" s="165" t="s">
        <v>320</v>
      </c>
      <c r="H176" s="166">
        <v>319.56099999999998</v>
      </c>
      <c r="I176" s="167"/>
      <c r="J176" s="168">
        <f>ROUND(I176*H176,2)</f>
        <v>0</v>
      </c>
      <c r="K176" s="169"/>
      <c r="L176" s="170"/>
      <c r="M176" s="171" t="s">
        <v>1</v>
      </c>
      <c r="N176" s="172" t="s">
        <v>44</v>
      </c>
      <c r="P176" s="137">
        <f>O176*H176</f>
        <v>0</v>
      </c>
      <c r="Q176" s="137">
        <v>5.3E-3</v>
      </c>
      <c r="R176" s="137">
        <f>Q176*H176</f>
        <v>1.6936732999999999</v>
      </c>
      <c r="S176" s="137">
        <v>0</v>
      </c>
      <c r="T176" s="138">
        <f>S176*H176</f>
        <v>0</v>
      </c>
      <c r="AR176" s="139" t="s">
        <v>272</v>
      </c>
      <c r="AT176" s="139" t="s">
        <v>748</v>
      </c>
      <c r="AU176" s="139" t="s">
        <v>88</v>
      </c>
      <c r="AY176" s="17" t="s">
        <v>224</v>
      </c>
      <c r="BE176" s="140">
        <f>IF(N176="základní",J176,0)</f>
        <v>0</v>
      </c>
      <c r="BF176" s="140">
        <f>IF(N176="snížená",J176,0)</f>
        <v>0</v>
      </c>
      <c r="BG176" s="140">
        <f>IF(N176="zákl. přenesená",J176,0)</f>
        <v>0</v>
      </c>
      <c r="BH176" s="140">
        <f>IF(N176="sníž. přenesená",J176,0)</f>
        <v>0</v>
      </c>
      <c r="BI176" s="140">
        <f>IF(N176="nulová",J176,0)</f>
        <v>0</v>
      </c>
      <c r="BJ176" s="17" t="s">
        <v>6</v>
      </c>
      <c r="BK176" s="140">
        <f>ROUND(I176*H176,2)</f>
        <v>0</v>
      </c>
      <c r="BL176" s="17" t="s">
        <v>229</v>
      </c>
      <c r="BM176" s="139" t="s">
        <v>1877</v>
      </c>
    </row>
    <row r="177" spans="2:65" s="12" customFormat="1">
      <c r="B177" s="148"/>
      <c r="D177" s="142" t="s">
        <v>231</v>
      </c>
      <c r="F177" s="150" t="s">
        <v>1874</v>
      </c>
      <c r="H177" s="151">
        <v>319.56099999999998</v>
      </c>
      <c r="I177" s="152"/>
      <c r="L177" s="148"/>
      <c r="M177" s="153"/>
      <c r="T177" s="154"/>
      <c r="AT177" s="149" t="s">
        <v>231</v>
      </c>
      <c r="AU177" s="149" t="s">
        <v>88</v>
      </c>
      <c r="AV177" s="12" t="s">
        <v>88</v>
      </c>
      <c r="AW177" s="12" t="s">
        <v>4</v>
      </c>
      <c r="AX177" s="12" t="s">
        <v>6</v>
      </c>
      <c r="AY177" s="149" t="s">
        <v>224</v>
      </c>
    </row>
    <row r="178" spans="2:65" s="1" customFormat="1" ht="24.2" customHeight="1">
      <c r="B178" s="32"/>
      <c r="C178" s="127" t="s">
        <v>275</v>
      </c>
      <c r="D178" s="127" t="s">
        <v>225</v>
      </c>
      <c r="E178" s="128" t="s">
        <v>1878</v>
      </c>
      <c r="F178" s="129" t="s">
        <v>1879</v>
      </c>
      <c r="G178" s="130" t="s">
        <v>320</v>
      </c>
      <c r="H178" s="131">
        <v>273.41000000000003</v>
      </c>
      <c r="I178" s="132"/>
      <c r="J178" s="133">
        <f>ROUND(I178*H178,2)</f>
        <v>0</v>
      </c>
      <c r="K178" s="134"/>
      <c r="L178" s="32"/>
      <c r="M178" s="135" t="s">
        <v>1</v>
      </c>
      <c r="N178" s="136" t="s">
        <v>44</v>
      </c>
      <c r="P178" s="137">
        <f>O178*H178</f>
        <v>0</v>
      </c>
      <c r="Q178" s="137">
        <v>0</v>
      </c>
      <c r="R178" s="137">
        <f>Q178*H178</f>
        <v>0</v>
      </c>
      <c r="S178" s="137">
        <v>0</v>
      </c>
      <c r="T178" s="138">
        <f>S178*H178</f>
        <v>0</v>
      </c>
      <c r="AR178" s="139" t="s">
        <v>229</v>
      </c>
      <c r="AT178" s="139" t="s">
        <v>225</v>
      </c>
      <c r="AU178" s="139" t="s">
        <v>88</v>
      </c>
      <c r="AY178" s="17" t="s">
        <v>224</v>
      </c>
      <c r="BE178" s="140">
        <f>IF(N178="základní",J178,0)</f>
        <v>0</v>
      </c>
      <c r="BF178" s="140">
        <f>IF(N178="snížená",J178,0)</f>
        <v>0</v>
      </c>
      <c r="BG178" s="140">
        <f>IF(N178="zákl. přenesená",J178,0)</f>
        <v>0</v>
      </c>
      <c r="BH178" s="140">
        <f>IF(N178="sníž. přenesená",J178,0)</f>
        <v>0</v>
      </c>
      <c r="BI178" s="140">
        <f>IF(N178="nulová",J178,0)</f>
        <v>0</v>
      </c>
      <c r="BJ178" s="17" t="s">
        <v>6</v>
      </c>
      <c r="BK178" s="140">
        <f>ROUND(I178*H178,2)</f>
        <v>0</v>
      </c>
      <c r="BL178" s="17" t="s">
        <v>229</v>
      </c>
      <c r="BM178" s="139" t="s">
        <v>1880</v>
      </c>
    </row>
    <row r="179" spans="2:65" s="11" customFormat="1">
      <c r="B179" s="141"/>
      <c r="D179" s="142" t="s">
        <v>231</v>
      </c>
      <c r="E179" s="143" t="s">
        <v>1</v>
      </c>
      <c r="F179" s="144" t="s">
        <v>1881</v>
      </c>
      <c r="H179" s="143" t="s">
        <v>1</v>
      </c>
      <c r="I179" s="145"/>
      <c r="L179" s="141"/>
      <c r="M179" s="146"/>
      <c r="T179" s="147"/>
      <c r="AT179" s="143" t="s">
        <v>231</v>
      </c>
      <c r="AU179" s="143" t="s">
        <v>88</v>
      </c>
      <c r="AV179" s="11" t="s">
        <v>6</v>
      </c>
      <c r="AW179" s="11" t="s">
        <v>35</v>
      </c>
      <c r="AX179" s="11" t="s">
        <v>79</v>
      </c>
      <c r="AY179" s="143" t="s">
        <v>224</v>
      </c>
    </row>
    <row r="180" spans="2:65" s="12" customFormat="1">
      <c r="B180" s="148"/>
      <c r="D180" s="142" t="s">
        <v>231</v>
      </c>
      <c r="E180" s="149" t="s">
        <v>1</v>
      </c>
      <c r="F180" s="150" t="s">
        <v>1882</v>
      </c>
      <c r="H180" s="151">
        <v>171.41</v>
      </c>
      <c r="I180" s="152"/>
      <c r="L180" s="148"/>
      <c r="M180" s="153"/>
      <c r="T180" s="154"/>
      <c r="AT180" s="149" t="s">
        <v>231</v>
      </c>
      <c r="AU180" s="149" t="s">
        <v>88</v>
      </c>
      <c r="AV180" s="12" t="s">
        <v>88</v>
      </c>
      <c r="AW180" s="12" t="s">
        <v>35</v>
      </c>
      <c r="AX180" s="12" t="s">
        <v>79</v>
      </c>
      <c r="AY180" s="149" t="s">
        <v>224</v>
      </c>
    </row>
    <row r="181" spans="2:65" s="11" customFormat="1">
      <c r="B181" s="141"/>
      <c r="D181" s="142" t="s">
        <v>231</v>
      </c>
      <c r="E181" s="143" t="s">
        <v>1</v>
      </c>
      <c r="F181" s="144" t="s">
        <v>1883</v>
      </c>
      <c r="H181" s="143" t="s">
        <v>1</v>
      </c>
      <c r="I181" s="145"/>
      <c r="L181" s="141"/>
      <c r="M181" s="146"/>
      <c r="T181" s="147"/>
      <c r="AT181" s="143" t="s">
        <v>231</v>
      </c>
      <c r="AU181" s="143" t="s">
        <v>88</v>
      </c>
      <c r="AV181" s="11" t="s">
        <v>6</v>
      </c>
      <c r="AW181" s="11" t="s">
        <v>35</v>
      </c>
      <c r="AX181" s="11" t="s">
        <v>79</v>
      </c>
      <c r="AY181" s="143" t="s">
        <v>224</v>
      </c>
    </row>
    <row r="182" spans="2:65" s="12" customFormat="1">
      <c r="B182" s="148"/>
      <c r="D182" s="142" t="s">
        <v>231</v>
      </c>
      <c r="E182" s="149" t="s">
        <v>1</v>
      </c>
      <c r="F182" s="150" t="s">
        <v>1884</v>
      </c>
      <c r="H182" s="151">
        <v>102</v>
      </c>
      <c r="I182" s="152"/>
      <c r="L182" s="148"/>
      <c r="M182" s="153"/>
      <c r="T182" s="154"/>
      <c r="AT182" s="149" t="s">
        <v>231</v>
      </c>
      <c r="AU182" s="149" t="s">
        <v>88</v>
      </c>
      <c r="AV182" s="12" t="s">
        <v>88</v>
      </c>
      <c r="AW182" s="12" t="s">
        <v>35</v>
      </c>
      <c r="AX182" s="12" t="s">
        <v>79</v>
      </c>
      <c r="AY182" s="149" t="s">
        <v>224</v>
      </c>
    </row>
    <row r="183" spans="2:65" s="13" customFormat="1">
      <c r="B183" s="155"/>
      <c r="D183" s="142" t="s">
        <v>231</v>
      </c>
      <c r="E183" s="156" t="s">
        <v>1</v>
      </c>
      <c r="F183" s="157" t="s">
        <v>236</v>
      </c>
      <c r="H183" s="158">
        <v>273.41000000000003</v>
      </c>
      <c r="I183" s="159"/>
      <c r="L183" s="155"/>
      <c r="M183" s="160"/>
      <c r="T183" s="161"/>
      <c r="AT183" s="156" t="s">
        <v>231</v>
      </c>
      <c r="AU183" s="156" t="s">
        <v>88</v>
      </c>
      <c r="AV183" s="13" t="s">
        <v>229</v>
      </c>
      <c r="AW183" s="13" t="s">
        <v>35</v>
      </c>
      <c r="AX183" s="13" t="s">
        <v>6</v>
      </c>
      <c r="AY183" s="156" t="s">
        <v>224</v>
      </c>
    </row>
    <row r="184" spans="2:65" s="1" customFormat="1" ht="24.2" customHeight="1">
      <c r="B184" s="32"/>
      <c r="C184" s="127" t="s">
        <v>369</v>
      </c>
      <c r="D184" s="127" t="s">
        <v>225</v>
      </c>
      <c r="E184" s="128" t="s">
        <v>1885</v>
      </c>
      <c r="F184" s="129" t="s">
        <v>1886</v>
      </c>
      <c r="G184" s="130" t="s">
        <v>797</v>
      </c>
      <c r="H184" s="180"/>
      <c r="I184" s="132"/>
      <c r="J184" s="133">
        <f>ROUND(I184*H184,2)</f>
        <v>0</v>
      </c>
      <c r="K184" s="134"/>
      <c r="L184" s="32"/>
      <c r="M184" s="135" t="s">
        <v>1</v>
      </c>
      <c r="N184" s="136" t="s">
        <v>44</v>
      </c>
      <c r="P184" s="137">
        <f>O184*H184</f>
        <v>0</v>
      </c>
      <c r="Q184" s="137">
        <v>0</v>
      </c>
      <c r="R184" s="137">
        <f>Q184*H184</f>
        <v>0</v>
      </c>
      <c r="S184" s="137">
        <v>0</v>
      </c>
      <c r="T184" s="138">
        <f>S184*H184</f>
        <v>0</v>
      </c>
      <c r="AR184" s="139" t="s">
        <v>249</v>
      </c>
      <c r="AT184" s="139" t="s">
        <v>225</v>
      </c>
      <c r="AU184" s="139" t="s">
        <v>88</v>
      </c>
      <c r="AY184" s="17" t="s">
        <v>224</v>
      </c>
      <c r="BE184" s="140">
        <f>IF(N184="základní",J184,0)</f>
        <v>0</v>
      </c>
      <c r="BF184" s="140">
        <f>IF(N184="snížená",J184,0)</f>
        <v>0</v>
      </c>
      <c r="BG184" s="140">
        <f>IF(N184="zákl. přenesená",J184,0)</f>
        <v>0</v>
      </c>
      <c r="BH184" s="140">
        <f>IF(N184="sníž. přenesená",J184,0)</f>
        <v>0</v>
      </c>
      <c r="BI184" s="140">
        <f>IF(N184="nulová",J184,0)</f>
        <v>0</v>
      </c>
      <c r="BJ184" s="17" t="s">
        <v>6</v>
      </c>
      <c r="BK184" s="140">
        <f>ROUND(I184*H184,2)</f>
        <v>0</v>
      </c>
      <c r="BL184" s="17" t="s">
        <v>249</v>
      </c>
      <c r="BM184" s="139" t="s">
        <v>1887</v>
      </c>
    </row>
    <row r="185" spans="2:65" s="10" customFormat="1" ht="22.9" customHeight="1">
      <c r="B185" s="117"/>
      <c r="D185" s="118" t="s">
        <v>78</v>
      </c>
      <c r="E185" s="195" t="s">
        <v>799</v>
      </c>
      <c r="F185" s="195" t="s">
        <v>800</v>
      </c>
      <c r="I185" s="120"/>
      <c r="J185" s="196">
        <f>BK185</f>
        <v>0</v>
      </c>
      <c r="L185" s="117"/>
      <c r="M185" s="122"/>
      <c r="P185" s="123">
        <f>SUM(P186:P203)</f>
        <v>0</v>
      </c>
      <c r="R185" s="123">
        <f>SUM(R186:R203)</f>
        <v>2.3199976000000002</v>
      </c>
      <c r="T185" s="124">
        <f>SUM(T186:T203)</f>
        <v>0</v>
      </c>
      <c r="AR185" s="118" t="s">
        <v>88</v>
      </c>
      <c r="AT185" s="125" t="s">
        <v>78</v>
      </c>
      <c r="AU185" s="125" t="s">
        <v>6</v>
      </c>
      <c r="AY185" s="118" t="s">
        <v>224</v>
      </c>
      <c r="BK185" s="126">
        <f>SUM(BK186:BK203)</f>
        <v>0</v>
      </c>
    </row>
    <row r="186" spans="2:65" s="1" customFormat="1" ht="24.2" customHeight="1">
      <c r="B186" s="32"/>
      <c r="C186" s="127" t="s">
        <v>376</v>
      </c>
      <c r="D186" s="127" t="s">
        <v>225</v>
      </c>
      <c r="E186" s="128" t="s">
        <v>1888</v>
      </c>
      <c r="F186" s="129" t="s">
        <v>1889</v>
      </c>
      <c r="G186" s="130" t="s">
        <v>320</v>
      </c>
      <c r="H186" s="131">
        <v>47.6</v>
      </c>
      <c r="I186" s="132"/>
      <c r="J186" s="133">
        <f>ROUND(I186*H186,2)</f>
        <v>0</v>
      </c>
      <c r="K186" s="134"/>
      <c r="L186" s="32"/>
      <c r="M186" s="135" t="s">
        <v>1</v>
      </c>
      <c r="N186" s="136" t="s">
        <v>44</v>
      </c>
      <c r="P186" s="137">
        <f>O186*H186</f>
        <v>0</v>
      </c>
      <c r="Q186" s="137">
        <v>6.1000000000000004E-3</v>
      </c>
      <c r="R186" s="137">
        <f>Q186*H186</f>
        <v>0.29036000000000001</v>
      </c>
      <c r="S186" s="137">
        <v>0</v>
      </c>
      <c r="T186" s="138">
        <f>S186*H186</f>
        <v>0</v>
      </c>
      <c r="AR186" s="139" t="s">
        <v>249</v>
      </c>
      <c r="AT186" s="139" t="s">
        <v>225</v>
      </c>
      <c r="AU186" s="139" t="s">
        <v>88</v>
      </c>
      <c r="AY186" s="17" t="s">
        <v>224</v>
      </c>
      <c r="BE186" s="140">
        <f>IF(N186="základní",J186,0)</f>
        <v>0</v>
      </c>
      <c r="BF186" s="140">
        <f>IF(N186="snížená",J186,0)</f>
        <v>0</v>
      </c>
      <c r="BG186" s="140">
        <f>IF(N186="zákl. přenesená",J186,0)</f>
        <v>0</v>
      </c>
      <c r="BH186" s="140">
        <f>IF(N186="sníž. přenesená",J186,0)</f>
        <v>0</v>
      </c>
      <c r="BI186" s="140">
        <f>IF(N186="nulová",J186,0)</f>
        <v>0</v>
      </c>
      <c r="BJ186" s="17" t="s">
        <v>6</v>
      </c>
      <c r="BK186" s="140">
        <f>ROUND(I186*H186,2)</f>
        <v>0</v>
      </c>
      <c r="BL186" s="17" t="s">
        <v>249</v>
      </c>
      <c r="BM186" s="139" t="s">
        <v>1890</v>
      </c>
    </row>
    <row r="187" spans="2:65" s="12" customFormat="1">
      <c r="B187" s="148"/>
      <c r="D187" s="142" t="s">
        <v>231</v>
      </c>
      <c r="E187" s="149" t="s">
        <v>1</v>
      </c>
      <c r="F187" s="150" t="s">
        <v>1891</v>
      </c>
      <c r="H187" s="151">
        <v>47.6</v>
      </c>
      <c r="I187" s="152"/>
      <c r="L187" s="148"/>
      <c r="M187" s="153"/>
      <c r="T187" s="154"/>
      <c r="AT187" s="149" t="s">
        <v>231</v>
      </c>
      <c r="AU187" s="149" t="s">
        <v>88</v>
      </c>
      <c r="AV187" s="12" t="s">
        <v>88</v>
      </c>
      <c r="AW187" s="12" t="s">
        <v>35</v>
      </c>
      <c r="AX187" s="12" t="s">
        <v>6</v>
      </c>
      <c r="AY187" s="149" t="s">
        <v>224</v>
      </c>
    </row>
    <row r="188" spans="2:65" s="1" customFormat="1" ht="24.2" customHeight="1">
      <c r="B188" s="32"/>
      <c r="C188" s="127" t="s">
        <v>380</v>
      </c>
      <c r="D188" s="127" t="s">
        <v>225</v>
      </c>
      <c r="E188" s="128" t="s">
        <v>1892</v>
      </c>
      <c r="F188" s="129" t="s">
        <v>1893</v>
      </c>
      <c r="G188" s="130" t="s">
        <v>320</v>
      </c>
      <c r="H188" s="131">
        <v>202.72</v>
      </c>
      <c r="I188" s="132"/>
      <c r="J188" s="133">
        <f>ROUND(I188*H188,2)</f>
        <v>0</v>
      </c>
      <c r="K188" s="134"/>
      <c r="L188" s="32"/>
      <c r="M188" s="135" t="s">
        <v>1</v>
      </c>
      <c r="N188" s="136" t="s">
        <v>44</v>
      </c>
      <c r="P188" s="137">
        <f>O188*H188</f>
        <v>0</v>
      </c>
      <c r="Q188" s="137">
        <v>0</v>
      </c>
      <c r="R188" s="137">
        <f>Q188*H188</f>
        <v>0</v>
      </c>
      <c r="S188" s="137">
        <v>0</v>
      </c>
      <c r="T188" s="138">
        <f>S188*H188</f>
        <v>0</v>
      </c>
      <c r="AR188" s="139" t="s">
        <v>249</v>
      </c>
      <c r="AT188" s="139" t="s">
        <v>225</v>
      </c>
      <c r="AU188" s="139" t="s">
        <v>88</v>
      </c>
      <c r="AY188" s="17" t="s">
        <v>224</v>
      </c>
      <c r="BE188" s="140">
        <f>IF(N188="základní",J188,0)</f>
        <v>0</v>
      </c>
      <c r="BF188" s="140">
        <f>IF(N188="snížená",J188,0)</f>
        <v>0</v>
      </c>
      <c r="BG188" s="140">
        <f>IF(N188="zákl. přenesená",J188,0)</f>
        <v>0</v>
      </c>
      <c r="BH188" s="140">
        <f>IF(N188="sníž. přenesená",J188,0)</f>
        <v>0</v>
      </c>
      <c r="BI188" s="140">
        <f>IF(N188="nulová",J188,0)</f>
        <v>0</v>
      </c>
      <c r="BJ188" s="17" t="s">
        <v>6</v>
      </c>
      <c r="BK188" s="140">
        <f>ROUND(I188*H188,2)</f>
        <v>0</v>
      </c>
      <c r="BL188" s="17" t="s">
        <v>249</v>
      </c>
      <c r="BM188" s="139" t="s">
        <v>1894</v>
      </c>
    </row>
    <row r="189" spans="2:65" s="12" customFormat="1">
      <c r="B189" s="148"/>
      <c r="D189" s="142" t="s">
        <v>231</v>
      </c>
      <c r="E189" s="149" t="s">
        <v>1</v>
      </c>
      <c r="F189" s="150" t="s">
        <v>1895</v>
      </c>
      <c r="H189" s="151">
        <v>202.72</v>
      </c>
      <c r="I189" s="152"/>
      <c r="L189" s="148"/>
      <c r="M189" s="153"/>
      <c r="T189" s="154"/>
      <c r="AT189" s="149" t="s">
        <v>231</v>
      </c>
      <c r="AU189" s="149" t="s">
        <v>88</v>
      </c>
      <c r="AV189" s="12" t="s">
        <v>88</v>
      </c>
      <c r="AW189" s="12" t="s">
        <v>35</v>
      </c>
      <c r="AX189" s="12" t="s">
        <v>6</v>
      </c>
      <c r="AY189" s="149" t="s">
        <v>224</v>
      </c>
    </row>
    <row r="190" spans="2:65" s="1" customFormat="1" ht="24.2" customHeight="1">
      <c r="B190" s="32"/>
      <c r="C190" s="127" t="s">
        <v>280</v>
      </c>
      <c r="D190" s="127" t="s">
        <v>225</v>
      </c>
      <c r="E190" s="128" t="s">
        <v>1896</v>
      </c>
      <c r="F190" s="129" t="s">
        <v>1897</v>
      </c>
      <c r="G190" s="130" t="s">
        <v>320</v>
      </c>
      <c r="H190" s="131">
        <v>202.72</v>
      </c>
      <c r="I190" s="132"/>
      <c r="J190" s="133">
        <f>ROUND(I190*H190,2)</f>
        <v>0</v>
      </c>
      <c r="K190" s="134"/>
      <c r="L190" s="32"/>
      <c r="M190" s="135" t="s">
        <v>1</v>
      </c>
      <c r="N190" s="136" t="s">
        <v>44</v>
      </c>
      <c r="P190" s="137">
        <f>O190*H190</f>
        <v>0</v>
      </c>
      <c r="Q190" s="137">
        <v>2.9999999999999997E-4</v>
      </c>
      <c r="R190" s="137">
        <f>Q190*H190</f>
        <v>6.0815999999999995E-2</v>
      </c>
      <c r="S190" s="137">
        <v>0</v>
      </c>
      <c r="T190" s="138">
        <f>S190*H190</f>
        <v>0</v>
      </c>
      <c r="AR190" s="139" t="s">
        <v>249</v>
      </c>
      <c r="AT190" s="139" t="s">
        <v>225</v>
      </c>
      <c r="AU190" s="139" t="s">
        <v>88</v>
      </c>
      <c r="AY190" s="17" t="s">
        <v>224</v>
      </c>
      <c r="BE190" s="140">
        <f>IF(N190="základní",J190,0)</f>
        <v>0</v>
      </c>
      <c r="BF190" s="140">
        <f>IF(N190="snížená",J190,0)</f>
        <v>0</v>
      </c>
      <c r="BG190" s="140">
        <f>IF(N190="zákl. přenesená",J190,0)</f>
        <v>0</v>
      </c>
      <c r="BH190" s="140">
        <f>IF(N190="sníž. přenesená",J190,0)</f>
        <v>0</v>
      </c>
      <c r="BI190" s="140">
        <f>IF(N190="nulová",J190,0)</f>
        <v>0</v>
      </c>
      <c r="BJ190" s="17" t="s">
        <v>6</v>
      </c>
      <c r="BK190" s="140">
        <f>ROUND(I190*H190,2)</f>
        <v>0</v>
      </c>
      <c r="BL190" s="17" t="s">
        <v>249</v>
      </c>
      <c r="BM190" s="139" t="s">
        <v>1898</v>
      </c>
    </row>
    <row r="191" spans="2:65" s="1" customFormat="1" ht="24.2" customHeight="1">
      <c r="B191" s="32"/>
      <c r="C191" s="162" t="s">
        <v>394</v>
      </c>
      <c r="D191" s="162" t="s">
        <v>748</v>
      </c>
      <c r="E191" s="163" t="s">
        <v>1899</v>
      </c>
      <c r="F191" s="164" t="s">
        <v>1900</v>
      </c>
      <c r="G191" s="165" t="s">
        <v>320</v>
      </c>
      <c r="H191" s="166">
        <v>405.44</v>
      </c>
      <c r="I191" s="167"/>
      <c r="J191" s="168">
        <f>ROUND(I191*H191,2)</f>
        <v>0</v>
      </c>
      <c r="K191" s="169"/>
      <c r="L191" s="170"/>
      <c r="M191" s="171" t="s">
        <v>1</v>
      </c>
      <c r="N191" s="172" t="s">
        <v>44</v>
      </c>
      <c r="P191" s="137">
        <f>O191*H191</f>
        <v>0</v>
      </c>
      <c r="Q191" s="137">
        <v>4.1999999999999997E-3</v>
      </c>
      <c r="R191" s="137">
        <f>Q191*H191</f>
        <v>1.7028479999999999</v>
      </c>
      <c r="S191" s="137">
        <v>0</v>
      </c>
      <c r="T191" s="138">
        <f>S191*H191</f>
        <v>0</v>
      </c>
      <c r="AR191" s="139" t="s">
        <v>420</v>
      </c>
      <c r="AT191" s="139" t="s">
        <v>748</v>
      </c>
      <c r="AU191" s="139" t="s">
        <v>88</v>
      </c>
      <c r="AY191" s="17" t="s">
        <v>224</v>
      </c>
      <c r="BE191" s="140">
        <f>IF(N191="základní",J191,0)</f>
        <v>0</v>
      </c>
      <c r="BF191" s="140">
        <f>IF(N191="snížená",J191,0)</f>
        <v>0</v>
      </c>
      <c r="BG191" s="140">
        <f>IF(N191="zákl. přenesená",J191,0)</f>
        <v>0</v>
      </c>
      <c r="BH191" s="140">
        <f>IF(N191="sníž. přenesená",J191,0)</f>
        <v>0</v>
      </c>
      <c r="BI191" s="140">
        <f>IF(N191="nulová",J191,0)</f>
        <v>0</v>
      </c>
      <c r="BJ191" s="17" t="s">
        <v>6</v>
      </c>
      <c r="BK191" s="140">
        <f>ROUND(I191*H191,2)</f>
        <v>0</v>
      </c>
      <c r="BL191" s="17" t="s">
        <v>249</v>
      </c>
      <c r="BM191" s="139" t="s">
        <v>1901</v>
      </c>
    </row>
    <row r="192" spans="2:65" s="12" customFormat="1">
      <c r="B192" s="148"/>
      <c r="D192" s="142" t="s">
        <v>231</v>
      </c>
      <c r="E192" s="149" t="s">
        <v>1</v>
      </c>
      <c r="F192" s="150" t="s">
        <v>1902</v>
      </c>
      <c r="H192" s="151">
        <v>405.44</v>
      </c>
      <c r="I192" s="152"/>
      <c r="L192" s="148"/>
      <c r="M192" s="153"/>
      <c r="T192" s="154"/>
      <c r="AT192" s="149" t="s">
        <v>231</v>
      </c>
      <c r="AU192" s="149" t="s">
        <v>88</v>
      </c>
      <c r="AV192" s="12" t="s">
        <v>88</v>
      </c>
      <c r="AW192" s="12" t="s">
        <v>35</v>
      </c>
      <c r="AX192" s="12" t="s">
        <v>6</v>
      </c>
      <c r="AY192" s="149" t="s">
        <v>224</v>
      </c>
    </row>
    <row r="193" spans="2:65" s="1" customFormat="1" ht="24.2" customHeight="1">
      <c r="B193" s="32"/>
      <c r="C193" s="162" t="s">
        <v>285</v>
      </c>
      <c r="D193" s="162" t="s">
        <v>748</v>
      </c>
      <c r="E193" s="163" t="s">
        <v>1903</v>
      </c>
      <c r="F193" s="164" t="s">
        <v>1904</v>
      </c>
      <c r="G193" s="165" t="s">
        <v>320</v>
      </c>
      <c r="H193" s="166">
        <v>202.72</v>
      </c>
      <c r="I193" s="167"/>
      <c r="J193" s="168">
        <f>ROUND(I193*H193,2)</f>
        <v>0</v>
      </c>
      <c r="K193" s="169"/>
      <c r="L193" s="170"/>
      <c r="M193" s="171" t="s">
        <v>1</v>
      </c>
      <c r="N193" s="172" t="s">
        <v>44</v>
      </c>
      <c r="P193" s="137">
        <f>O193*H193</f>
        <v>0</v>
      </c>
      <c r="Q193" s="137">
        <v>8.0000000000000007E-5</v>
      </c>
      <c r="R193" s="137">
        <f>Q193*H193</f>
        <v>1.6217600000000002E-2</v>
      </c>
      <c r="S193" s="137">
        <v>0</v>
      </c>
      <c r="T193" s="138">
        <f>S193*H193</f>
        <v>0</v>
      </c>
      <c r="AR193" s="139" t="s">
        <v>420</v>
      </c>
      <c r="AT193" s="139" t="s">
        <v>748</v>
      </c>
      <c r="AU193" s="139" t="s">
        <v>88</v>
      </c>
      <c r="AY193" s="17" t="s">
        <v>224</v>
      </c>
      <c r="BE193" s="140">
        <f>IF(N193="základní",J193,0)</f>
        <v>0</v>
      </c>
      <c r="BF193" s="140">
        <f>IF(N193="snížená",J193,0)</f>
        <v>0</v>
      </c>
      <c r="BG193" s="140">
        <f>IF(N193="zákl. přenesená",J193,0)</f>
        <v>0</v>
      </c>
      <c r="BH193" s="140">
        <f>IF(N193="sníž. přenesená",J193,0)</f>
        <v>0</v>
      </c>
      <c r="BI193" s="140">
        <f>IF(N193="nulová",J193,0)</f>
        <v>0</v>
      </c>
      <c r="BJ193" s="17" t="s">
        <v>6</v>
      </c>
      <c r="BK193" s="140">
        <f>ROUND(I193*H193,2)</f>
        <v>0</v>
      </c>
      <c r="BL193" s="17" t="s">
        <v>249</v>
      </c>
      <c r="BM193" s="139" t="s">
        <v>1905</v>
      </c>
    </row>
    <row r="194" spans="2:65" s="1" customFormat="1" ht="24.2" customHeight="1">
      <c r="B194" s="32"/>
      <c r="C194" s="127" t="s">
        <v>414</v>
      </c>
      <c r="D194" s="127" t="s">
        <v>225</v>
      </c>
      <c r="E194" s="128" t="s">
        <v>1906</v>
      </c>
      <c r="F194" s="129" t="s">
        <v>1907</v>
      </c>
      <c r="G194" s="130" t="s">
        <v>320</v>
      </c>
      <c r="H194" s="131">
        <v>102</v>
      </c>
      <c r="I194" s="132"/>
      <c r="J194" s="133">
        <f>ROUND(I194*H194,2)</f>
        <v>0</v>
      </c>
      <c r="K194" s="134"/>
      <c r="L194" s="32"/>
      <c r="M194" s="135" t="s">
        <v>1</v>
      </c>
      <c r="N194" s="136" t="s">
        <v>44</v>
      </c>
      <c r="P194" s="137">
        <f>O194*H194</f>
        <v>0</v>
      </c>
      <c r="Q194" s="137">
        <v>5.0000000000000002E-5</v>
      </c>
      <c r="R194" s="137">
        <f>Q194*H194</f>
        <v>5.1000000000000004E-3</v>
      </c>
      <c r="S194" s="137">
        <v>0</v>
      </c>
      <c r="T194" s="138">
        <f>S194*H194</f>
        <v>0</v>
      </c>
      <c r="AR194" s="139" t="s">
        <v>249</v>
      </c>
      <c r="AT194" s="139" t="s">
        <v>225</v>
      </c>
      <c r="AU194" s="139" t="s">
        <v>88</v>
      </c>
      <c r="AY194" s="17" t="s">
        <v>224</v>
      </c>
      <c r="BE194" s="140">
        <f>IF(N194="základní",J194,0)</f>
        <v>0</v>
      </c>
      <c r="BF194" s="140">
        <f>IF(N194="snížená",J194,0)</f>
        <v>0</v>
      </c>
      <c r="BG194" s="140">
        <f>IF(N194="zákl. přenesená",J194,0)</f>
        <v>0</v>
      </c>
      <c r="BH194" s="140">
        <f>IF(N194="sníž. přenesená",J194,0)</f>
        <v>0</v>
      </c>
      <c r="BI194" s="140">
        <f>IF(N194="nulová",J194,0)</f>
        <v>0</v>
      </c>
      <c r="BJ194" s="17" t="s">
        <v>6</v>
      </c>
      <c r="BK194" s="140">
        <f>ROUND(I194*H194,2)</f>
        <v>0</v>
      </c>
      <c r="BL194" s="17" t="s">
        <v>249</v>
      </c>
      <c r="BM194" s="139" t="s">
        <v>1908</v>
      </c>
    </row>
    <row r="195" spans="2:65" s="11" customFormat="1">
      <c r="B195" s="141"/>
      <c r="D195" s="142" t="s">
        <v>231</v>
      </c>
      <c r="E195" s="143" t="s">
        <v>1</v>
      </c>
      <c r="F195" s="144" t="s">
        <v>1883</v>
      </c>
      <c r="H195" s="143" t="s">
        <v>1</v>
      </c>
      <c r="I195" s="145"/>
      <c r="L195" s="141"/>
      <c r="M195" s="146"/>
      <c r="T195" s="147"/>
      <c r="AT195" s="143" t="s">
        <v>231</v>
      </c>
      <c r="AU195" s="143" t="s">
        <v>88</v>
      </c>
      <c r="AV195" s="11" t="s">
        <v>6</v>
      </c>
      <c r="AW195" s="11" t="s">
        <v>35</v>
      </c>
      <c r="AX195" s="11" t="s">
        <v>79</v>
      </c>
      <c r="AY195" s="143" t="s">
        <v>224</v>
      </c>
    </row>
    <row r="196" spans="2:65" s="12" customFormat="1">
      <c r="B196" s="148"/>
      <c r="D196" s="142" t="s">
        <v>231</v>
      </c>
      <c r="E196" s="149" t="s">
        <v>1</v>
      </c>
      <c r="F196" s="150" t="s">
        <v>1884</v>
      </c>
      <c r="H196" s="151">
        <v>102</v>
      </c>
      <c r="I196" s="152"/>
      <c r="L196" s="148"/>
      <c r="M196" s="153"/>
      <c r="T196" s="154"/>
      <c r="AT196" s="149" t="s">
        <v>231</v>
      </c>
      <c r="AU196" s="149" t="s">
        <v>88</v>
      </c>
      <c r="AV196" s="12" t="s">
        <v>88</v>
      </c>
      <c r="AW196" s="12" t="s">
        <v>35</v>
      </c>
      <c r="AX196" s="12" t="s">
        <v>6</v>
      </c>
      <c r="AY196" s="149" t="s">
        <v>224</v>
      </c>
    </row>
    <row r="197" spans="2:65" s="1" customFormat="1" ht="24.2" customHeight="1">
      <c r="B197" s="32"/>
      <c r="C197" s="162" t="s">
        <v>420</v>
      </c>
      <c r="D197" s="162" t="s">
        <v>748</v>
      </c>
      <c r="E197" s="163" t="s">
        <v>1909</v>
      </c>
      <c r="F197" s="164" t="s">
        <v>1910</v>
      </c>
      <c r="G197" s="165" t="s">
        <v>320</v>
      </c>
      <c r="H197" s="166">
        <v>102</v>
      </c>
      <c r="I197" s="167"/>
      <c r="J197" s="168">
        <f>ROUND(I197*H197,2)</f>
        <v>0</v>
      </c>
      <c r="K197" s="169"/>
      <c r="L197" s="170"/>
      <c r="M197" s="171" t="s">
        <v>1</v>
      </c>
      <c r="N197" s="172" t="s">
        <v>44</v>
      </c>
      <c r="P197" s="137">
        <f>O197*H197</f>
        <v>0</v>
      </c>
      <c r="Q197" s="137">
        <v>1.8E-3</v>
      </c>
      <c r="R197" s="137">
        <f>Q197*H197</f>
        <v>0.18359999999999999</v>
      </c>
      <c r="S197" s="137">
        <v>0</v>
      </c>
      <c r="T197" s="138">
        <f>S197*H197</f>
        <v>0</v>
      </c>
      <c r="AR197" s="139" t="s">
        <v>420</v>
      </c>
      <c r="AT197" s="139" t="s">
        <v>748</v>
      </c>
      <c r="AU197" s="139" t="s">
        <v>88</v>
      </c>
      <c r="AY197" s="17" t="s">
        <v>224</v>
      </c>
      <c r="BE197" s="140">
        <f>IF(N197="základní",J197,0)</f>
        <v>0</v>
      </c>
      <c r="BF197" s="140">
        <f>IF(N197="snížená",J197,0)</f>
        <v>0</v>
      </c>
      <c r="BG197" s="140">
        <f>IF(N197="zákl. přenesená",J197,0)</f>
        <v>0</v>
      </c>
      <c r="BH197" s="140">
        <f>IF(N197="sníž. přenesená",J197,0)</f>
        <v>0</v>
      </c>
      <c r="BI197" s="140">
        <f>IF(N197="nulová",J197,0)</f>
        <v>0</v>
      </c>
      <c r="BJ197" s="17" t="s">
        <v>6</v>
      </c>
      <c r="BK197" s="140">
        <f>ROUND(I197*H197,2)</f>
        <v>0</v>
      </c>
      <c r="BL197" s="17" t="s">
        <v>249</v>
      </c>
      <c r="BM197" s="139" t="s">
        <v>1911</v>
      </c>
    </row>
    <row r="198" spans="2:65" s="1" customFormat="1" ht="33" customHeight="1">
      <c r="B198" s="32"/>
      <c r="C198" s="127" t="s">
        <v>425</v>
      </c>
      <c r="D198" s="127" t="s">
        <v>225</v>
      </c>
      <c r="E198" s="128" t="s">
        <v>1912</v>
      </c>
      <c r="F198" s="129" t="s">
        <v>1913</v>
      </c>
      <c r="G198" s="130" t="s">
        <v>320</v>
      </c>
      <c r="H198" s="131">
        <v>254.4</v>
      </c>
      <c r="I198" s="132"/>
      <c r="J198" s="133">
        <f>ROUND(I198*H198,2)</f>
        <v>0</v>
      </c>
      <c r="K198" s="134"/>
      <c r="L198" s="32"/>
      <c r="M198" s="135" t="s">
        <v>1</v>
      </c>
      <c r="N198" s="136" t="s">
        <v>44</v>
      </c>
      <c r="P198" s="137">
        <f>O198*H198</f>
        <v>0</v>
      </c>
      <c r="Q198" s="137">
        <v>2.4000000000000001E-4</v>
      </c>
      <c r="R198" s="137">
        <f>Q198*H198</f>
        <v>6.1056000000000006E-2</v>
      </c>
      <c r="S198" s="137">
        <v>0</v>
      </c>
      <c r="T198" s="138">
        <f>S198*H198</f>
        <v>0</v>
      </c>
      <c r="AR198" s="139" t="s">
        <v>249</v>
      </c>
      <c r="AT198" s="139" t="s">
        <v>225</v>
      </c>
      <c r="AU198" s="139" t="s">
        <v>88</v>
      </c>
      <c r="AY198" s="17" t="s">
        <v>224</v>
      </c>
      <c r="BE198" s="140">
        <f>IF(N198="základní",J198,0)</f>
        <v>0</v>
      </c>
      <c r="BF198" s="140">
        <f>IF(N198="snížená",J198,0)</f>
        <v>0</v>
      </c>
      <c r="BG198" s="140">
        <f>IF(N198="zákl. přenesená",J198,0)</f>
        <v>0</v>
      </c>
      <c r="BH198" s="140">
        <f>IF(N198="sníž. přenesená",J198,0)</f>
        <v>0</v>
      </c>
      <c r="BI198" s="140">
        <f>IF(N198="nulová",J198,0)</f>
        <v>0</v>
      </c>
      <c r="BJ198" s="17" t="s">
        <v>6</v>
      </c>
      <c r="BK198" s="140">
        <f>ROUND(I198*H198,2)</f>
        <v>0</v>
      </c>
      <c r="BL198" s="17" t="s">
        <v>249</v>
      </c>
      <c r="BM198" s="139" t="s">
        <v>1914</v>
      </c>
    </row>
    <row r="199" spans="2:65" s="12" customFormat="1">
      <c r="B199" s="148"/>
      <c r="D199" s="142" t="s">
        <v>231</v>
      </c>
      <c r="E199" s="149" t="s">
        <v>1</v>
      </c>
      <c r="F199" s="150" t="s">
        <v>1915</v>
      </c>
      <c r="H199" s="151">
        <v>312</v>
      </c>
      <c r="I199" s="152"/>
      <c r="L199" s="148"/>
      <c r="M199" s="153"/>
      <c r="T199" s="154"/>
      <c r="AT199" s="149" t="s">
        <v>231</v>
      </c>
      <c r="AU199" s="149" t="s">
        <v>88</v>
      </c>
      <c r="AV199" s="12" t="s">
        <v>88</v>
      </c>
      <c r="AW199" s="12" t="s">
        <v>35</v>
      </c>
      <c r="AX199" s="12" t="s">
        <v>79</v>
      </c>
      <c r="AY199" s="149" t="s">
        <v>224</v>
      </c>
    </row>
    <row r="200" spans="2:65" s="11" customFormat="1">
      <c r="B200" s="141"/>
      <c r="D200" s="142" t="s">
        <v>231</v>
      </c>
      <c r="E200" s="143" t="s">
        <v>1</v>
      </c>
      <c r="F200" s="144" t="s">
        <v>1916</v>
      </c>
      <c r="H200" s="143" t="s">
        <v>1</v>
      </c>
      <c r="I200" s="145"/>
      <c r="L200" s="141"/>
      <c r="M200" s="146"/>
      <c r="T200" s="147"/>
      <c r="AT200" s="143" t="s">
        <v>231</v>
      </c>
      <c r="AU200" s="143" t="s">
        <v>88</v>
      </c>
      <c r="AV200" s="11" t="s">
        <v>6</v>
      </c>
      <c r="AW200" s="11" t="s">
        <v>35</v>
      </c>
      <c r="AX200" s="11" t="s">
        <v>79</v>
      </c>
      <c r="AY200" s="143" t="s">
        <v>224</v>
      </c>
    </row>
    <row r="201" spans="2:65" s="12" customFormat="1">
      <c r="B201" s="148"/>
      <c r="D201" s="142" t="s">
        <v>231</v>
      </c>
      <c r="E201" s="149" t="s">
        <v>1</v>
      </c>
      <c r="F201" s="150" t="s">
        <v>1917</v>
      </c>
      <c r="H201" s="151">
        <v>-57.6</v>
      </c>
      <c r="I201" s="152"/>
      <c r="L201" s="148"/>
      <c r="M201" s="153"/>
      <c r="T201" s="154"/>
      <c r="AT201" s="149" t="s">
        <v>231</v>
      </c>
      <c r="AU201" s="149" t="s">
        <v>88</v>
      </c>
      <c r="AV201" s="12" t="s">
        <v>88</v>
      </c>
      <c r="AW201" s="12" t="s">
        <v>35</v>
      </c>
      <c r="AX201" s="12" t="s">
        <v>79</v>
      </c>
      <c r="AY201" s="149" t="s">
        <v>224</v>
      </c>
    </row>
    <row r="202" spans="2:65" s="13" customFormat="1">
      <c r="B202" s="155"/>
      <c r="D202" s="142" t="s">
        <v>231</v>
      </c>
      <c r="E202" s="156" t="s">
        <v>1</v>
      </c>
      <c r="F202" s="157" t="s">
        <v>236</v>
      </c>
      <c r="H202" s="158">
        <v>254.4</v>
      </c>
      <c r="I202" s="159"/>
      <c r="L202" s="155"/>
      <c r="M202" s="160"/>
      <c r="T202" s="161"/>
      <c r="AT202" s="156" t="s">
        <v>231</v>
      </c>
      <c r="AU202" s="156" t="s">
        <v>88</v>
      </c>
      <c r="AV202" s="13" t="s">
        <v>229</v>
      </c>
      <c r="AW202" s="13" t="s">
        <v>35</v>
      </c>
      <c r="AX202" s="13" t="s">
        <v>6</v>
      </c>
      <c r="AY202" s="156" t="s">
        <v>224</v>
      </c>
    </row>
    <row r="203" spans="2:65" s="1" customFormat="1" ht="24.2" customHeight="1">
      <c r="B203" s="32"/>
      <c r="C203" s="127" t="s">
        <v>429</v>
      </c>
      <c r="D203" s="127" t="s">
        <v>225</v>
      </c>
      <c r="E203" s="128" t="s">
        <v>1918</v>
      </c>
      <c r="F203" s="129" t="s">
        <v>1919</v>
      </c>
      <c r="G203" s="130" t="s">
        <v>797</v>
      </c>
      <c r="H203" s="180"/>
      <c r="I203" s="132"/>
      <c r="J203" s="133">
        <f>ROUND(I203*H203,2)</f>
        <v>0</v>
      </c>
      <c r="K203" s="134"/>
      <c r="L203" s="32"/>
      <c r="M203" s="135" t="s">
        <v>1</v>
      </c>
      <c r="N203" s="136" t="s">
        <v>44</v>
      </c>
      <c r="P203" s="137">
        <f>O203*H203</f>
        <v>0</v>
      </c>
      <c r="Q203" s="137">
        <v>0</v>
      </c>
      <c r="R203" s="137">
        <f>Q203*H203</f>
        <v>0</v>
      </c>
      <c r="S203" s="137">
        <v>0</v>
      </c>
      <c r="T203" s="138">
        <f>S203*H203</f>
        <v>0</v>
      </c>
      <c r="AR203" s="139" t="s">
        <v>249</v>
      </c>
      <c r="AT203" s="139" t="s">
        <v>225</v>
      </c>
      <c r="AU203" s="139" t="s">
        <v>88</v>
      </c>
      <c r="AY203" s="17" t="s">
        <v>224</v>
      </c>
      <c r="BE203" s="140">
        <f>IF(N203="základní",J203,0)</f>
        <v>0</v>
      </c>
      <c r="BF203" s="140">
        <f>IF(N203="snížená",J203,0)</f>
        <v>0</v>
      </c>
      <c r="BG203" s="140">
        <f>IF(N203="zákl. přenesená",J203,0)</f>
        <v>0</v>
      </c>
      <c r="BH203" s="140">
        <f>IF(N203="sníž. přenesená",J203,0)</f>
        <v>0</v>
      </c>
      <c r="BI203" s="140">
        <f>IF(N203="nulová",J203,0)</f>
        <v>0</v>
      </c>
      <c r="BJ203" s="17" t="s">
        <v>6</v>
      </c>
      <c r="BK203" s="140">
        <f>ROUND(I203*H203,2)</f>
        <v>0</v>
      </c>
      <c r="BL203" s="17" t="s">
        <v>249</v>
      </c>
      <c r="BM203" s="139" t="s">
        <v>1920</v>
      </c>
    </row>
    <row r="204" spans="2:65" s="10" customFormat="1" ht="22.9" customHeight="1">
      <c r="B204" s="117"/>
      <c r="D204" s="118" t="s">
        <v>78</v>
      </c>
      <c r="E204" s="195" t="s">
        <v>819</v>
      </c>
      <c r="F204" s="195" t="s">
        <v>820</v>
      </c>
      <c r="I204" s="120"/>
      <c r="J204" s="196">
        <f>BK204</f>
        <v>0</v>
      </c>
      <c r="L204" s="117"/>
      <c r="M204" s="122"/>
      <c r="P204" s="123">
        <f>SUM(P205:P219)</f>
        <v>0</v>
      </c>
      <c r="R204" s="123">
        <f>SUM(R205:R219)</f>
        <v>5.1798419500000001</v>
      </c>
      <c r="T204" s="124">
        <f>SUM(T205:T219)</f>
        <v>0</v>
      </c>
      <c r="AR204" s="118" t="s">
        <v>88</v>
      </c>
      <c r="AT204" s="125" t="s">
        <v>78</v>
      </c>
      <c r="AU204" s="125" t="s">
        <v>6</v>
      </c>
      <c r="AY204" s="118" t="s">
        <v>224</v>
      </c>
      <c r="BK204" s="126">
        <f>SUM(BK205:BK219)</f>
        <v>0</v>
      </c>
    </row>
    <row r="205" spans="2:65" s="1" customFormat="1" ht="16.5" customHeight="1">
      <c r="B205" s="32"/>
      <c r="C205" s="127" t="s">
        <v>434</v>
      </c>
      <c r="D205" s="127" t="s">
        <v>225</v>
      </c>
      <c r="E205" s="128" t="s">
        <v>1921</v>
      </c>
      <c r="F205" s="129" t="s">
        <v>1922</v>
      </c>
      <c r="G205" s="130" t="s">
        <v>320</v>
      </c>
      <c r="H205" s="131">
        <v>290.57600000000002</v>
      </c>
      <c r="I205" s="132"/>
      <c r="J205" s="133">
        <f>ROUND(I205*H205,2)</f>
        <v>0</v>
      </c>
      <c r="K205" s="134"/>
      <c r="L205" s="32"/>
      <c r="M205" s="135" t="s">
        <v>1</v>
      </c>
      <c r="N205" s="136" t="s">
        <v>44</v>
      </c>
      <c r="P205" s="137">
        <f>O205*H205</f>
        <v>0</v>
      </c>
      <c r="Q205" s="137">
        <v>1.61E-2</v>
      </c>
      <c r="R205" s="137">
        <f>Q205*H205</f>
        <v>4.6782736000000007</v>
      </c>
      <c r="S205" s="137">
        <v>0</v>
      </c>
      <c r="T205" s="138">
        <f>S205*H205</f>
        <v>0</v>
      </c>
      <c r="AR205" s="139" t="s">
        <v>249</v>
      </c>
      <c r="AT205" s="139" t="s">
        <v>225</v>
      </c>
      <c r="AU205" s="139" t="s">
        <v>88</v>
      </c>
      <c r="AY205" s="17" t="s">
        <v>224</v>
      </c>
      <c r="BE205" s="140">
        <f>IF(N205="základní",J205,0)</f>
        <v>0</v>
      </c>
      <c r="BF205" s="140">
        <f>IF(N205="snížená",J205,0)</f>
        <v>0</v>
      </c>
      <c r="BG205" s="140">
        <f>IF(N205="zákl. přenesená",J205,0)</f>
        <v>0</v>
      </c>
      <c r="BH205" s="140">
        <f>IF(N205="sníž. přenesená",J205,0)</f>
        <v>0</v>
      </c>
      <c r="BI205" s="140">
        <f>IF(N205="nulová",J205,0)</f>
        <v>0</v>
      </c>
      <c r="BJ205" s="17" t="s">
        <v>6</v>
      </c>
      <c r="BK205" s="140">
        <f>ROUND(I205*H205,2)</f>
        <v>0</v>
      </c>
      <c r="BL205" s="17" t="s">
        <v>249</v>
      </c>
      <c r="BM205" s="139" t="s">
        <v>1923</v>
      </c>
    </row>
    <row r="206" spans="2:65" s="12" customFormat="1">
      <c r="B206" s="148"/>
      <c r="D206" s="142" t="s">
        <v>231</v>
      </c>
      <c r="E206" s="149" t="s">
        <v>1</v>
      </c>
      <c r="F206" s="150" t="s">
        <v>1924</v>
      </c>
      <c r="H206" s="151">
        <v>290.57600000000002</v>
      </c>
      <c r="I206" s="152"/>
      <c r="L206" s="148"/>
      <c r="M206" s="153"/>
      <c r="T206" s="154"/>
      <c r="AT206" s="149" t="s">
        <v>231</v>
      </c>
      <c r="AU206" s="149" t="s">
        <v>88</v>
      </c>
      <c r="AV206" s="12" t="s">
        <v>88</v>
      </c>
      <c r="AW206" s="12" t="s">
        <v>35</v>
      </c>
      <c r="AX206" s="12" t="s">
        <v>6</v>
      </c>
      <c r="AY206" s="149" t="s">
        <v>224</v>
      </c>
    </row>
    <row r="207" spans="2:65" s="1" customFormat="1" ht="16.5" customHeight="1">
      <c r="B207" s="32"/>
      <c r="C207" s="127" t="s">
        <v>444</v>
      </c>
      <c r="D207" s="127" t="s">
        <v>225</v>
      </c>
      <c r="E207" s="128" t="s">
        <v>1925</v>
      </c>
      <c r="F207" s="129" t="s">
        <v>1926</v>
      </c>
      <c r="G207" s="130" t="s">
        <v>447</v>
      </c>
      <c r="H207" s="131">
        <v>345.44</v>
      </c>
      <c r="I207" s="132"/>
      <c r="J207" s="133">
        <f>ROUND(I207*H207,2)</f>
        <v>0</v>
      </c>
      <c r="K207" s="134"/>
      <c r="L207" s="32"/>
      <c r="M207" s="135" t="s">
        <v>1</v>
      </c>
      <c r="N207" s="136" t="s">
        <v>44</v>
      </c>
      <c r="P207" s="137">
        <f>O207*H207</f>
        <v>0</v>
      </c>
      <c r="Q207" s="137">
        <v>2.0000000000000002E-5</v>
      </c>
      <c r="R207" s="137">
        <f>Q207*H207</f>
        <v>6.9088000000000005E-3</v>
      </c>
      <c r="S207" s="137">
        <v>0</v>
      </c>
      <c r="T207" s="138">
        <f>S207*H207</f>
        <v>0</v>
      </c>
      <c r="AR207" s="139" t="s">
        <v>249</v>
      </c>
      <c r="AT207" s="139" t="s">
        <v>225</v>
      </c>
      <c r="AU207" s="139" t="s">
        <v>88</v>
      </c>
      <c r="AY207" s="17" t="s">
        <v>224</v>
      </c>
      <c r="BE207" s="140">
        <f>IF(N207="základní",J207,0)</f>
        <v>0</v>
      </c>
      <c r="BF207" s="140">
        <f>IF(N207="snížená",J207,0)</f>
        <v>0</v>
      </c>
      <c r="BG207" s="140">
        <f>IF(N207="zákl. přenesená",J207,0)</f>
        <v>0</v>
      </c>
      <c r="BH207" s="140">
        <f>IF(N207="sníž. přenesená",J207,0)</f>
        <v>0</v>
      </c>
      <c r="BI207" s="140">
        <f>IF(N207="nulová",J207,0)</f>
        <v>0</v>
      </c>
      <c r="BJ207" s="17" t="s">
        <v>6</v>
      </c>
      <c r="BK207" s="140">
        <f>ROUND(I207*H207,2)</f>
        <v>0</v>
      </c>
      <c r="BL207" s="17" t="s">
        <v>249</v>
      </c>
      <c r="BM207" s="139" t="s">
        <v>1927</v>
      </c>
    </row>
    <row r="208" spans="2:65" s="12" customFormat="1">
      <c r="B208" s="148"/>
      <c r="D208" s="142" t="s">
        <v>231</v>
      </c>
      <c r="E208" s="149" t="s">
        <v>1</v>
      </c>
      <c r="F208" s="150" t="s">
        <v>1928</v>
      </c>
      <c r="H208" s="151">
        <v>345.44</v>
      </c>
      <c r="I208" s="152"/>
      <c r="L208" s="148"/>
      <c r="M208" s="153"/>
      <c r="T208" s="154"/>
      <c r="AT208" s="149" t="s">
        <v>231</v>
      </c>
      <c r="AU208" s="149" t="s">
        <v>88</v>
      </c>
      <c r="AV208" s="12" t="s">
        <v>88</v>
      </c>
      <c r="AW208" s="12" t="s">
        <v>35</v>
      </c>
      <c r="AX208" s="12" t="s">
        <v>6</v>
      </c>
      <c r="AY208" s="149" t="s">
        <v>224</v>
      </c>
    </row>
    <row r="209" spans="2:65" s="1" customFormat="1" ht="24.2" customHeight="1">
      <c r="B209" s="32"/>
      <c r="C209" s="162" t="s">
        <v>451</v>
      </c>
      <c r="D209" s="162" t="s">
        <v>748</v>
      </c>
      <c r="E209" s="163" t="s">
        <v>1929</v>
      </c>
      <c r="F209" s="164" t="s">
        <v>1930</v>
      </c>
      <c r="G209" s="165" t="s">
        <v>228</v>
      </c>
      <c r="H209" s="166">
        <v>0.82899999999999996</v>
      </c>
      <c r="I209" s="167"/>
      <c r="J209" s="168">
        <f>ROUND(I209*H209,2)</f>
        <v>0</v>
      </c>
      <c r="K209" s="169"/>
      <c r="L209" s="170"/>
      <c r="M209" s="171" t="s">
        <v>1</v>
      </c>
      <c r="N209" s="172" t="s">
        <v>44</v>
      </c>
      <c r="P209" s="137">
        <f>O209*H209</f>
        <v>0</v>
      </c>
      <c r="Q209" s="137">
        <v>0.55000000000000004</v>
      </c>
      <c r="R209" s="137">
        <f>Q209*H209</f>
        <v>0.45595000000000002</v>
      </c>
      <c r="S209" s="137">
        <v>0</v>
      </c>
      <c r="T209" s="138">
        <f>S209*H209</f>
        <v>0</v>
      </c>
      <c r="AR209" s="139" t="s">
        <v>420</v>
      </c>
      <c r="AT209" s="139" t="s">
        <v>748</v>
      </c>
      <c r="AU209" s="139" t="s">
        <v>88</v>
      </c>
      <c r="AY209" s="17" t="s">
        <v>224</v>
      </c>
      <c r="BE209" s="140">
        <f>IF(N209="základní",J209,0)</f>
        <v>0</v>
      </c>
      <c r="BF209" s="140">
        <f>IF(N209="snížená",J209,0)</f>
        <v>0</v>
      </c>
      <c r="BG209" s="140">
        <f>IF(N209="zákl. přenesená",J209,0)</f>
        <v>0</v>
      </c>
      <c r="BH209" s="140">
        <f>IF(N209="sníž. přenesená",J209,0)</f>
        <v>0</v>
      </c>
      <c r="BI209" s="140">
        <f>IF(N209="nulová",J209,0)</f>
        <v>0</v>
      </c>
      <c r="BJ209" s="17" t="s">
        <v>6</v>
      </c>
      <c r="BK209" s="140">
        <f>ROUND(I209*H209,2)</f>
        <v>0</v>
      </c>
      <c r="BL209" s="17" t="s">
        <v>249</v>
      </c>
      <c r="BM209" s="139" t="s">
        <v>1931</v>
      </c>
    </row>
    <row r="210" spans="2:65" s="12" customFormat="1">
      <c r="B210" s="148"/>
      <c r="D210" s="142" t="s">
        <v>231</v>
      </c>
      <c r="E210" s="149" t="s">
        <v>1</v>
      </c>
      <c r="F210" s="150" t="s">
        <v>1932</v>
      </c>
      <c r="H210" s="151">
        <v>0.82899999999999996</v>
      </c>
      <c r="I210" s="152"/>
      <c r="L210" s="148"/>
      <c r="M210" s="153"/>
      <c r="T210" s="154"/>
      <c r="AT210" s="149" t="s">
        <v>231</v>
      </c>
      <c r="AU210" s="149" t="s">
        <v>88</v>
      </c>
      <c r="AV210" s="12" t="s">
        <v>88</v>
      </c>
      <c r="AW210" s="12" t="s">
        <v>35</v>
      </c>
      <c r="AX210" s="12" t="s">
        <v>6</v>
      </c>
      <c r="AY210" s="149" t="s">
        <v>224</v>
      </c>
    </row>
    <row r="211" spans="2:65" s="1" customFormat="1" ht="21.75" customHeight="1">
      <c r="B211" s="32"/>
      <c r="C211" s="127" t="s">
        <v>289</v>
      </c>
      <c r="D211" s="127" t="s">
        <v>225</v>
      </c>
      <c r="E211" s="128" t="s">
        <v>1933</v>
      </c>
      <c r="F211" s="129" t="s">
        <v>1934</v>
      </c>
      <c r="G211" s="130" t="s">
        <v>320</v>
      </c>
      <c r="H211" s="131">
        <v>290.57600000000002</v>
      </c>
      <c r="I211" s="132"/>
      <c r="J211" s="133">
        <f>ROUND(I211*H211,2)</f>
        <v>0</v>
      </c>
      <c r="K211" s="134"/>
      <c r="L211" s="32"/>
      <c r="M211" s="135" t="s">
        <v>1</v>
      </c>
      <c r="N211" s="136" t="s">
        <v>44</v>
      </c>
      <c r="P211" s="137">
        <f>O211*H211</f>
        <v>0</v>
      </c>
      <c r="Q211" s="137">
        <v>0</v>
      </c>
      <c r="R211" s="137">
        <f>Q211*H211</f>
        <v>0</v>
      </c>
      <c r="S211" s="137">
        <v>0</v>
      </c>
      <c r="T211" s="138">
        <f>S211*H211</f>
        <v>0</v>
      </c>
      <c r="AR211" s="139" t="s">
        <v>249</v>
      </c>
      <c r="AT211" s="139" t="s">
        <v>225</v>
      </c>
      <c r="AU211" s="139" t="s">
        <v>88</v>
      </c>
      <c r="AY211" s="17" t="s">
        <v>224</v>
      </c>
      <c r="BE211" s="140">
        <f>IF(N211="základní",J211,0)</f>
        <v>0</v>
      </c>
      <c r="BF211" s="140">
        <f>IF(N211="snížená",J211,0)</f>
        <v>0</v>
      </c>
      <c r="BG211" s="140">
        <f>IF(N211="zákl. přenesená",J211,0)</f>
        <v>0</v>
      </c>
      <c r="BH211" s="140">
        <f>IF(N211="sníž. přenesená",J211,0)</f>
        <v>0</v>
      </c>
      <c r="BI211" s="140">
        <f>IF(N211="nulová",J211,0)</f>
        <v>0</v>
      </c>
      <c r="BJ211" s="17" t="s">
        <v>6</v>
      </c>
      <c r="BK211" s="140">
        <f>ROUND(I211*H211,2)</f>
        <v>0</v>
      </c>
      <c r="BL211" s="17" t="s">
        <v>249</v>
      </c>
      <c r="BM211" s="139" t="s">
        <v>1935</v>
      </c>
    </row>
    <row r="212" spans="2:65" s="12" customFormat="1">
      <c r="B212" s="148"/>
      <c r="D212" s="142" t="s">
        <v>231</v>
      </c>
      <c r="E212" s="149" t="s">
        <v>1</v>
      </c>
      <c r="F212" s="150" t="s">
        <v>1924</v>
      </c>
      <c r="H212" s="151">
        <v>290.57600000000002</v>
      </c>
      <c r="I212" s="152"/>
      <c r="L212" s="148"/>
      <c r="M212" s="153"/>
      <c r="T212" s="154"/>
      <c r="AT212" s="149" t="s">
        <v>231</v>
      </c>
      <c r="AU212" s="149" t="s">
        <v>88</v>
      </c>
      <c r="AV212" s="12" t="s">
        <v>88</v>
      </c>
      <c r="AW212" s="12" t="s">
        <v>35</v>
      </c>
      <c r="AX212" s="12" t="s">
        <v>6</v>
      </c>
      <c r="AY212" s="149" t="s">
        <v>224</v>
      </c>
    </row>
    <row r="213" spans="2:65" s="1" customFormat="1" ht="16.5" customHeight="1">
      <c r="B213" s="32"/>
      <c r="C213" s="162" t="s">
        <v>468</v>
      </c>
      <c r="D213" s="162" t="s">
        <v>748</v>
      </c>
      <c r="E213" s="163" t="s">
        <v>1936</v>
      </c>
      <c r="F213" s="164" t="s">
        <v>1937</v>
      </c>
      <c r="G213" s="165" t="s">
        <v>320</v>
      </c>
      <c r="H213" s="166">
        <v>305.10500000000002</v>
      </c>
      <c r="I213" s="167"/>
      <c r="J213" s="168">
        <f>ROUND(I213*H213,2)</f>
        <v>0</v>
      </c>
      <c r="K213" s="169"/>
      <c r="L213" s="170"/>
      <c r="M213" s="171" t="s">
        <v>1</v>
      </c>
      <c r="N213" s="172" t="s">
        <v>44</v>
      </c>
      <c r="P213" s="137">
        <f>O213*H213</f>
        <v>0</v>
      </c>
      <c r="Q213" s="137">
        <v>1.1E-4</v>
      </c>
      <c r="R213" s="137">
        <f>Q213*H213</f>
        <v>3.3561550000000002E-2</v>
      </c>
      <c r="S213" s="137">
        <v>0</v>
      </c>
      <c r="T213" s="138">
        <f>S213*H213</f>
        <v>0</v>
      </c>
      <c r="AR213" s="139" t="s">
        <v>420</v>
      </c>
      <c r="AT213" s="139" t="s">
        <v>748</v>
      </c>
      <c r="AU213" s="139" t="s">
        <v>88</v>
      </c>
      <c r="AY213" s="17" t="s">
        <v>224</v>
      </c>
      <c r="BE213" s="140">
        <f>IF(N213="základní",J213,0)</f>
        <v>0</v>
      </c>
      <c r="BF213" s="140">
        <f>IF(N213="snížená",J213,0)</f>
        <v>0</v>
      </c>
      <c r="BG213" s="140">
        <f>IF(N213="zákl. přenesená",J213,0)</f>
        <v>0</v>
      </c>
      <c r="BH213" s="140">
        <f>IF(N213="sníž. přenesená",J213,0)</f>
        <v>0</v>
      </c>
      <c r="BI213" s="140">
        <f>IF(N213="nulová",J213,0)</f>
        <v>0</v>
      </c>
      <c r="BJ213" s="17" t="s">
        <v>6</v>
      </c>
      <c r="BK213" s="140">
        <f>ROUND(I213*H213,2)</f>
        <v>0</v>
      </c>
      <c r="BL213" s="17" t="s">
        <v>249</v>
      </c>
      <c r="BM213" s="139" t="s">
        <v>1938</v>
      </c>
    </row>
    <row r="214" spans="2:65" s="12" customFormat="1">
      <c r="B214" s="148"/>
      <c r="D214" s="142" t="s">
        <v>231</v>
      </c>
      <c r="F214" s="150" t="s">
        <v>1939</v>
      </c>
      <c r="H214" s="151">
        <v>305.10500000000002</v>
      </c>
      <c r="I214" s="152"/>
      <c r="L214" s="148"/>
      <c r="M214" s="153"/>
      <c r="T214" s="154"/>
      <c r="AT214" s="149" t="s">
        <v>231</v>
      </c>
      <c r="AU214" s="149" t="s">
        <v>88</v>
      </c>
      <c r="AV214" s="12" t="s">
        <v>88</v>
      </c>
      <c r="AW214" s="12" t="s">
        <v>4</v>
      </c>
      <c r="AX214" s="12" t="s">
        <v>6</v>
      </c>
      <c r="AY214" s="149" t="s">
        <v>224</v>
      </c>
    </row>
    <row r="215" spans="2:65" s="1" customFormat="1" ht="33" customHeight="1">
      <c r="B215" s="32"/>
      <c r="C215" s="127" t="s">
        <v>472</v>
      </c>
      <c r="D215" s="127" t="s">
        <v>225</v>
      </c>
      <c r="E215" s="128" t="s">
        <v>1940</v>
      </c>
      <c r="F215" s="129" t="s">
        <v>1941</v>
      </c>
      <c r="G215" s="130" t="s">
        <v>320</v>
      </c>
      <c r="H215" s="131">
        <v>3</v>
      </c>
      <c r="I215" s="132"/>
      <c r="J215" s="133">
        <f>ROUND(I215*H215,2)</f>
        <v>0</v>
      </c>
      <c r="K215" s="134"/>
      <c r="L215" s="32"/>
      <c r="M215" s="135" t="s">
        <v>1</v>
      </c>
      <c r="N215" s="136" t="s">
        <v>44</v>
      </c>
      <c r="P215" s="137">
        <f>O215*H215</f>
        <v>0</v>
      </c>
      <c r="Q215" s="137">
        <v>2.5999999999999998E-4</v>
      </c>
      <c r="R215" s="137">
        <f>Q215*H215</f>
        <v>7.7999999999999988E-4</v>
      </c>
      <c r="S215" s="137">
        <v>0</v>
      </c>
      <c r="T215" s="138">
        <f>S215*H215</f>
        <v>0</v>
      </c>
      <c r="AR215" s="139" t="s">
        <v>249</v>
      </c>
      <c r="AT215" s="139" t="s">
        <v>225</v>
      </c>
      <c r="AU215" s="139" t="s">
        <v>88</v>
      </c>
      <c r="AY215" s="17" t="s">
        <v>224</v>
      </c>
      <c r="BE215" s="140">
        <f>IF(N215="základní",J215,0)</f>
        <v>0</v>
      </c>
      <c r="BF215" s="140">
        <f>IF(N215="snížená",J215,0)</f>
        <v>0</v>
      </c>
      <c r="BG215" s="140">
        <f>IF(N215="zákl. přenesená",J215,0)</f>
        <v>0</v>
      </c>
      <c r="BH215" s="140">
        <f>IF(N215="sníž. přenesená",J215,0)</f>
        <v>0</v>
      </c>
      <c r="BI215" s="140">
        <f>IF(N215="nulová",J215,0)</f>
        <v>0</v>
      </c>
      <c r="BJ215" s="17" t="s">
        <v>6</v>
      </c>
      <c r="BK215" s="140">
        <f>ROUND(I215*H215,2)</f>
        <v>0</v>
      </c>
      <c r="BL215" s="17" t="s">
        <v>249</v>
      </c>
      <c r="BM215" s="139" t="s">
        <v>1942</v>
      </c>
    </row>
    <row r="216" spans="2:65" s="12" customFormat="1">
      <c r="B216" s="148"/>
      <c r="D216" s="142" t="s">
        <v>231</v>
      </c>
      <c r="E216" s="149" t="s">
        <v>1</v>
      </c>
      <c r="F216" s="150" t="s">
        <v>1943</v>
      </c>
      <c r="H216" s="151">
        <v>3</v>
      </c>
      <c r="I216" s="152"/>
      <c r="L216" s="148"/>
      <c r="M216" s="153"/>
      <c r="T216" s="154"/>
      <c r="AT216" s="149" t="s">
        <v>231</v>
      </c>
      <c r="AU216" s="149" t="s">
        <v>88</v>
      </c>
      <c r="AV216" s="12" t="s">
        <v>88</v>
      </c>
      <c r="AW216" s="12" t="s">
        <v>35</v>
      </c>
      <c r="AX216" s="12" t="s">
        <v>6</v>
      </c>
      <c r="AY216" s="149" t="s">
        <v>224</v>
      </c>
    </row>
    <row r="217" spans="2:65" s="1" customFormat="1" ht="24.2" customHeight="1">
      <c r="B217" s="32"/>
      <c r="C217" s="127" t="s">
        <v>477</v>
      </c>
      <c r="D217" s="127" t="s">
        <v>225</v>
      </c>
      <c r="E217" s="128" t="s">
        <v>1944</v>
      </c>
      <c r="F217" s="129" t="s">
        <v>1945</v>
      </c>
      <c r="G217" s="130" t="s">
        <v>320</v>
      </c>
      <c r="H217" s="131">
        <v>16.8</v>
      </c>
      <c r="I217" s="132"/>
      <c r="J217" s="133">
        <f>ROUND(I217*H217,2)</f>
        <v>0</v>
      </c>
      <c r="K217" s="134"/>
      <c r="L217" s="32"/>
      <c r="M217" s="135" t="s">
        <v>1</v>
      </c>
      <c r="N217" s="136" t="s">
        <v>44</v>
      </c>
      <c r="P217" s="137">
        <f>O217*H217</f>
        <v>0</v>
      </c>
      <c r="Q217" s="137">
        <v>2.5999999999999998E-4</v>
      </c>
      <c r="R217" s="137">
        <f>Q217*H217</f>
        <v>4.3679999999999995E-3</v>
      </c>
      <c r="S217" s="137">
        <v>0</v>
      </c>
      <c r="T217" s="138">
        <f>S217*H217</f>
        <v>0</v>
      </c>
      <c r="AR217" s="139" t="s">
        <v>249</v>
      </c>
      <c r="AT217" s="139" t="s">
        <v>225</v>
      </c>
      <c r="AU217" s="139" t="s">
        <v>88</v>
      </c>
      <c r="AY217" s="17" t="s">
        <v>224</v>
      </c>
      <c r="BE217" s="140">
        <f>IF(N217="základní",J217,0)</f>
        <v>0</v>
      </c>
      <c r="BF217" s="140">
        <f>IF(N217="snížená",J217,0)</f>
        <v>0</v>
      </c>
      <c r="BG217" s="140">
        <f>IF(N217="zákl. přenesená",J217,0)</f>
        <v>0</v>
      </c>
      <c r="BH217" s="140">
        <f>IF(N217="sníž. přenesená",J217,0)</f>
        <v>0</v>
      </c>
      <c r="BI217" s="140">
        <f>IF(N217="nulová",J217,0)</f>
        <v>0</v>
      </c>
      <c r="BJ217" s="17" t="s">
        <v>6</v>
      </c>
      <c r="BK217" s="140">
        <f>ROUND(I217*H217,2)</f>
        <v>0</v>
      </c>
      <c r="BL217" s="17" t="s">
        <v>249</v>
      </c>
      <c r="BM217" s="139" t="s">
        <v>1946</v>
      </c>
    </row>
    <row r="218" spans="2:65" s="12" customFormat="1">
      <c r="B218" s="148"/>
      <c r="D218" s="142" t="s">
        <v>231</v>
      </c>
      <c r="E218" s="149" t="s">
        <v>1</v>
      </c>
      <c r="F218" s="150" t="s">
        <v>1947</v>
      </c>
      <c r="H218" s="151">
        <v>16.8</v>
      </c>
      <c r="I218" s="152"/>
      <c r="L218" s="148"/>
      <c r="M218" s="153"/>
      <c r="T218" s="154"/>
      <c r="AT218" s="149" t="s">
        <v>231</v>
      </c>
      <c r="AU218" s="149" t="s">
        <v>88</v>
      </c>
      <c r="AV218" s="12" t="s">
        <v>88</v>
      </c>
      <c r="AW218" s="12" t="s">
        <v>35</v>
      </c>
      <c r="AX218" s="12" t="s">
        <v>6</v>
      </c>
      <c r="AY218" s="149" t="s">
        <v>224</v>
      </c>
    </row>
    <row r="219" spans="2:65" s="1" customFormat="1" ht="24.2" customHeight="1">
      <c r="B219" s="32"/>
      <c r="C219" s="127" t="s">
        <v>292</v>
      </c>
      <c r="D219" s="127" t="s">
        <v>225</v>
      </c>
      <c r="E219" s="128" t="s">
        <v>1948</v>
      </c>
      <c r="F219" s="129" t="s">
        <v>1949</v>
      </c>
      <c r="G219" s="130" t="s">
        <v>797</v>
      </c>
      <c r="H219" s="180"/>
      <c r="I219" s="132"/>
      <c r="J219" s="133">
        <f>ROUND(I219*H219,2)</f>
        <v>0</v>
      </c>
      <c r="K219" s="134"/>
      <c r="L219" s="32"/>
      <c r="M219" s="135" t="s">
        <v>1</v>
      </c>
      <c r="N219" s="136" t="s">
        <v>44</v>
      </c>
      <c r="P219" s="137">
        <f>O219*H219</f>
        <v>0</v>
      </c>
      <c r="Q219" s="137">
        <v>0</v>
      </c>
      <c r="R219" s="137">
        <f>Q219*H219</f>
        <v>0</v>
      </c>
      <c r="S219" s="137">
        <v>0</v>
      </c>
      <c r="T219" s="138">
        <f>S219*H219</f>
        <v>0</v>
      </c>
      <c r="AR219" s="139" t="s">
        <v>249</v>
      </c>
      <c r="AT219" s="139" t="s">
        <v>225</v>
      </c>
      <c r="AU219" s="139" t="s">
        <v>88</v>
      </c>
      <c r="AY219" s="17" t="s">
        <v>224</v>
      </c>
      <c r="BE219" s="140">
        <f>IF(N219="základní",J219,0)</f>
        <v>0</v>
      </c>
      <c r="BF219" s="140">
        <f>IF(N219="snížená",J219,0)</f>
        <v>0</v>
      </c>
      <c r="BG219" s="140">
        <f>IF(N219="zákl. přenesená",J219,0)</f>
        <v>0</v>
      </c>
      <c r="BH219" s="140">
        <f>IF(N219="sníž. přenesená",J219,0)</f>
        <v>0</v>
      </c>
      <c r="BI219" s="140">
        <f>IF(N219="nulová",J219,0)</f>
        <v>0</v>
      </c>
      <c r="BJ219" s="17" t="s">
        <v>6</v>
      </c>
      <c r="BK219" s="140">
        <f>ROUND(I219*H219,2)</f>
        <v>0</v>
      </c>
      <c r="BL219" s="17" t="s">
        <v>249</v>
      </c>
      <c r="BM219" s="139" t="s">
        <v>1950</v>
      </c>
    </row>
    <row r="220" spans="2:65" s="10" customFormat="1" ht="22.9" customHeight="1">
      <c r="B220" s="117"/>
      <c r="D220" s="118" t="s">
        <v>78</v>
      </c>
      <c r="E220" s="195" t="s">
        <v>1951</v>
      </c>
      <c r="F220" s="195" t="s">
        <v>1952</v>
      </c>
      <c r="I220" s="120"/>
      <c r="J220" s="196">
        <f>BK220</f>
        <v>0</v>
      </c>
      <c r="L220" s="117"/>
      <c r="M220" s="122"/>
      <c r="P220" s="123">
        <f>SUM(P221:P246)</f>
        <v>0</v>
      </c>
      <c r="R220" s="123">
        <f>SUM(R221:R246)</f>
        <v>15.8722253</v>
      </c>
      <c r="T220" s="124">
        <f>SUM(T221:T246)</f>
        <v>0</v>
      </c>
      <c r="AR220" s="118" t="s">
        <v>88</v>
      </c>
      <c r="AT220" s="125" t="s">
        <v>78</v>
      </c>
      <c r="AU220" s="125" t="s">
        <v>6</v>
      </c>
      <c r="AY220" s="118" t="s">
        <v>224</v>
      </c>
      <c r="BK220" s="126">
        <f>SUM(BK221:BK246)</f>
        <v>0</v>
      </c>
    </row>
    <row r="221" spans="2:65" s="1" customFormat="1" ht="16.5" customHeight="1">
      <c r="B221" s="32"/>
      <c r="C221" s="127" t="s">
        <v>485</v>
      </c>
      <c r="D221" s="127" t="s">
        <v>225</v>
      </c>
      <c r="E221" s="128" t="s">
        <v>1953</v>
      </c>
      <c r="F221" s="129" t="s">
        <v>1954</v>
      </c>
      <c r="G221" s="130" t="s">
        <v>447</v>
      </c>
      <c r="H221" s="131">
        <v>57.2</v>
      </c>
      <c r="I221" s="132"/>
      <c r="J221" s="133">
        <f>ROUND(I221*H221,2)</f>
        <v>0</v>
      </c>
      <c r="K221" s="134"/>
      <c r="L221" s="32"/>
      <c r="M221" s="135" t="s">
        <v>1</v>
      </c>
      <c r="N221" s="136" t="s">
        <v>44</v>
      </c>
      <c r="P221" s="137">
        <f>O221*H221</f>
        <v>0</v>
      </c>
      <c r="Q221" s="137">
        <v>0</v>
      </c>
      <c r="R221" s="137">
        <f>Q221*H221</f>
        <v>0</v>
      </c>
      <c r="S221" s="137">
        <v>0</v>
      </c>
      <c r="T221" s="138">
        <f>S221*H221</f>
        <v>0</v>
      </c>
      <c r="AR221" s="139" t="s">
        <v>229</v>
      </c>
      <c r="AT221" s="139" t="s">
        <v>225</v>
      </c>
      <c r="AU221" s="139" t="s">
        <v>88</v>
      </c>
      <c r="AY221" s="17" t="s">
        <v>224</v>
      </c>
      <c r="BE221" s="140">
        <f>IF(N221="základní",J221,0)</f>
        <v>0</v>
      </c>
      <c r="BF221" s="140">
        <f>IF(N221="snížená",J221,0)</f>
        <v>0</v>
      </c>
      <c r="BG221" s="140">
        <f>IF(N221="zákl. přenesená",J221,0)</f>
        <v>0</v>
      </c>
      <c r="BH221" s="140">
        <f>IF(N221="sníž. přenesená",J221,0)</f>
        <v>0</v>
      </c>
      <c r="BI221" s="140">
        <f>IF(N221="nulová",J221,0)</f>
        <v>0</v>
      </c>
      <c r="BJ221" s="17" t="s">
        <v>6</v>
      </c>
      <c r="BK221" s="140">
        <f>ROUND(I221*H221,2)</f>
        <v>0</v>
      </c>
      <c r="BL221" s="17" t="s">
        <v>229</v>
      </c>
      <c r="BM221" s="139" t="s">
        <v>1955</v>
      </c>
    </row>
    <row r="222" spans="2:65" s="12" customFormat="1">
      <c r="B222" s="148"/>
      <c r="D222" s="142" t="s">
        <v>231</v>
      </c>
      <c r="E222" s="149" t="s">
        <v>1</v>
      </c>
      <c r="F222" s="150" t="s">
        <v>1956</v>
      </c>
      <c r="H222" s="151">
        <v>57.2</v>
      </c>
      <c r="I222" s="152"/>
      <c r="L222" s="148"/>
      <c r="M222" s="153"/>
      <c r="T222" s="154"/>
      <c r="AT222" s="149" t="s">
        <v>231</v>
      </c>
      <c r="AU222" s="149" t="s">
        <v>88</v>
      </c>
      <c r="AV222" s="12" t="s">
        <v>88</v>
      </c>
      <c r="AW222" s="12" t="s">
        <v>35</v>
      </c>
      <c r="AX222" s="12" t="s">
        <v>6</v>
      </c>
      <c r="AY222" s="149" t="s">
        <v>224</v>
      </c>
    </row>
    <row r="223" spans="2:65" s="1" customFormat="1" ht="24.2" customHeight="1">
      <c r="B223" s="32"/>
      <c r="C223" s="127" t="s">
        <v>302</v>
      </c>
      <c r="D223" s="127" t="s">
        <v>225</v>
      </c>
      <c r="E223" s="128" t="s">
        <v>1957</v>
      </c>
      <c r="F223" s="129" t="s">
        <v>1958</v>
      </c>
      <c r="G223" s="130" t="s">
        <v>320</v>
      </c>
      <c r="H223" s="131">
        <v>64.977999999999994</v>
      </c>
      <c r="I223" s="132"/>
      <c r="J223" s="133">
        <f>ROUND(I223*H223,2)</f>
        <v>0</v>
      </c>
      <c r="K223" s="134"/>
      <c r="L223" s="32"/>
      <c r="M223" s="135" t="s">
        <v>1</v>
      </c>
      <c r="N223" s="136" t="s">
        <v>44</v>
      </c>
      <c r="P223" s="137">
        <f>O223*H223</f>
        <v>0</v>
      </c>
      <c r="Q223" s="137">
        <v>2.6179999999999998E-2</v>
      </c>
      <c r="R223" s="137">
        <f>Q223*H223</f>
        <v>1.7011240399999998</v>
      </c>
      <c r="S223" s="137">
        <v>0</v>
      </c>
      <c r="T223" s="138">
        <f>S223*H223</f>
        <v>0</v>
      </c>
      <c r="AR223" s="139" t="s">
        <v>229</v>
      </c>
      <c r="AT223" s="139" t="s">
        <v>225</v>
      </c>
      <c r="AU223" s="139" t="s">
        <v>88</v>
      </c>
      <c r="AY223" s="17" t="s">
        <v>224</v>
      </c>
      <c r="BE223" s="140">
        <f>IF(N223="základní",J223,0)</f>
        <v>0</v>
      </c>
      <c r="BF223" s="140">
        <f>IF(N223="snížená",J223,0)</f>
        <v>0</v>
      </c>
      <c r="BG223" s="140">
        <f>IF(N223="zákl. přenesená",J223,0)</f>
        <v>0</v>
      </c>
      <c r="BH223" s="140">
        <f>IF(N223="sníž. přenesená",J223,0)</f>
        <v>0</v>
      </c>
      <c r="BI223" s="140">
        <f>IF(N223="nulová",J223,0)</f>
        <v>0</v>
      </c>
      <c r="BJ223" s="17" t="s">
        <v>6</v>
      </c>
      <c r="BK223" s="140">
        <f>ROUND(I223*H223,2)</f>
        <v>0</v>
      </c>
      <c r="BL223" s="17" t="s">
        <v>229</v>
      </c>
      <c r="BM223" s="139" t="s">
        <v>1959</v>
      </c>
    </row>
    <row r="224" spans="2:65" s="12" customFormat="1">
      <c r="B224" s="148"/>
      <c r="D224" s="142" t="s">
        <v>231</v>
      </c>
      <c r="E224" s="149" t="s">
        <v>1</v>
      </c>
      <c r="F224" s="150" t="s">
        <v>1960</v>
      </c>
      <c r="H224" s="151">
        <v>64.977999999999994</v>
      </c>
      <c r="I224" s="152"/>
      <c r="L224" s="148"/>
      <c r="M224" s="153"/>
      <c r="T224" s="154"/>
      <c r="AT224" s="149" t="s">
        <v>231</v>
      </c>
      <c r="AU224" s="149" t="s">
        <v>88</v>
      </c>
      <c r="AV224" s="12" t="s">
        <v>88</v>
      </c>
      <c r="AW224" s="12" t="s">
        <v>35</v>
      </c>
      <c r="AX224" s="12" t="s">
        <v>6</v>
      </c>
      <c r="AY224" s="149" t="s">
        <v>224</v>
      </c>
    </row>
    <row r="225" spans="2:65" s="1" customFormat="1" ht="44.25" customHeight="1">
      <c r="B225" s="32"/>
      <c r="C225" s="127" t="s">
        <v>494</v>
      </c>
      <c r="D225" s="127" t="s">
        <v>225</v>
      </c>
      <c r="E225" s="128" t="s">
        <v>1961</v>
      </c>
      <c r="F225" s="129" t="s">
        <v>1962</v>
      </c>
      <c r="G225" s="130" t="s">
        <v>320</v>
      </c>
      <c r="H225" s="131">
        <v>254.4</v>
      </c>
      <c r="I225" s="132"/>
      <c r="J225" s="133">
        <f>ROUND(I225*H225,2)</f>
        <v>0</v>
      </c>
      <c r="K225" s="134"/>
      <c r="L225" s="32"/>
      <c r="M225" s="135" t="s">
        <v>1</v>
      </c>
      <c r="N225" s="136" t="s">
        <v>44</v>
      </c>
      <c r="P225" s="137">
        <f>O225*H225</f>
        <v>0</v>
      </c>
      <c r="Q225" s="137">
        <v>4.5969999999999997E-2</v>
      </c>
      <c r="R225" s="137">
        <f>Q225*H225</f>
        <v>11.694768</v>
      </c>
      <c r="S225" s="137">
        <v>0</v>
      </c>
      <c r="T225" s="138">
        <f>S225*H225</f>
        <v>0</v>
      </c>
      <c r="AR225" s="139" t="s">
        <v>229</v>
      </c>
      <c r="AT225" s="139" t="s">
        <v>225</v>
      </c>
      <c r="AU225" s="139" t="s">
        <v>88</v>
      </c>
      <c r="AY225" s="17" t="s">
        <v>224</v>
      </c>
      <c r="BE225" s="140">
        <f>IF(N225="základní",J225,0)</f>
        <v>0</v>
      </c>
      <c r="BF225" s="140">
        <f>IF(N225="snížená",J225,0)</f>
        <v>0</v>
      </c>
      <c r="BG225" s="140">
        <f>IF(N225="zákl. přenesená",J225,0)</f>
        <v>0</v>
      </c>
      <c r="BH225" s="140">
        <f>IF(N225="sníž. přenesená",J225,0)</f>
        <v>0</v>
      </c>
      <c r="BI225" s="140">
        <f>IF(N225="nulová",J225,0)</f>
        <v>0</v>
      </c>
      <c r="BJ225" s="17" t="s">
        <v>6</v>
      </c>
      <c r="BK225" s="140">
        <f>ROUND(I225*H225,2)</f>
        <v>0</v>
      </c>
      <c r="BL225" s="17" t="s">
        <v>229</v>
      </c>
      <c r="BM225" s="139" t="s">
        <v>1963</v>
      </c>
    </row>
    <row r="226" spans="2:65" s="12" customFormat="1">
      <c r="B226" s="148"/>
      <c r="D226" s="142" t="s">
        <v>231</v>
      </c>
      <c r="E226" s="149" t="s">
        <v>1</v>
      </c>
      <c r="F226" s="150" t="s">
        <v>1915</v>
      </c>
      <c r="H226" s="151">
        <v>312</v>
      </c>
      <c r="I226" s="152"/>
      <c r="L226" s="148"/>
      <c r="M226" s="153"/>
      <c r="T226" s="154"/>
      <c r="AT226" s="149" t="s">
        <v>231</v>
      </c>
      <c r="AU226" s="149" t="s">
        <v>88</v>
      </c>
      <c r="AV226" s="12" t="s">
        <v>88</v>
      </c>
      <c r="AW226" s="12" t="s">
        <v>35</v>
      </c>
      <c r="AX226" s="12" t="s">
        <v>79</v>
      </c>
      <c r="AY226" s="149" t="s">
        <v>224</v>
      </c>
    </row>
    <row r="227" spans="2:65" s="11" customFormat="1">
      <c r="B227" s="141"/>
      <c r="D227" s="142" t="s">
        <v>231</v>
      </c>
      <c r="E227" s="143" t="s">
        <v>1</v>
      </c>
      <c r="F227" s="144" t="s">
        <v>1916</v>
      </c>
      <c r="H227" s="143" t="s">
        <v>1</v>
      </c>
      <c r="I227" s="145"/>
      <c r="L227" s="141"/>
      <c r="M227" s="146"/>
      <c r="T227" s="147"/>
      <c r="AT227" s="143" t="s">
        <v>231</v>
      </c>
      <c r="AU227" s="143" t="s">
        <v>88</v>
      </c>
      <c r="AV227" s="11" t="s">
        <v>6</v>
      </c>
      <c r="AW227" s="11" t="s">
        <v>35</v>
      </c>
      <c r="AX227" s="11" t="s">
        <v>79</v>
      </c>
      <c r="AY227" s="143" t="s">
        <v>224</v>
      </c>
    </row>
    <row r="228" spans="2:65" s="12" customFormat="1">
      <c r="B228" s="148"/>
      <c r="D228" s="142" t="s">
        <v>231</v>
      </c>
      <c r="E228" s="149" t="s">
        <v>1</v>
      </c>
      <c r="F228" s="150" t="s">
        <v>1917</v>
      </c>
      <c r="H228" s="151">
        <v>-57.6</v>
      </c>
      <c r="I228" s="152"/>
      <c r="L228" s="148"/>
      <c r="M228" s="153"/>
      <c r="T228" s="154"/>
      <c r="AT228" s="149" t="s">
        <v>231</v>
      </c>
      <c r="AU228" s="149" t="s">
        <v>88</v>
      </c>
      <c r="AV228" s="12" t="s">
        <v>88</v>
      </c>
      <c r="AW228" s="12" t="s">
        <v>35</v>
      </c>
      <c r="AX228" s="12" t="s">
        <v>79</v>
      </c>
      <c r="AY228" s="149" t="s">
        <v>224</v>
      </c>
    </row>
    <row r="229" spans="2:65" s="13" customFormat="1">
      <c r="B229" s="155"/>
      <c r="D229" s="142" t="s">
        <v>231</v>
      </c>
      <c r="E229" s="156" t="s">
        <v>1</v>
      </c>
      <c r="F229" s="157" t="s">
        <v>236</v>
      </c>
      <c r="H229" s="158">
        <v>254.4</v>
      </c>
      <c r="I229" s="159"/>
      <c r="L229" s="155"/>
      <c r="M229" s="160"/>
      <c r="T229" s="161"/>
      <c r="AT229" s="156" t="s">
        <v>231</v>
      </c>
      <c r="AU229" s="156" t="s">
        <v>88</v>
      </c>
      <c r="AV229" s="13" t="s">
        <v>229</v>
      </c>
      <c r="AW229" s="13" t="s">
        <v>35</v>
      </c>
      <c r="AX229" s="13" t="s">
        <v>6</v>
      </c>
      <c r="AY229" s="156" t="s">
        <v>224</v>
      </c>
    </row>
    <row r="230" spans="2:65" s="1" customFormat="1" ht="24.2" customHeight="1">
      <c r="B230" s="32"/>
      <c r="C230" s="127" t="s">
        <v>499</v>
      </c>
      <c r="D230" s="127" t="s">
        <v>225</v>
      </c>
      <c r="E230" s="128" t="s">
        <v>1964</v>
      </c>
      <c r="F230" s="129" t="s">
        <v>1965</v>
      </c>
      <c r="G230" s="130" t="s">
        <v>447</v>
      </c>
      <c r="H230" s="131">
        <v>241.4</v>
      </c>
      <c r="I230" s="132"/>
      <c r="J230" s="133">
        <f>ROUND(I230*H230,2)</f>
        <v>0</v>
      </c>
      <c r="K230" s="134"/>
      <c r="L230" s="32"/>
      <c r="M230" s="135" t="s">
        <v>1</v>
      </c>
      <c r="N230" s="136" t="s">
        <v>44</v>
      </c>
      <c r="P230" s="137">
        <f>O230*H230</f>
        <v>0</v>
      </c>
      <c r="Q230" s="137">
        <v>0</v>
      </c>
      <c r="R230" s="137">
        <f>Q230*H230</f>
        <v>0</v>
      </c>
      <c r="S230" s="137">
        <v>0</v>
      </c>
      <c r="T230" s="138">
        <f>S230*H230</f>
        <v>0</v>
      </c>
      <c r="AR230" s="139" t="s">
        <v>229</v>
      </c>
      <c r="AT230" s="139" t="s">
        <v>225</v>
      </c>
      <c r="AU230" s="139" t="s">
        <v>88</v>
      </c>
      <c r="AY230" s="17" t="s">
        <v>224</v>
      </c>
      <c r="BE230" s="140">
        <f>IF(N230="základní",J230,0)</f>
        <v>0</v>
      </c>
      <c r="BF230" s="140">
        <f>IF(N230="snížená",J230,0)</f>
        <v>0</v>
      </c>
      <c r="BG230" s="140">
        <f>IF(N230="zákl. přenesená",J230,0)</f>
        <v>0</v>
      </c>
      <c r="BH230" s="140">
        <f>IF(N230="sníž. přenesená",J230,0)</f>
        <v>0</v>
      </c>
      <c r="BI230" s="140">
        <f>IF(N230="nulová",J230,0)</f>
        <v>0</v>
      </c>
      <c r="BJ230" s="17" t="s">
        <v>6</v>
      </c>
      <c r="BK230" s="140">
        <f>ROUND(I230*H230,2)</f>
        <v>0</v>
      </c>
      <c r="BL230" s="17" t="s">
        <v>229</v>
      </c>
      <c r="BM230" s="139" t="s">
        <v>1966</v>
      </c>
    </row>
    <row r="231" spans="2:65" s="12" customFormat="1">
      <c r="B231" s="148"/>
      <c r="D231" s="142" t="s">
        <v>231</v>
      </c>
      <c r="E231" s="149" t="s">
        <v>1</v>
      </c>
      <c r="F231" s="150" t="s">
        <v>1967</v>
      </c>
      <c r="H231" s="151">
        <v>241.4</v>
      </c>
      <c r="I231" s="152"/>
      <c r="L231" s="148"/>
      <c r="M231" s="153"/>
      <c r="T231" s="154"/>
      <c r="AT231" s="149" t="s">
        <v>231</v>
      </c>
      <c r="AU231" s="149" t="s">
        <v>88</v>
      </c>
      <c r="AV231" s="12" t="s">
        <v>88</v>
      </c>
      <c r="AW231" s="12" t="s">
        <v>35</v>
      </c>
      <c r="AX231" s="12" t="s">
        <v>6</v>
      </c>
      <c r="AY231" s="149" t="s">
        <v>224</v>
      </c>
    </row>
    <row r="232" spans="2:65" s="1" customFormat="1" ht="24.2" customHeight="1">
      <c r="B232" s="32"/>
      <c r="C232" s="162" t="s">
        <v>503</v>
      </c>
      <c r="D232" s="162" t="s">
        <v>748</v>
      </c>
      <c r="E232" s="163" t="s">
        <v>1968</v>
      </c>
      <c r="F232" s="164" t="s">
        <v>1969</v>
      </c>
      <c r="G232" s="165" t="s">
        <v>447</v>
      </c>
      <c r="H232" s="166">
        <v>241.4</v>
      </c>
      <c r="I232" s="167"/>
      <c r="J232" s="168">
        <f>ROUND(I232*H232,2)</f>
        <v>0</v>
      </c>
      <c r="K232" s="169"/>
      <c r="L232" s="170"/>
      <c r="M232" s="171" t="s">
        <v>1</v>
      </c>
      <c r="N232" s="172" t="s">
        <v>44</v>
      </c>
      <c r="P232" s="137">
        <f>O232*H232</f>
        <v>0</v>
      </c>
      <c r="Q232" s="137">
        <v>0.01</v>
      </c>
      <c r="R232" s="137">
        <f>Q232*H232</f>
        <v>2.4140000000000001</v>
      </c>
      <c r="S232" s="137">
        <v>0</v>
      </c>
      <c r="T232" s="138">
        <f>S232*H232</f>
        <v>0</v>
      </c>
      <c r="AR232" s="139" t="s">
        <v>272</v>
      </c>
      <c r="AT232" s="139" t="s">
        <v>748</v>
      </c>
      <c r="AU232" s="139" t="s">
        <v>88</v>
      </c>
      <c r="AY232" s="17" t="s">
        <v>224</v>
      </c>
      <c r="BE232" s="140">
        <f>IF(N232="základní",J232,0)</f>
        <v>0</v>
      </c>
      <c r="BF232" s="140">
        <f>IF(N232="snížená",J232,0)</f>
        <v>0</v>
      </c>
      <c r="BG232" s="140">
        <f>IF(N232="zákl. přenesená",J232,0)</f>
        <v>0</v>
      </c>
      <c r="BH232" s="140">
        <f>IF(N232="sníž. přenesená",J232,0)</f>
        <v>0</v>
      </c>
      <c r="BI232" s="140">
        <f>IF(N232="nulová",J232,0)</f>
        <v>0</v>
      </c>
      <c r="BJ232" s="17" t="s">
        <v>6</v>
      </c>
      <c r="BK232" s="140">
        <f>ROUND(I232*H232,2)</f>
        <v>0</v>
      </c>
      <c r="BL232" s="17" t="s">
        <v>229</v>
      </c>
      <c r="BM232" s="139" t="s">
        <v>1970</v>
      </c>
    </row>
    <row r="233" spans="2:65" s="1" customFormat="1" ht="24.2" customHeight="1">
      <c r="B233" s="32"/>
      <c r="C233" s="127" t="s">
        <v>507</v>
      </c>
      <c r="D233" s="127" t="s">
        <v>225</v>
      </c>
      <c r="E233" s="128" t="s">
        <v>1971</v>
      </c>
      <c r="F233" s="129" t="s">
        <v>1972</v>
      </c>
      <c r="G233" s="130" t="s">
        <v>320</v>
      </c>
      <c r="H233" s="131">
        <v>254.4</v>
      </c>
      <c r="I233" s="132"/>
      <c r="J233" s="133">
        <f>ROUND(I233*H233,2)</f>
        <v>0</v>
      </c>
      <c r="K233" s="134"/>
      <c r="L233" s="32"/>
      <c r="M233" s="135" t="s">
        <v>1</v>
      </c>
      <c r="N233" s="136" t="s">
        <v>44</v>
      </c>
      <c r="P233" s="137">
        <f>O233*H233</f>
        <v>0</v>
      </c>
      <c r="Q233" s="137">
        <v>0</v>
      </c>
      <c r="R233" s="137">
        <f>Q233*H233</f>
        <v>0</v>
      </c>
      <c r="S233" s="137">
        <v>0</v>
      </c>
      <c r="T233" s="138">
        <f>S233*H233</f>
        <v>0</v>
      </c>
      <c r="AR233" s="139" t="s">
        <v>249</v>
      </c>
      <c r="AT233" s="139" t="s">
        <v>225</v>
      </c>
      <c r="AU233" s="139" t="s">
        <v>88</v>
      </c>
      <c r="AY233" s="17" t="s">
        <v>224</v>
      </c>
      <c r="BE233" s="140">
        <f>IF(N233="základní",J233,0)</f>
        <v>0</v>
      </c>
      <c r="BF233" s="140">
        <f>IF(N233="snížená",J233,0)</f>
        <v>0</v>
      </c>
      <c r="BG233" s="140">
        <f>IF(N233="zákl. přenesená",J233,0)</f>
        <v>0</v>
      </c>
      <c r="BH233" s="140">
        <f>IF(N233="sníž. přenesená",J233,0)</f>
        <v>0</v>
      </c>
      <c r="BI233" s="140">
        <f>IF(N233="nulová",J233,0)</f>
        <v>0</v>
      </c>
      <c r="BJ233" s="17" t="s">
        <v>6</v>
      </c>
      <c r="BK233" s="140">
        <f>ROUND(I233*H233,2)</f>
        <v>0</v>
      </c>
      <c r="BL233" s="17" t="s">
        <v>249</v>
      </c>
      <c r="BM233" s="139" t="s">
        <v>1973</v>
      </c>
    </row>
    <row r="234" spans="2:65" s="12" customFormat="1">
      <c r="B234" s="148"/>
      <c r="D234" s="142" t="s">
        <v>231</v>
      </c>
      <c r="E234" s="149" t="s">
        <v>1</v>
      </c>
      <c r="F234" s="150" t="s">
        <v>1915</v>
      </c>
      <c r="H234" s="151">
        <v>312</v>
      </c>
      <c r="I234" s="152"/>
      <c r="L234" s="148"/>
      <c r="M234" s="153"/>
      <c r="T234" s="154"/>
      <c r="AT234" s="149" t="s">
        <v>231</v>
      </c>
      <c r="AU234" s="149" t="s">
        <v>88</v>
      </c>
      <c r="AV234" s="12" t="s">
        <v>88</v>
      </c>
      <c r="AW234" s="12" t="s">
        <v>35</v>
      </c>
      <c r="AX234" s="12" t="s">
        <v>79</v>
      </c>
      <c r="AY234" s="149" t="s">
        <v>224</v>
      </c>
    </row>
    <row r="235" spans="2:65" s="11" customFormat="1">
      <c r="B235" s="141"/>
      <c r="D235" s="142" t="s">
        <v>231</v>
      </c>
      <c r="E235" s="143" t="s">
        <v>1</v>
      </c>
      <c r="F235" s="144" t="s">
        <v>1916</v>
      </c>
      <c r="H235" s="143" t="s">
        <v>1</v>
      </c>
      <c r="I235" s="145"/>
      <c r="L235" s="141"/>
      <c r="M235" s="146"/>
      <c r="T235" s="147"/>
      <c r="AT235" s="143" t="s">
        <v>231</v>
      </c>
      <c r="AU235" s="143" t="s">
        <v>88</v>
      </c>
      <c r="AV235" s="11" t="s">
        <v>6</v>
      </c>
      <c r="AW235" s="11" t="s">
        <v>35</v>
      </c>
      <c r="AX235" s="11" t="s">
        <v>79</v>
      </c>
      <c r="AY235" s="143" t="s">
        <v>224</v>
      </c>
    </row>
    <row r="236" spans="2:65" s="12" customFormat="1">
      <c r="B236" s="148"/>
      <c r="D236" s="142" t="s">
        <v>231</v>
      </c>
      <c r="E236" s="149" t="s">
        <v>1</v>
      </c>
      <c r="F236" s="150" t="s">
        <v>1917</v>
      </c>
      <c r="H236" s="151">
        <v>-57.6</v>
      </c>
      <c r="I236" s="152"/>
      <c r="L236" s="148"/>
      <c r="M236" s="153"/>
      <c r="T236" s="154"/>
      <c r="AT236" s="149" t="s">
        <v>231</v>
      </c>
      <c r="AU236" s="149" t="s">
        <v>88</v>
      </c>
      <c r="AV236" s="12" t="s">
        <v>88</v>
      </c>
      <c r="AW236" s="12" t="s">
        <v>35</v>
      </c>
      <c r="AX236" s="12" t="s">
        <v>79</v>
      </c>
      <c r="AY236" s="149" t="s">
        <v>224</v>
      </c>
    </row>
    <row r="237" spans="2:65" s="13" customFormat="1">
      <c r="B237" s="155"/>
      <c r="D237" s="142" t="s">
        <v>231</v>
      </c>
      <c r="E237" s="156" t="s">
        <v>1</v>
      </c>
      <c r="F237" s="157" t="s">
        <v>236</v>
      </c>
      <c r="H237" s="158">
        <v>254.4</v>
      </c>
      <c r="I237" s="159"/>
      <c r="L237" s="155"/>
      <c r="M237" s="160"/>
      <c r="T237" s="161"/>
      <c r="AT237" s="156" t="s">
        <v>231</v>
      </c>
      <c r="AU237" s="156" t="s">
        <v>88</v>
      </c>
      <c r="AV237" s="13" t="s">
        <v>229</v>
      </c>
      <c r="AW237" s="13" t="s">
        <v>35</v>
      </c>
      <c r="AX237" s="13" t="s">
        <v>6</v>
      </c>
      <c r="AY237" s="156" t="s">
        <v>224</v>
      </c>
    </row>
    <row r="238" spans="2:65" s="1" customFormat="1" ht="16.5" customHeight="1">
      <c r="B238" s="32"/>
      <c r="C238" s="127" t="s">
        <v>511</v>
      </c>
      <c r="D238" s="127" t="s">
        <v>225</v>
      </c>
      <c r="E238" s="128" t="s">
        <v>1974</v>
      </c>
      <c r="F238" s="129" t="s">
        <v>1975</v>
      </c>
      <c r="G238" s="130" t="s">
        <v>320</v>
      </c>
      <c r="H238" s="131">
        <v>254.4</v>
      </c>
      <c r="I238" s="132"/>
      <c r="J238" s="133">
        <f>ROUND(I238*H238,2)</f>
        <v>0</v>
      </c>
      <c r="K238" s="134"/>
      <c r="L238" s="32"/>
      <c r="M238" s="135" t="s">
        <v>1</v>
      </c>
      <c r="N238" s="136" t="s">
        <v>44</v>
      </c>
      <c r="P238" s="137">
        <f>O238*H238</f>
        <v>0</v>
      </c>
      <c r="Q238" s="137">
        <v>0</v>
      </c>
      <c r="R238" s="137">
        <f>Q238*H238</f>
        <v>0</v>
      </c>
      <c r="S238" s="137">
        <v>0</v>
      </c>
      <c r="T238" s="138">
        <f>S238*H238</f>
        <v>0</v>
      </c>
      <c r="AR238" s="139" t="s">
        <v>249</v>
      </c>
      <c r="AT238" s="139" t="s">
        <v>225</v>
      </c>
      <c r="AU238" s="139" t="s">
        <v>88</v>
      </c>
      <c r="AY238" s="17" t="s">
        <v>224</v>
      </c>
      <c r="BE238" s="140">
        <f>IF(N238="základní",J238,0)</f>
        <v>0</v>
      </c>
      <c r="BF238" s="140">
        <f>IF(N238="snížená",J238,0)</f>
        <v>0</v>
      </c>
      <c r="BG238" s="140">
        <f>IF(N238="zákl. přenesená",J238,0)</f>
        <v>0</v>
      </c>
      <c r="BH238" s="140">
        <f>IF(N238="sníž. přenesená",J238,0)</f>
        <v>0</v>
      </c>
      <c r="BI238" s="140">
        <f>IF(N238="nulová",J238,0)</f>
        <v>0</v>
      </c>
      <c r="BJ238" s="17" t="s">
        <v>6</v>
      </c>
      <c r="BK238" s="140">
        <f>ROUND(I238*H238,2)</f>
        <v>0</v>
      </c>
      <c r="BL238" s="17" t="s">
        <v>249</v>
      </c>
      <c r="BM238" s="139" t="s">
        <v>1976</v>
      </c>
    </row>
    <row r="239" spans="2:65" s="12" customFormat="1">
      <c r="B239" s="148"/>
      <c r="D239" s="142" t="s">
        <v>231</v>
      </c>
      <c r="E239" s="149" t="s">
        <v>1</v>
      </c>
      <c r="F239" s="150" t="s">
        <v>1915</v>
      </c>
      <c r="H239" s="151">
        <v>312</v>
      </c>
      <c r="I239" s="152"/>
      <c r="L239" s="148"/>
      <c r="M239" s="153"/>
      <c r="T239" s="154"/>
      <c r="AT239" s="149" t="s">
        <v>231</v>
      </c>
      <c r="AU239" s="149" t="s">
        <v>88</v>
      </c>
      <c r="AV239" s="12" t="s">
        <v>88</v>
      </c>
      <c r="AW239" s="12" t="s">
        <v>35</v>
      </c>
      <c r="AX239" s="12" t="s">
        <v>79</v>
      </c>
      <c r="AY239" s="149" t="s">
        <v>224</v>
      </c>
    </row>
    <row r="240" spans="2:65" s="11" customFormat="1">
      <c r="B240" s="141"/>
      <c r="D240" s="142" t="s">
        <v>231</v>
      </c>
      <c r="E240" s="143" t="s">
        <v>1</v>
      </c>
      <c r="F240" s="144" t="s">
        <v>1916</v>
      </c>
      <c r="H240" s="143" t="s">
        <v>1</v>
      </c>
      <c r="I240" s="145"/>
      <c r="L240" s="141"/>
      <c r="M240" s="146"/>
      <c r="T240" s="147"/>
      <c r="AT240" s="143" t="s">
        <v>231</v>
      </c>
      <c r="AU240" s="143" t="s">
        <v>88</v>
      </c>
      <c r="AV240" s="11" t="s">
        <v>6</v>
      </c>
      <c r="AW240" s="11" t="s">
        <v>35</v>
      </c>
      <c r="AX240" s="11" t="s">
        <v>79</v>
      </c>
      <c r="AY240" s="143" t="s">
        <v>224</v>
      </c>
    </row>
    <row r="241" spans="2:65" s="12" customFormat="1">
      <c r="B241" s="148"/>
      <c r="D241" s="142" t="s">
        <v>231</v>
      </c>
      <c r="E241" s="149" t="s">
        <v>1</v>
      </c>
      <c r="F241" s="150" t="s">
        <v>1917</v>
      </c>
      <c r="H241" s="151">
        <v>-57.6</v>
      </c>
      <c r="I241" s="152"/>
      <c r="L241" s="148"/>
      <c r="M241" s="153"/>
      <c r="T241" s="154"/>
      <c r="AT241" s="149" t="s">
        <v>231</v>
      </c>
      <c r="AU241" s="149" t="s">
        <v>88</v>
      </c>
      <c r="AV241" s="12" t="s">
        <v>88</v>
      </c>
      <c r="AW241" s="12" t="s">
        <v>35</v>
      </c>
      <c r="AX241" s="12" t="s">
        <v>79</v>
      </c>
      <c r="AY241" s="149" t="s">
        <v>224</v>
      </c>
    </row>
    <row r="242" spans="2:65" s="13" customFormat="1">
      <c r="B242" s="155"/>
      <c r="D242" s="142" t="s">
        <v>231</v>
      </c>
      <c r="E242" s="156" t="s">
        <v>1</v>
      </c>
      <c r="F242" s="157" t="s">
        <v>236</v>
      </c>
      <c r="H242" s="158">
        <v>254.4</v>
      </c>
      <c r="I242" s="159"/>
      <c r="L242" s="155"/>
      <c r="M242" s="160"/>
      <c r="T242" s="161"/>
      <c r="AT242" s="156" t="s">
        <v>231</v>
      </c>
      <c r="AU242" s="156" t="s">
        <v>88</v>
      </c>
      <c r="AV242" s="13" t="s">
        <v>229</v>
      </c>
      <c r="AW242" s="13" t="s">
        <v>35</v>
      </c>
      <c r="AX242" s="13" t="s">
        <v>6</v>
      </c>
      <c r="AY242" s="156" t="s">
        <v>224</v>
      </c>
    </row>
    <row r="243" spans="2:65" s="1" customFormat="1" ht="16.5" customHeight="1">
      <c r="B243" s="32"/>
      <c r="C243" s="127" t="s">
        <v>516</v>
      </c>
      <c r="D243" s="127" t="s">
        <v>225</v>
      </c>
      <c r="E243" s="128" t="s">
        <v>1977</v>
      </c>
      <c r="F243" s="129" t="s">
        <v>1978</v>
      </c>
      <c r="G243" s="130" t="s">
        <v>312</v>
      </c>
      <c r="H243" s="131">
        <v>9</v>
      </c>
      <c r="I243" s="132"/>
      <c r="J243" s="133">
        <f>ROUND(I243*H243,2)</f>
        <v>0</v>
      </c>
      <c r="K243" s="134"/>
      <c r="L243" s="32"/>
      <c r="M243" s="135" t="s">
        <v>1</v>
      </c>
      <c r="N243" s="136" t="s">
        <v>44</v>
      </c>
      <c r="P243" s="137">
        <f>O243*H243</f>
        <v>0</v>
      </c>
      <c r="Q243" s="137">
        <v>0</v>
      </c>
      <c r="R243" s="137">
        <f>Q243*H243</f>
        <v>0</v>
      </c>
      <c r="S243" s="137">
        <v>0</v>
      </c>
      <c r="T243" s="138">
        <f>S243*H243</f>
        <v>0</v>
      </c>
      <c r="AR243" s="139" t="s">
        <v>249</v>
      </c>
      <c r="AT243" s="139" t="s">
        <v>225</v>
      </c>
      <c r="AU243" s="139" t="s">
        <v>88</v>
      </c>
      <c r="AY243" s="17" t="s">
        <v>224</v>
      </c>
      <c r="BE243" s="140">
        <f>IF(N243="základní",J243,0)</f>
        <v>0</v>
      </c>
      <c r="BF243" s="140">
        <f>IF(N243="snížená",J243,0)</f>
        <v>0</v>
      </c>
      <c r="BG243" s="140">
        <f>IF(N243="zákl. přenesená",J243,0)</f>
        <v>0</v>
      </c>
      <c r="BH243" s="140">
        <f>IF(N243="sníž. přenesená",J243,0)</f>
        <v>0</v>
      </c>
      <c r="BI243" s="140">
        <f>IF(N243="nulová",J243,0)</f>
        <v>0</v>
      </c>
      <c r="BJ243" s="17" t="s">
        <v>6</v>
      </c>
      <c r="BK243" s="140">
        <f>ROUND(I243*H243,2)</f>
        <v>0</v>
      </c>
      <c r="BL243" s="17" t="s">
        <v>249</v>
      </c>
      <c r="BM243" s="139" t="s">
        <v>1979</v>
      </c>
    </row>
    <row r="244" spans="2:65" s="1" customFormat="1" ht="33" customHeight="1">
      <c r="B244" s="32"/>
      <c r="C244" s="127" t="s">
        <v>522</v>
      </c>
      <c r="D244" s="127" t="s">
        <v>225</v>
      </c>
      <c r="E244" s="128" t="s">
        <v>1980</v>
      </c>
      <c r="F244" s="129" t="s">
        <v>1981</v>
      </c>
      <c r="G244" s="130" t="s">
        <v>320</v>
      </c>
      <c r="H244" s="131">
        <v>283.33300000000003</v>
      </c>
      <c r="I244" s="132"/>
      <c r="J244" s="133">
        <f>ROUND(I244*H244,2)</f>
        <v>0</v>
      </c>
      <c r="K244" s="134"/>
      <c r="L244" s="32"/>
      <c r="M244" s="135" t="s">
        <v>1</v>
      </c>
      <c r="N244" s="136" t="s">
        <v>44</v>
      </c>
      <c r="P244" s="137">
        <f>O244*H244</f>
        <v>0</v>
      </c>
      <c r="Q244" s="137">
        <v>2.2000000000000001E-4</v>
      </c>
      <c r="R244" s="137">
        <f>Q244*H244</f>
        <v>6.2333260000000008E-2</v>
      </c>
      <c r="S244" s="137">
        <v>0</v>
      </c>
      <c r="T244" s="138">
        <f>S244*H244</f>
        <v>0</v>
      </c>
      <c r="AR244" s="139" t="s">
        <v>229</v>
      </c>
      <c r="AT244" s="139" t="s">
        <v>225</v>
      </c>
      <c r="AU244" s="139" t="s">
        <v>88</v>
      </c>
      <c r="AY244" s="17" t="s">
        <v>224</v>
      </c>
      <c r="BE244" s="140">
        <f>IF(N244="základní",J244,0)</f>
        <v>0</v>
      </c>
      <c r="BF244" s="140">
        <f>IF(N244="snížená",J244,0)</f>
        <v>0</v>
      </c>
      <c r="BG244" s="140">
        <f>IF(N244="zákl. přenesená",J244,0)</f>
        <v>0</v>
      </c>
      <c r="BH244" s="140">
        <f>IF(N244="sníž. přenesená",J244,0)</f>
        <v>0</v>
      </c>
      <c r="BI244" s="140">
        <f>IF(N244="nulová",J244,0)</f>
        <v>0</v>
      </c>
      <c r="BJ244" s="17" t="s">
        <v>6</v>
      </c>
      <c r="BK244" s="140">
        <f>ROUND(I244*H244,2)</f>
        <v>0</v>
      </c>
      <c r="BL244" s="17" t="s">
        <v>229</v>
      </c>
      <c r="BM244" s="139" t="s">
        <v>1982</v>
      </c>
    </row>
    <row r="245" spans="2:65" s="12" customFormat="1">
      <c r="B245" s="148"/>
      <c r="D245" s="142" t="s">
        <v>231</v>
      </c>
      <c r="E245" s="149" t="s">
        <v>1</v>
      </c>
      <c r="F245" s="150" t="s">
        <v>1983</v>
      </c>
      <c r="H245" s="151">
        <v>283.33300000000003</v>
      </c>
      <c r="I245" s="152"/>
      <c r="L245" s="148"/>
      <c r="M245" s="153"/>
      <c r="T245" s="154"/>
      <c r="AT245" s="149" t="s">
        <v>231</v>
      </c>
      <c r="AU245" s="149" t="s">
        <v>88</v>
      </c>
      <c r="AV245" s="12" t="s">
        <v>88</v>
      </c>
      <c r="AW245" s="12" t="s">
        <v>35</v>
      </c>
      <c r="AX245" s="12" t="s">
        <v>6</v>
      </c>
      <c r="AY245" s="149" t="s">
        <v>224</v>
      </c>
    </row>
    <row r="246" spans="2:65" s="1" customFormat="1" ht="24.2" customHeight="1">
      <c r="B246" s="32"/>
      <c r="C246" s="127" t="s">
        <v>534</v>
      </c>
      <c r="D246" s="127" t="s">
        <v>225</v>
      </c>
      <c r="E246" s="128" t="s">
        <v>1984</v>
      </c>
      <c r="F246" s="129" t="s">
        <v>1985</v>
      </c>
      <c r="G246" s="130" t="s">
        <v>797</v>
      </c>
      <c r="H246" s="180"/>
      <c r="I246" s="132"/>
      <c r="J246" s="133">
        <f>ROUND(I246*H246,2)</f>
        <v>0</v>
      </c>
      <c r="K246" s="134"/>
      <c r="L246" s="32"/>
      <c r="M246" s="135" t="s">
        <v>1</v>
      </c>
      <c r="N246" s="136" t="s">
        <v>44</v>
      </c>
      <c r="P246" s="137">
        <f>O246*H246</f>
        <v>0</v>
      </c>
      <c r="Q246" s="137">
        <v>0</v>
      </c>
      <c r="R246" s="137">
        <f>Q246*H246</f>
        <v>0</v>
      </c>
      <c r="S246" s="137">
        <v>0</v>
      </c>
      <c r="T246" s="138">
        <f>S246*H246</f>
        <v>0</v>
      </c>
      <c r="AR246" s="139" t="s">
        <v>249</v>
      </c>
      <c r="AT246" s="139" t="s">
        <v>225</v>
      </c>
      <c r="AU246" s="139" t="s">
        <v>88</v>
      </c>
      <c r="AY246" s="17" t="s">
        <v>224</v>
      </c>
      <c r="BE246" s="140">
        <f>IF(N246="základní",J246,0)</f>
        <v>0</v>
      </c>
      <c r="BF246" s="140">
        <f>IF(N246="snížená",J246,0)</f>
        <v>0</v>
      </c>
      <c r="BG246" s="140">
        <f>IF(N246="zákl. přenesená",J246,0)</f>
        <v>0</v>
      </c>
      <c r="BH246" s="140">
        <f>IF(N246="sníž. přenesená",J246,0)</f>
        <v>0</v>
      </c>
      <c r="BI246" s="140">
        <f>IF(N246="nulová",J246,0)</f>
        <v>0</v>
      </c>
      <c r="BJ246" s="17" t="s">
        <v>6</v>
      </c>
      <c r="BK246" s="140">
        <f>ROUND(I246*H246,2)</f>
        <v>0</v>
      </c>
      <c r="BL246" s="17" t="s">
        <v>249</v>
      </c>
      <c r="BM246" s="139" t="s">
        <v>1986</v>
      </c>
    </row>
    <row r="247" spans="2:65" s="10" customFormat="1" ht="22.9" customHeight="1">
      <c r="B247" s="117"/>
      <c r="D247" s="118" t="s">
        <v>78</v>
      </c>
      <c r="E247" s="195" t="s">
        <v>826</v>
      </c>
      <c r="F247" s="195" t="s">
        <v>827</v>
      </c>
      <c r="I247" s="120"/>
      <c r="J247" s="196">
        <f>BK247</f>
        <v>0</v>
      </c>
      <c r="L247" s="117"/>
      <c r="M247" s="122"/>
      <c r="P247" s="123">
        <f>SUM(P248:P255)</f>
        <v>0</v>
      </c>
      <c r="R247" s="123">
        <f>SUM(R248:R255)</f>
        <v>0.86776175999999994</v>
      </c>
      <c r="T247" s="124">
        <f>SUM(T248:T255)</f>
        <v>0</v>
      </c>
      <c r="AR247" s="118" t="s">
        <v>88</v>
      </c>
      <c r="AT247" s="125" t="s">
        <v>78</v>
      </c>
      <c r="AU247" s="125" t="s">
        <v>6</v>
      </c>
      <c r="AY247" s="118" t="s">
        <v>224</v>
      </c>
      <c r="BK247" s="126">
        <f>SUM(BK248:BK255)</f>
        <v>0</v>
      </c>
    </row>
    <row r="248" spans="2:65" s="1" customFormat="1" ht="24.2" customHeight="1">
      <c r="B248" s="32"/>
      <c r="C248" s="127" t="s">
        <v>538</v>
      </c>
      <c r="D248" s="127" t="s">
        <v>225</v>
      </c>
      <c r="E248" s="128" t="s">
        <v>1987</v>
      </c>
      <c r="F248" s="129" t="s">
        <v>1988</v>
      </c>
      <c r="G248" s="130" t="s">
        <v>320</v>
      </c>
      <c r="H248" s="131">
        <v>290.57600000000002</v>
      </c>
      <c r="I248" s="132"/>
      <c r="J248" s="133">
        <f>ROUND(I248*H248,2)</f>
        <v>0</v>
      </c>
      <c r="K248" s="134"/>
      <c r="L248" s="32"/>
      <c r="M248" s="135" t="s">
        <v>1</v>
      </c>
      <c r="N248" s="136" t="s">
        <v>44</v>
      </c>
      <c r="P248" s="137">
        <f>O248*H248</f>
        <v>0</v>
      </c>
      <c r="Q248" s="137">
        <v>2.7599999999999999E-3</v>
      </c>
      <c r="R248" s="137">
        <f>Q248*H248</f>
        <v>0.80198976</v>
      </c>
      <c r="S248" s="137">
        <v>0</v>
      </c>
      <c r="T248" s="138">
        <f>S248*H248</f>
        <v>0</v>
      </c>
      <c r="AR248" s="139" t="s">
        <v>249</v>
      </c>
      <c r="AT248" s="139" t="s">
        <v>225</v>
      </c>
      <c r="AU248" s="139" t="s">
        <v>88</v>
      </c>
      <c r="AY248" s="17" t="s">
        <v>224</v>
      </c>
      <c r="BE248" s="140">
        <f>IF(N248="základní",J248,0)</f>
        <v>0</v>
      </c>
      <c r="BF248" s="140">
        <f>IF(N248="snížená",J248,0)</f>
        <v>0</v>
      </c>
      <c r="BG248" s="140">
        <f>IF(N248="zákl. přenesená",J248,0)</f>
        <v>0</v>
      </c>
      <c r="BH248" s="140">
        <f>IF(N248="sníž. přenesená",J248,0)</f>
        <v>0</v>
      </c>
      <c r="BI248" s="140">
        <f>IF(N248="nulová",J248,0)</f>
        <v>0</v>
      </c>
      <c r="BJ248" s="17" t="s">
        <v>6</v>
      </c>
      <c r="BK248" s="140">
        <f>ROUND(I248*H248,2)</f>
        <v>0</v>
      </c>
      <c r="BL248" s="17" t="s">
        <v>249</v>
      </c>
      <c r="BM248" s="139" t="s">
        <v>1989</v>
      </c>
    </row>
    <row r="249" spans="2:65" s="12" customFormat="1">
      <c r="B249" s="148"/>
      <c r="D249" s="142" t="s">
        <v>231</v>
      </c>
      <c r="E249" s="149" t="s">
        <v>1</v>
      </c>
      <c r="F249" s="150" t="s">
        <v>1924</v>
      </c>
      <c r="H249" s="151">
        <v>290.57600000000002</v>
      </c>
      <c r="I249" s="152"/>
      <c r="L249" s="148"/>
      <c r="M249" s="153"/>
      <c r="T249" s="154"/>
      <c r="AT249" s="149" t="s">
        <v>231</v>
      </c>
      <c r="AU249" s="149" t="s">
        <v>88</v>
      </c>
      <c r="AV249" s="12" t="s">
        <v>88</v>
      </c>
      <c r="AW249" s="12" t="s">
        <v>35</v>
      </c>
      <c r="AX249" s="12" t="s">
        <v>6</v>
      </c>
      <c r="AY249" s="149" t="s">
        <v>224</v>
      </c>
    </row>
    <row r="250" spans="2:65" s="1" customFormat="1" ht="21.75" customHeight="1">
      <c r="B250" s="32"/>
      <c r="C250" s="127" t="s">
        <v>544</v>
      </c>
      <c r="D250" s="127" t="s">
        <v>225</v>
      </c>
      <c r="E250" s="128" t="s">
        <v>1990</v>
      </c>
      <c r="F250" s="129" t="s">
        <v>1991</v>
      </c>
      <c r="G250" s="130" t="s">
        <v>447</v>
      </c>
      <c r="H250" s="131">
        <v>57.2</v>
      </c>
      <c r="I250" s="132"/>
      <c r="J250" s="133">
        <f>ROUND(I250*H250,2)</f>
        <v>0</v>
      </c>
      <c r="K250" s="134"/>
      <c r="L250" s="32"/>
      <c r="M250" s="135" t="s">
        <v>1</v>
      </c>
      <c r="N250" s="136" t="s">
        <v>44</v>
      </c>
      <c r="P250" s="137">
        <f>O250*H250</f>
        <v>0</v>
      </c>
      <c r="Q250" s="137">
        <v>9.1E-4</v>
      </c>
      <c r="R250" s="137">
        <f>Q250*H250</f>
        <v>5.2052000000000001E-2</v>
      </c>
      <c r="S250" s="137">
        <v>0</v>
      </c>
      <c r="T250" s="138">
        <f>S250*H250</f>
        <v>0</v>
      </c>
      <c r="AR250" s="139" t="s">
        <v>249</v>
      </c>
      <c r="AT250" s="139" t="s">
        <v>225</v>
      </c>
      <c r="AU250" s="139" t="s">
        <v>88</v>
      </c>
      <c r="AY250" s="17" t="s">
        <v>224</v>
      </c>
      <c r="BE250" s="140">
        <f>IF(N250="základní",J250,0)</f>
        <v>0</v>
      </c>
      <c r="BF250" s="140">
        <f>IF(N250="snížená",J250,0)</f>
        <v>0</v>
      </c>
      <c r="BG250" s="140">
        <f>IF(N250="zákl. přenesená",J250,0)</f>
        <v>0</v>
      </c>
      <c r="BH250" s="140">
        <f>IF(N250="sníž. přenesená",J250,0)</f>
        <v>0</v>
      </c>
      <c r="BI250" s="140">
        <f>IF(N250="nulová",J250,0)</f>
        <v>0</v>
      </c>
      <c r="BJ250" s="17" t="s">
        <v>6</v>
      </c>
      <c r="BK250" s="140">
        <f>ROUND(I250*H250,2)</f>
        <v>0</v>
      </c>
      <c r="BL250" s="17" t="s">
        <v>249</v>
      </c>
      <c r="BM250" s="139" t="s">
        <v>1992</v>
      </c>
    </row>
    <row r="251" spans="2:65" s="12" customFormat="1">
      <c r="B251" s="148"/>
      <c r="D251" s="142" t="s">
        <v>231</v>
      </c>
      <c r="E251" s="149" t="s">
        <v>1</v>
      </c>
      <c r="F251" s="150" t="s">
        <v>1956</v>
      </c>
      <c r="H251" s="151">
        <v>57.2</v>
      </c>
      <c r="I251" s="152"/>
      <c r="L251" s="148"/>
      <c r="M251" s="153"/>
      <c r="T251" s="154"/>
      <c r="AT251" s="149" t="s">
        <v>231</v>
      </c>
      <c r="AU251" s="149" t="s">
        <v>88</v>
      </c>
      <c r="AV251" s="12" t="s">
        <v>88</v>
      </c>
      <c r="AW251" s="12" t="s">
        <v>35</v>
      </c>
      <c r="AX251" s="12" t="s">
        <v>6</v>
      </c>
      <c r="AY251" s="149" t="s">
        <v>224</v>
      </c>
    </row>
    <row r="252" spans="2:65" s="1" customFormat="1" ht="24.2" customHeight="1">
      <c r="B252" s="32"/>
      <c r="C252" s="127" t="s">
        <v>550</v>
      </c>
      <c r="D252" s="127" t="s">
        <v>225</v>
      </c>
      <c r="E252" s="128" t="s">
        <v>1993</v>
      </c>
      <c r="F252" s="129" t="s">
        <v>1994</v>
      </c>
      <c r="G252" s="130" t="s">
        <v>312</v>
      </c>
      <c r="H252" s="131">
        <v>4</v>
      </c>
      <c r="I252" s="132"/>
      <c r="J252" s="133">
        <f>ROUND(I252*H252,2)</f>
        <v>0</v>
      </c>
      <c r="K252" s="134"/>
      <c r="L252" s="32"/>
      <c r="M252" s="135" t="s">
        <v>1</v>
      </c>
      <c r="N252" s="136" t="s">
        <v>44</v>
      </c>
      <c r="P252" s="137">
        <f>O252*H252</f>
        <v>0</v>
      </c>
      <c r="Q252" s="137">
        <v>1.9000000000000001E-4</v>
      </c>
      <c r="R252" s="137">
        <f>Q252*H252</f>
        <v>7.6000000000000004E-4</v>
      </c>
      <c r="S252" s="137">
        <v>0</v>
      </c>
      <c r="T252" s="138">
        <f>S252*H252</f>
        <v>0</v>
      </c>
      <c r="AR252" s="139" t="s">
        <v>249</v>
      </c>
      <c r="AT252" s="139" t="s">
        <v>225</v>
      </c>
      <c r="AU252" s="139" t="s">
        <v>88</v>
      </c>
      <c r="AY252" s="17" t="s">
        <v>224</v>
      </c>
      <c r="BE252" s="140">
        <f>IF(N252="základní",J252,0)</f>
        <v>0</v>
      </c>
      <c r="BF252" s="140">
        <f>IF(N252="snížená",J252,0)</f>
        <v>0</v>
      </c>
      <c r="BG252" s="140">
        <f>IF(N252="zákl. přenesená",J252,0)</f>
        <v>0</v>
      </c>
      <c r="BH252" s="140">
        <f>IF(N252="sníž. přenesená",J252,0)</f>
        <v>0</v>
      </c>
      <c r="BI252" s="140">
        <f>IF(N252="nulová",J252,0)</f>
        <v>0</v>
      </c>
      <c r="BJ252" s="17" t="s">
        <v>6</v>
      </c>
      <c r="BK252" s="140">
        <f>ROUND(I252*H252,2)</f>
        <v>0</v>
      </c>
      <c r="BL252" s="17" t="s">
        <v>249</v>
      </c>
      <c r="BM252" s="139" t="s">
        <v>1995</v>
      </c>
    </row>
    <row r="253" spans="2:65" s="1" customFormat="1" ht="24.2" customHeight="1">
      <c r="B253" s="32"/>
      <c r="C253" s="127" t="s">
        <v>557</v>
      </c>
      <c r="D253" s="127" t="s">
        <v>225</v>
      </c>
      <c r="E253" s="128" t="s">
        <v>1996</v>
      </c>
      <c r="F253" s="129" t="s">
        <v>1997</v>
      </c>
      <c r="G253" s="130" t="s">
        <v>447</v>
      </c>
      <c r="H253" s="131">
        <v>12</v>
      </c>
      <c r="I253" s="132"/>
      <c r="J253" s="133">
        <f>ROUND(I253*H253,2)</f>
        <v>0</v>
      </c>
      <c r="K253" s="134"/>
      <c r="L253" s="32"/>
      <c r="M253" s="135" t="s">
        <v>1</v>
      </c>
      <c r="N253" s="136" t="s">
        <v>44</v>
      </c>
      <c r="P253" s="137">
        <f>O253*H253</f>
        <v>0</v>
      </c>
      <c r="Q253" s="137">
        <v>1.08E-3</v>
      </c>
      <c r="R253" s="137">
        <f>Q253*H253</f>
        <v>1.2959999999999999E-2</v>
      </c>
      <c r="S253" s="137">
        <v>0</v>
      </c>
      <c r="T253" s="138">
        <f>S253*H253</f>
        <v>0</v>
      </c>
      <c r="AR253" s="139" t="s">
        <v>249</v>
      </c>
      <c r="AT253" s="139" t="s">
        <v>225</v>
      </c>
      <c r="AU253" s="139" t="s">
        <v>88</v>
      </c>
      <c r="AY253" s="17" t="s">
        <v>224</v>
      </c>
      <c r="BE253" s="140">
        <f>IF(N253="základní",J253,0)</f>
        <v>0</v>
      </c>
      <c r="BF253" s="140">
        <f>IF(N253="snížená",J253,0)</f>
        <v>0</v>
      </c>
      <c r="BG253" s="140">
        <f>IF(N253="zákl. přenesená",J253,0)</f>
        <v>0</v>
      </c>
      <c r="BH253" s="140">
        <f>IF(N253="sníž. přenesená",J253,0)</f>
        <v>0</v>
      </c>
      <c r="BI253" s="140">
        <f>IF(N253="nulová",J253,0)</f>
        <v>0</v>
      </c>
      <c r="BJ253" s="17" t="s">
        <v>6</v>
      </c>
      <c r="BK253" s="140">
        <f>ROUND(I253*H253,2)</f>
        <v>0</v>
      </c>
      <c r="BL253" s="17" t="s">
        <v>249</v>
      </c>
      <c r="BM253" s="139" t="s">
        <v>1998</v>
      </c>
    </row>
    <row r="254" spans="2:65" s="12" customFormat="1">
      <c r="B254" s="148"/>
      <c r="D254" s="142" t="s">
        <v>231</v>
      </c>
      <c r="E254" s="149" t="s">
        <v>1</v>
      </c>
      <c r="F254" s="150" t="s">
        <v>1999</v>
      </c>
      <c r="H254" s="151">
        <v>12</v>
      </c>
      <c r="I254" s="152"/>
      <c r="L254" s="148"/>
      <c r="M254" s="153"/>
      <c r="T254" s="154"/>
      <c r="AT254" s="149" t="s">
        <v>231</v>
      </c>
      <c r="AU254" s="149" t="s">
        <v>88</v>
      </c>
      <c r="AV254" s="12" t="s">
        <v>88</v>
      </c>
      <c r="AW254" s="12" t="s">
        <v>35</v>
      </c>
      <c r="AX254" s="12" t="s">
        <v>6</v>
      </c>
      <c r="AY254" s="149" t="s">
        <v>224</v>
      </c>
    </row>
    <row r="255" spans="2:65" s="1" customFormat="1" ht="24.2" customHeight="1">
      <c r="B255" s="32"/>
      <c r="C255" s="127" t="s">
        <v>564</v>
      </c>
      <c r="D255" s="127" t="s">
        <v>225</v>
      </c>
      <c r="E255" s="128" t="s">
        <v>2000</v>
      </c>
      <c r="F255" s="129" t="s">
        <v>2001</v>
      </c>
      <c r="G255" s="130" t="s">
        <v>797</v>
      </c>
      <c r="H255" s="180"/>
      <c r="I255" s="132"/>
      <c r="J255" s="133">
        <f>ROUND(I255*H255,2)</f>
        <v>0</v>
      </c>
      <c r="K255" s="134"/>
      <c r="L255" s="32"/>
      <c r="M255" s="135" t="s">
        <v>1</v>
      </c>
      <c r="N255" s="136" t="s">
        <v>44</v>
      </c>
      <c r="P255" s="137">
        <f>O255*H255</f>
        <v>0</v>
      </c>
      <c r="Q255" s="137">
        <v>0</v>
      </c>
      <c r="R255" s="137">
        <f>Q255*H255</f>
        <v>0</v>
      </c>
      <c r="S255" s="137">
        <v>0</v>
      </c>
      <c r="T255" s="138">
        <f>S255*H255</f>
        <v>0</v>
      </c>
      <c r="AR255" s="139" t="s">
        <v>249</v>
      </c>
      <c r="AT255" s="139" t="s">
        <v>225</v>
      </c>
      <c r="AU255" s="139" t="s">
        <v>88</v>
      </c>
      <c r="AY255" s="17" t="s">
        <v>224</v>
      </c>
      <c r="BE255" s="140">
        <f>IF(N255="základní",J255,0)</f>
        <v>0</v>
      </c>
      <c r="BF255" s="140">
        <f>IF(N255="snížená",J255,0)</f>
        <v>0</v>
      </c>
      <c r="BG255" s="140">
        <f>IF(N255="zákl. přenesená",J255,0)</f>
        <v>0</v>
      </c>
      <c r="BH255" s="140">
        <f>IF(N255="sníž. přenesená",J255,0)</f>
        <v>0</v>
      </c>
      <c r="BI255" s="140">
        <f>IF(N255="nulová",J255,0)</f>
        <v>0</v>
      </c>
      <c r="BJ255" s="17" t="s">
        <v>6</v>
      </c>
      <c r="BK255" s="140">
        <f>ROUND(I255*H255,2)</f>
        <v>0</v>
      </c>
      <c r="BL255" s="17" t="s">
        <v>249</v>
      </c>
      <c r="BM255" s="139" t="s">
        <v>2002</v>
      </c>
    </row>
    <row r="256" spans="2:65" s="10" customFormat="1" ht="22.9" customHeight="1">
      <c r="B256" s="117"/>
      <c r="D256" s="118" t="s">
        <v>78</v>
      </c>
      <c r="E256" s="195" t="s">
        <v>833</v>
      </c>
      <c r="F256" s="195" t="s">
        <v>834</v>
      </c>
      <c r="I256" s="120"/>
      <c r="J256" s="196">
        <f>BK256</f>
        <v>0</v>
      </c>
      <c r="L256" s="117"/>
      <c r="M256" s="122"/>
      <c r="P256" s="123">
        <f>SUM(P257:P263)</f>
        <v>0</v>
      </c>
      <c r="R256" s="123">
        <f>SUM(R257:R263)</f>
        <v>9.7799999999999998E-2</v>
      </c>
      <c r="T256" s="124">
        <f>SUM(T257:T263)</f>
        <v>0</v>
      </c>
      <c r="AR256" s="118" t="s">
        <v>88</v>
      </c>
      <c r="AT256" s="125" t="s">
        <v>78</v>
      </c>
      <c r="AU256" s="125" t="s">
        <v>6</v>
      </c>
      <c r="AY256" s="118" t="s">
        <v>224</v>
      </c>
      <c r="BK256" s="126">
        <f>SUM(BK257:BK263)</f>
        <v>0</v>
      </c>
    </row>
    <row r="257" spans="2:65" s="1" customFormat="1" ht="16.5" customHeight="1">
      <c r="B257" s="32"/>
      <c r="C257" s="127" t="s">
        <v>568</v>
      </c>
      <c r="D257" s="127" t="s">
        <v>225</v>
      </c>
      <c r="E257" s="128" t="s">
        <v>2003</v>
      </c>
      <c r="F257" s="129" t="s">
        <v>2004</v>
      </c>
      <c r="G257" s="130" t="s">
        <v>312</v>
      </c>
      <c r="H257" s="131">
        <v>2</v>
      </c>
      <c r="I257" s="132"/>
      <c r="J257" s="133">
        <f t="shared" ref="J257:J263" si="0">ROUND(I257*H257,2)</f>
        <v>0</v>
      </c>
      <c r="K257" s="134"/>
      <c r="L257" s="32"/>
      <c r="M257" s="135" t="s">
        <v>1</v>
      </c>
      <c r="N257" s="136" t="s">
        <v>44</v>
      </c>
      <c r="P257" s="137">
        <f t="shared" ref="P257:P263" si="1">O257*H257</f>
        <v>0</v>
      </c>
      <c r="Q257" s="137">
        <v>0</v>
      </c>
      <c r="R257" s="137">
        <f t="shared" ref="R257:R263" si="2">Q257*H257</f>
        <v>0</v>
      </c>
      <c r="S257" s="137">
        <v>0</v>
      </c>
      <c r="T257" s="138">
        <f t="shared" ref="T257:T263" si="3">S257*H257</f>
        <v>0</v>
      </c>
      <c r="AR257" s="139" t="s">
        <v>249</v>
      </c>
      <c r="AT257" s="139" t="s">
        <v>225</v>
      </c>
      <c r="AU257" s="139" t="s">
        <v>88</v>
      </c>
      <c r="AY257" s="17" t="s">
        <v>224</v>
      </c>
      <c r="BE257" s="140">
        <f t="shared" ref="BE257:BE263" si="4">IF(N257="základní",J257,0)</f>
        <v>0</v>
      </c>
      <c r="BF257" s="140">
        <f t="shared" ref="BF257:BF263" si="5">IF(N257="snížená",J257,0)</f>
        <v>0</v>
      </c>
      <c r="BG257" s="140">
        <f t="shared" ref="BG257:BG263" si="6">IF(N257="zákl. přenesená",J257,0)</f>
        <v>0</v>
      </c>
      <c r="BH257" s="140">
        <f t="shared" ref="BH257:BH263" si="7">IF(N257="sníž. přenesená",J257,0)</f>
        <v>0</v>
      </c>
      <c r="BI257" s="140">
        <f t="shared" ref="BI257:BI263" si="8">IF(N257="nulová",J257,0)</f>
        <v>0</v>
      </c>
      <c r="BJ257" s="17" t="s">
        <v>6</v>
      </c>
      <c r="BK257" s="140">
        <f t="shared" ref="BK257:BK263" si="9">ROUND(I257*H257,2)</f>
        <v>0</v>
      </c>
      <c r="BL257" s="17" t="s">
        <v>249</v>
      </c>
      <c r="BM257" s="139" t="s">
        <v>2005</v>
      </c>
    </row>
    <row r="258" spans="2:65" s="1" customFormat="1" ht="21.75" customHeight="1">
      <c r="B258" s="32"/>
      <c r="C258" s="162" t="s">
        <v>572</v>
      </c>
      <c r="D258" s="162" t="s">
        <v>748</v>
      </c>
      <c r="E258" s="163" t="s">
        <v>2006</v>
      </c>
      <c r="F258" s="164" t="s">
        <v>2007</v>
      </c>
      <c r="G258" s="165" t="s">
        <v>312</v>
      </c>
      <c r="H258" s="166">
        <v>1</v>
      </c>
      <c r="I258" s="167"/>
      <c r="J258" s="168">
        <f t="shared" si="0"/>
        <v>0</v>
      </c>
      <c r="K258" s="169"/>
      <c r="L258" s="170"/>
      <c r="M258" s="171" t="s">
        <v>1</v>
      </c>
      <c r="N258" s="172" t="s">
        <v>44</v>
      </c>
      <c r="P258" s="137">
        <f t="shared" si="1"/>
        <v>0</v>
      </c>
      <c r="Q258" s="137">
        <v>1.4999999999999999E-2</v>
      </c>
      <c r="R258" s="137">
        <f t="shared" si="2"/>
        <v>1.4999999999999999E-2</v>
      </c>
      <c r="S258" s="137">
        <v>0</v>
      </c>
      <c r="T258" s="138">
        <f t="shared" si="3"/>
        <v>0</v>
      </c>
      <c r="AR258" s="139" t="s">
        <v>420</v>
      </c>
      <c r="AT258" s="139" t="s">
        <v>748</v>
      </c>
      <c r="AU258" s="139" t="s">
        <v>88</v>
      </c>
      <c r="AY258" s="17" t="s">
        <v>224</v>
      </c>
      <c r="BE258" s="140">
        <f t="shared" si="4"/>
        <v>0</v>
      </c>
      <c r="BF258" s="140">
        <f t="shared" si="5"/>
        <v>0</v>
      </c>
      <c r="BG258" s="140">
        <f t="shared" si="6"/>
        <v>0</v>
      </c>
      <c r="BH258" s="140">
        <f t="shared" si="7"/>
        <v>0</v>
      </c>
      <c r="BI258" s="140">
        <f t="shared" si="8"/>
        <v>0</v>
      </c>
      <c r="BJ258" s="17" t="s">
        <v>6</v>
      </c>
      <c r="BK258" s="140">
        <f t="shared" si="9"/>
        <v>0</v>
      </c>
      <c r="BL258" s="17" t="s">
        <v>249</v>
      </c>
      <c r="BM258" s="139" t="s">
        <v>2008</v>
      </c>
    </row>
    <row r="259" spans="2:65" s="1" customFormat="1" ht="24.2" customHeight="1">
      <c r="B259" s="32"/>
      <c r="C259" s="162" t="s">
        <v>576</v>
      </c>
      <c r="D259" s="162" t="s">
        <v>748</v>
      </c>
      <c r="E259" s="163" t="s">
        <v>2009</v>
      </c>
      <c r="F259" s="164" t="s">
        <v>2010</v>
      </c>
      <c r="G259" s="165" t="s">
        <v>312</v>
      </c>
      <c r="H259" s="166">
        <v>1</v>
      </c>
      <c r="I259" s="167"/>
      <c r="J259" s="168">
        <f t="shared" si="0"/>
        <v>0</v>
      </c>
      <c r="K259" s="169"/>
      <c r="L259" s="170"/>
      <c r="M259" s="171" t="s">
        <v>1</v>
      </c>
      <c r="N259" s="172" t="s">
        <v>44</v>
      </c>
      <c r="P259" s="137">
        <f t="shared" si="1"/>
        <v>0</v>
      </c>
      <c r="Q259" s="137">
        <v>5.6800000000000003E-2</v>
      </c>
      <c r="R259" s="137">
        <f t="shared" si="2"/>
        <v>5.6800000000000003E-2</v>
      </c>
      <c r="S259" s="137">
        <v>0</v>
      </c>
      <c r="T259" s="138">
        <f t="shared" si="3"/>
        <v>0</v>
      </c>
      <c r="AR259" s="139" t="s">
        <v>420</v>
      </c>
      <c r="AT259" s="139" t="s">
        <v>748</v>
      </c>
      <c r="AU259" s="139" t="s">
        <v>88</v>
      </c>
      <c r="AY259" s="17" t="s">
        <v>224</v>
      </c>
      <c r="BE259" s="140">
        <f t="shared" si="4"/>
        <v>0</v>
      </c>
      <c r="BF259" s="140">
        <f t="shared" si="5"/>
        <v>0</v>
      </c>
      <c r="BG259" s="140">
        <f t="shared" si="6"/>
        <v>0</v>
      </c>
      <c r="BH259" s="140">
        <f t="shared" si="7"/>
        <v>0</v>
      </c>
      <c r="BI259" s="140">
        <f t="shared" si="8"/>
        <v>0</v>
      </c>
      <c r="BJ259" s="17" t="s">
        <v>6</v>
      </c>
      <c r="BK259" s="140">
        <f t="shared" si="9"/>
        <v>0</v>
      </c>
      <c r="BL259" s="17" t="s">
        <v>249</v>
      </c>
      <c r="BM259" s="139" t="s">
        <v>2011</v>
      </c>
    </row>
    <row r="260" spans="2:65" s="1" customFormat="1" ht="24.2" customHeight="1">
      <c r="B260" s="32"/>
      <c r="C260" s="127" t="s">
        <v>580</v>
      </c>
      <c r="D260" s="127" t="s">
        <v>225</v>
      </c>
      <c r="E260" s="128" t="s">
        <v>2012</v>
      </c>
      <c r="F260" s="129" t="s">
        <v>2013</v>
      </c>
      <c r="G260" s="130" t="s">
        <v>312</v>
      </c>
      <c r="H260" s="131">
        <v>1</v>
      </c>
      <c r="I260" s="132"/>
      <c r="J260" s="133">
        <f t="shared" si="0"/>
        <v>0</v>
      </c>
      <c r="K260" s="134"/>
      <c r="L260" s="32"/>
      <c r="M260" s="135" t="s">
        <v>1</v>
      </c>
      <c r="N260" s="136" t="s">
        <v>44</v>
      </c>
      <c r="P260" s="137">
        <f t="shared" si="1"/>
        <v>0</v>
      </c>
      <c r="Q260" s="137">
        <v>0</v>
      </c>
      <c r="R260" s="137">
        <f t="shared" si="2"/>
        <v>0</v>
      </c>
      <c r="S260" s="137">
        <v>0</v>
      </c>
      <c r="T260" s="138">
        <f t="shared" si="3"/>
        <v>0</v>
      </c>
      <c r="AR260" s="139" t="s">
        <v>249</v>
      </c>
      <c r="AT260" s="139" t="s">
        <v>225</v>
      </c>
      <c r="AU260" s="139" t="s">
        <v>88</v>
      </c>
      <c r="AY260" s="17" t="s">
        <v>224</v>
      </c>
      <c r="BE260" s="140">
        <f t="shared" si="4"/>
        <v>0</v>
      </c>
      <c r="BF260" s="140">
        <f t="shared" si="5"/>
        <v>0</v>
      </c>
      <c r="BG260" s="140">
        <f t="shared" si="6"/>
        <v>0</v>
      </c>
      <c r="BH260" s="140">
        <f t="shared" si="7"/>
        <v>0</v>
      </c>
      <c r="BI260" s="140">
        <f t="shared" si="8"/>
        <v>0</v>
      </c>
      <c r="BJ260" s="17" t="s">
        <v>6</v>
      </c>
      <c r="BK260" s="140">
        <f t="shared" si="9"/>
        <v>0</v>
      </c>
      <c r="BL260" s="17" t="s">
        <v>249</v>
      </c>
      <c r="BM260" s="139" t="s">
        <v>2014</v>
      </c>
    </row>
    <row r="261" spans="2:65" s="1" customFormat="1" ht="16.5" customHeight="1">
      <c r="B261" s="32"/>
      <c r="C261" s="127" t="s">
        <v>313</v>
      </c>
      <c r="D261" s="127" t="s">
        <v>225</v>
      </c>
      <c r="E261" s="128" t="s">
        <v>2015</v>
      </c>
      <c r="F261" s="129" t="s">
        <v>2016</v>
      </c>
      <c r="G261" s="130" t="s">
        <v>2017</v>
      </c>
      <c r="H261" s="131">
        <v>1</v>
      </c>
      <c r="I261" s="132"/>
      <c r="J261" s="133">
        <f t="shared" si="0"/>
        <v>0</v>
      </c>
      <c r="K261" s="134"/>
      <c r="L261" s="32"/>
      <c r="M261" s="135" t="s">
        <v>1</v>
      </c>
      <c r="N261" s="136" t="s">
        <v>44</v>
      </c>
      <c r="P261" s="137">
        <f t="shared" si="1"/>
        <v>0</v>
      </c>
      <c r="Q261" s="137">
        <v>0</v>
      </c>
      <c r="R261" s="137">
        <f t="shared" si="2"/>
        <v>0</v>
      </c>
      <c r="S261" s="137">
        <v>0</v>
      </c>
      <c r="T261" s="138">
        <f t="shared" si="3"/>
        <v>0</v>
      </c>
      <c r="AR261" s="139" t="s">
        <v>249</v>
      </c>
      <c r="AT261" s="139" t="s">
        <v>225</v>
      </c>
      <c r="AU261" s="139" t="s">
        <v>88</v>
      </c>
      <c r="AY261" s="17" t="s">
        <v>224</v>
      </c>
      <c r="BE261" s="140">
        <f t="shared" si="4"/>
        <v>0</v>
      </c>
      <c r="BF261" s="140">
        <f t="shared" si="5"/>
        <v>0</v>
      </c>
      <c r="BG261" s="140">
        <f t="shared" si="6"/>
        <v>0</v>
      </c>
      <c r="BH261" s="140">
        <f t="shared" si="7"/>
        <v>0</v>
      </c>
      <c r="BI261" s="140">
        <f t="shared" si="8"/>
        <v>0</v>
      </c>
      <c r="BJ261" s="17" t="s">
        <v>6</v>
      </c>
      <c r="BK261" s="140">
        <f t="shared" si="9"/>
        <v>0</v>
      </c>
      <c r="BL261" s="17" t="s">
        <v>249</v>
      </c>
      <c r="BM261" s="139" t="s">
        <v>2018</v>
      </c>
    </row>
    <row r="262" spans="2:65" s="1" customFormat="1" ht="16.5" customHeight="1">
      <c r="B262" s="32"/>
      <c r="C262" s="162" t="s">
        <v>555</v>
      </c>
      <c r="D262" s="162" t="s">
        <v>748</v>
      </c>
      <c r="E262" s="163" t="s">
        <v>2019</v>
      </c>
      <c r="F262" s="164" t="s">
        <v>2020</v>
      </c>
      <c r="G262" s="165" t="s">
        <v>2017</v>
      </c>
      <c r="H262" s="166">
        <v>1</v>
      </c>
      <c r="I262" s="167"/>
      <c r="J262" s="168">
        <f t="shared" si="0"/>
        <v>0</v>
      </c>
      <c r="K262" s="169"/>
      <c r="L262" s="170"/>
      <c r="M262" s="171" t="s">
        <v>1</v>
      </c>
      <c r="N262" s="172" t="s">
        <v>44</v>
      </c>
      <c r="P262" s="137">
        <f t="shared" si="1"/>
        <v>0</v>
      </c>
      <c r="Q262" s="137">
        <v>2.5999999999999999E-2</v>
      </c>
      <c r="R262" s="137">
        <f t="shared" si="2"/>
        <v>2.5999999999999999E-2</v>
      </c>
      <c r="S262" s="137">
        <v>0</v>
      </c>
      <c r="T262" s="138">
        <f t="shared" si="3"/>
        <v>0</v>
      </c>
      <c r="AR262" s="139" t="s">
        <v>420</v>
      </c>
      <c r="AT262" s="139" t="s">
        <v>748</v>
      </c>
      <c r="AU262" s="139" t="s">
        <v>88</v>
      </c>
      <c r="AY262" s="17" t="s">
        <v>224</v>
      </c>
      <c r="BE262" s="140">
        <f t="shared" si="4"/>
        <v>0</v>
      </c>
      <c r="BF262" s="140">
        <f t="shared" si="5"/>
        <v>0</v>
      </c>
      <c r="BG262" s="140">
        <f t="shared" si="6"/>
        <v>0</v>
      </c>
      <c r="BH262" s="140">
        <f t="shared" si="7"/>
        <v>0</v>
      </c>
      <c r="BI262" s="140">
        <f t="shared" si="8"/>
        <v>0</v>
      </c>
      <c r="BJ262" s="17" t="s">
        <v>6</v>
      </c>
      <c r="BK262" s="140">
        <f t="shared" si="9"/>
        <v>0</v>
      </c>
      <c r="BL262" s="17" t="s">
        <v>249</v>
      </c>
      <c r="BM262" s="139" t="s">
        <v>2021</v>
      </c>
    </row>
    <row r="263" spans="2:65" s="1" customFormat="1" ht="16.5" customHeight="1">
      <c r="B263" s="32"/>
      <c r="C263" s="127" t="s">
        <v>317</v>
      </c>
      <c r="D263" s="127" t="s">
        <v>225</v>
      </c>
      <c r="E263" s="128" t="s">
        <v>2022</v>
      </c>
      <c r="F263" s="129" t="s">
        <v>2023</v>
      </c>
      <c r="G263" s="130" t="s">
        <v>312</v>
      </c>
      <c r="H263" s="131">
        <v>1</v>
      </c>
      <c r="I263" s="132"/>
      <c r="J263" s="133">
        <f t="shared" si="0"/>
        <v>0</v>
      </c>
      <c r="K263" s="134"/>
      <c r="L263" s="32"/>
      <c r="M263" s="135" t="s">
        <v>1</v>
      </c>
      <c r="N263" s="136" t="s">
        <v>44</v>
      </c>
      <c r="P263" s="137">
        <f t="shared" si="1"/>
        <v>0</v>
      </c>
      <c r="Q263" s="137">
        <v>0</v>
      </c>
      <c r="R263" s="137">
        <f t="shared" si="2"/>
        <v>0</v>
      </c>
      <c r="S263" s="137">
        <v>0</v>
      </c>
      <c r="T263" s="138">
        <f t="shared" si="3"/>
        <v>0</v>
      </c>
      <c r="AR263" s="139" t="s">
        <v>229</v>
      </c>
      <c r="AT263" s="139" t="s">
        <v>225</v>
      </c>
      <c r="AU263" s="139" t="s">
        <v>88</v>
      </c>
      <c r="AY263" s="17" t="s">
        <v>224</v>
      </c>
      <c r="BE263" s="140">
        <f t="shared" si="4"/>
        <v>0</v>
      </c>
      <c r="BF263" s="140">
        <f t="shared" si="5"/>
        <v>0</v>
      </c>
      <c r="BG263" s="140">
        <f t="shared" si="6"/>
        <v>0</v>
      </c>
      <c r="BH263" s="140">
        <f t="shared" si="7"/>
        <v>0</v>
      </c>
      <c r="BI263" s="140">
        <f t="shared" si="8"/>
        <v>0</v>
      </c>
      <c r="BJ263" s="17" t="s">
        <v>6</v>
      </c>
      <c r="BK263" s="140">
        <f t="shared" si="9"/>
        <v>0</v>
      </c>
      <c r="BL263" s="17" t="s">
        <v>229</v>
      </c>
      <c r="BM263" s="139" t="s">
        <v>2024</v>
      </c>
    </row>
    <row r="264" spans="2:65" s="10" customFormat="1" ht="22.9" customHeight="1">
      <c r="B264" s="117"/>
      <c r="D264" s="118" t="s">
        <v>78</v>
      </c>
      <c r="E264" s="195" t="s">
        <v>2025</v>
      </c>
      <c r="F264" s="195" t="s">
        <v>2026</v>
      </c>
      <c r="I264" s="120"/>
      <c r="J264" s="196">
        <f>BK264</f>
        <v>0</v>
      </c>
      <c r="L264" s="117"/>
      <c r="M264" s="122"/>
      <c r="P264" s="123">
        <f>SUM(P265:P280)</f>
        <v>0</v>
      </c>
      <c r="R264" s="123">
        <f>SUM(R265:R280)</f>
        <v>4.4245077999999998</v>
      </c>
      <c r="T264" s="124">
        <f>SUM(T265:T280)</f>
        <v>0</v>
      </c>
      <c r="AR264" s="118" t="s">
        <v>88</v>
      </c>
      <c r="AT264" s="125" t="s">
        <v>78</v>
      </c>
      <c r="AU264" s="125" t="s">
        <v>6</v>
      </c>
      <c r="AY264" s="118" t="s">
        <v>224</v>
      </c>
      <c r="BK264" s="126">
        <f>SUM(BK265:BK280)</f>
        <v>0</v>
      </c>
    </row>
    <row r="265" spans="2:65" s="1" customFormat="1" ht="24.2" customHeight="1">
      <c r="B265" s="32"/>
      <c r="C265" s="127" t="s">
        <v>594</v>
      </c>
      <c r="D265" s="127" t="s">
        <v>225</v>
      </c>
      <c r="E265" s="128" t="s">
        <v>2027</v>
      </c>
      <c r="F265" s="129" t="s">
        <v>2028</v>
      </c>
      <c r="G265" s="130" t="s">
        <v>447</v>
      </c>
      <c r="H265" s="131">
        <v>71.254999999999995</v>
      </c>
      <c r="I265" s="132"/>
      <c r="J265" s="133">
        <f>ROUND(I265*H265,2)</f>
        <v>0</v>
      </c>
      <c r="K265" s="134"/>
      <c r="L265" s="32"/>
      <c r="M265" s="135" t="s">
        <v>1</v>
      </c>
      <c r="N265" s="136" t="s">
        <v>44</v>
      </c>
      <c r="P265" s="137">
        <f>O265*H265</f>
        <v>0</v>
      </c>
      <c r="Q265" s="137">
        <v>5.8E-4</v>
      </c>
      <c r="R265" s="137">
        <f>Q265*H265</f>
        <v>4.1327900000000001E-2</v>
      </c>
      <c r="S265" s="137">
        <v>0</v>
      </c>
      <c r="T265" s="138">
        <f>S265*H265</f>
        <v>0</v>
      </c>
      <c r="AR265" s="139" t="s">
        <v>249</v>
      </c>
      <c r="AT265" s="139" t="s">
        <v>225</v>
      </c>
      <c r="AU265" s="139" t="s">
        <v>88</v>
      </c>
      <c r="AY265" s="17" t="s">
        <v>224</v>
      </c>
      <c r="BE265" s="140">
        <f>IF(N265="základní",J265,0)</f>
        <v>0</v>
      </c>
      <c r="BF265" s="140">
        <f>IF(N265="snížená",J265,0)</f>
        <v>0</v>
      </c>
      <c r="BG265" s="140">
        <f>IF(N265="zákl. přenesená",J265,0)</f>
        <v>0</v>
      </c>
      <c r="BH265" s="140">
        <f>IF(N265="sníž. přenesená",J265,0)</f>
        <v>0</v>
      </c>
      <c r="BI265" s="140">
        <f>IF(N265="nulová",J265,0)</f>
        <v>0</v>
      </c>
      <c r="BJ265" s="17" t="s">
        <v>6</v>
      </c>
      <c r="BK265" s="140">
        <f>ROUND(I265*H265,2)</f>
        <v>0</v>
      </c>
      <c r="BL265" s="17" t="s">
        <v>249</v>
      </c>
      <c r="BM265" s="139" t="s">
        <v>2029</v>
      </c>
    </row>
    <row r="266" spans="2:65" s="12" customFormat="1">
      <c r="B266" s="148"/>
      <c r="D266" s="142" t="s">
        <v>231</v>
      </c>
      <c r="E266" s="149" t="s">
        <v>1</v>
      </c>
      <c r="F266" s="150" t="s">
        <v>2030</v>
      </c>
      <c r="H266" s="151">
        <v>16.989999999999998</v>
      </c>
      <c r="I266" s="152"/>
      <c r="L266" s="148"/>
      <c r="M266" s="153"/>
      <c r="T266" s="154"/>
      <c r="AT266" s="149" t="s">
        <v>231</v>
      </c>
      <c r="AU266" s="149" t="s">
        <v>88</v>
      </c>
      <c r="AV266" s="12" t="s">
        <v>88</v>
      </c>
      <c r="AW266" s="12" t="s">
        <v>35</v>
      </c>
      <c r="AX266" s="12" t="s">
        <v>79</v>
      </c>
      <c r="AY266" s="149" t="s">
        <v>224</v>
      </c>
    </row>
    <row r="267" spans="2:65" s="12" customFormat="1">
      <c r="B267" s="148"/>
      <c r="D267" s="142" t="s">
        <v>231</v>
      </c>
      <c r="E267" s="149" t="s">
        <v>1</v>
      </c>
      <c r="F267" s="150" t="s">
        <v>2031</v>
      </c>
      <c r="H267" s="151">
        <v>8.4700000000000006</v>
      </c>
      <c r="I267" s="152"/>
      <c r="L267" s="148"/>
      <c r="M267" s="153"/>
      <c r="T267" s="154"/>
      <c r="AT267" s="149" t="s">
        <v>231</v>
      </c>
      <c r="AU267" s="149" t="s">
        <v>88</v>
      </c>
      <c r="AV267" s="12" t="s">
        <v>88</v>
      </c>
      <c r="AW267" s="12" t="s">
        <v>35</v>
      </c>
      <c r="AX267" s="12" t="s">
        <v>79</v>
      </c>
      <c r="AY267" s="149" t="s">
        <v>224</v>
      </c>
    </row>
    <row r="268" spans="2:65" s="12" customFormat="1">
      <c r="B268" s="148"/>
      <c r="D268" s="142" t="s">
        <v>231</v>
      </c>
      <c r="E268" s="149" t="s">
        <v>1</v>
      </c>
      <c r="F268" s="150" t="s">
        <v>2032</v>
      </c>
      <c r="H268" s="151">
        <v>6.8650000000000002</v>
      </c>
      <c r="I268" s="152"/>
      <c r="L268" s="148"/>
      <c r="M268" s="153"/>
      <c r="T268" s="154"/>
      <c r="AT268" s="149" t="s">
        <v>231</v>
      </c>
      <c r="AU268" s="149" t="s">
        <v>88</v>
      </c>
      <c r="AV268" s="12" t="s">
        <v>88</v>
      </c>
      <c r="AW268" s="12" t="s">
        <v>35</v>
      </c>
      <c r="AX268" s="12" t="s">
        <v>79</v>
      </c>
      <c r="AY268" s="149" t="s">
        <v>224</v>
      </c>
    </row>
    <row r="269" spans="2:65" s="12" customFormat="1">
      <c r="B269" s="148"/>
      <c r="D269" s="142" t="s">
        <v>231</v>
      </c>
      <c r="E269" s="149" t="s">
        <v>1</v>
      </c>
      <c r="F269" s="150" t="s">
        <v>2033</v>
      </c>
      <c r="H269" s="151">
        <v>10.61</v>
      </c>
      <c r="I269" s="152"/>
      <c r="L269" s="148"/>
      <c r="M269" s="153"/>
      <c r="T269" s="154"/>
      <c r="AT269" s="149" t="s">
        <v>231</v>
      </c>
      <c r="AU269" s="149" t="s">
        <v>88</v>
      </c>
      <c r="AV269" s="12" t="s">
        <v>88</v>
      </c>
      <c r="AW269" s="12" t="s">
        <v>35</v>
      </c>
      <c r="AX269" s="12" t="s">
        <v>79</v>
      </c>
      <c r="AY269" s="149" t="s">
        <v>224</v>
      </c>
    </row>
    <row r="270" spans="2:65" s="12" customFormat="1">
      <c r="B270" s="148"/>
      <c r="D270" s="142" t="s">
        <v>231</v>
      </c>
      <c r="E270" s="149" t="s">
        <v>1</v>
      </c>
      <c r="F270" s="150" t="s">
        <v>2034</v>
      </c>
      <c r="H270" s="151">
        <v>17.71</v>
      </c>
      <c r="I270" s="152"/>
      <c r="L270" s="148"/>
      <c r="M270" s="153"/>
      <c r="T270" s="154"/>
      <c r="AT270" s="149" t="s">
        <v>231</v>
      </c>
      <c r="AU270" s="149" t="s">
        <v>88</v>
      </c>
      <c r="AV270" s="12" t="s">
        <v>88</v>
      </c>
      <c r="AW270" s="12" t="s">
        <v>35</v>
      </c>
      <c r="AX270" s="12" t="s">
        <v>79</v>
      </c>
      <c r="AY270" s="149" t="s">
        <v>224</v>
      </c>
    </row>
    <row r="271" spans="2:65" s="12" customFormat="1">
      <c r="B271" s="148"/>
      <c r="D271" s="142" t="s">
        <v>231</v>
      </c>
      <c r="E271" s="149" t="s">
        <v>1</v>
      </c>
      <c r="F271" s="150" t="s">
        <v>2035</v>
      </c>
      <c r="H271" s="151">
        <v>10.61</v>
      </c>
      <c r="I271" s="152"/>
      <c r="L271" s="148"/>
      <c r="M271" s="153"/>
      <c r="T271" s="154"/>
      <c r="AT271" s="149" t="s">
        <v>231</v>
      </c>
      <c r="AU271" s="149" t="s">
        <v>88</v>
      </c>
      <c r="AV271" s="12" t="s">
        <v>88</v>
      </c>
      <c r="AW271" s="12" t="s">
        <v>35</v>
      </c>
      <c r="AX271" s="12" t="s">
        <v>79</v>
      </c>
      <c r="AY271" s="149" t="s">
        <v>224</v>
      </c>
    </row>
    <row r="272" spans="2:65" s="13" customFormat="1">
      <c r="B272" s="155"/>
      <c r="D272" s="142" t="s">
        <v>231</v>
      </c>
      <c r="E272" s="156" t="s">
        <v>1</v>
      </c>
      <c r="F272" s="157" t="s">
        <v>236</v>
      </c>
      <c r="H272" s="158">
        <v>71.254999999999995</v>
      </c>
      <c r="I272" s="159"/>
      <c r="L272" s="155"/>
      <c r="M272" s="160"/>
      <c r="T272" s="161"/>
      <c r="AT272" s="156" t="s">
        <v>231</v>
      </c>
      <c r="AU272" s="156" t="s">
        <v>88</v>
      </c>
      <c r="AV272" s="13" t="s">
        <v>229</v>
      </c>
      <c r="AW272" s="13" t="s">
        <v>35</v>
      </c>
      <c r="AX272" s="13" t="s">
        <v>6</v>
      </c>
      <c r="AY272" s="156" t="s">
        <v>224</v>
      </c>
    </row>
    <row r="273" spans="2:65" s="1" customFormat="1" ht="24.2" customHeight="1">
      <c r="B273" s="32"/>
      <c r="C273" s="127" t="s">
        <v>321</v>
      </c>
      <c r="D273" s="127" t="s">
        <v>225</v>
      </c>
      <c r="E273" s="128" t="s">
        <v>2036</v>
      </c>
      <c r="F273" s="129" t="s">
        <v>2037</v>
      </c>
      <c r="G273" s="130" t="s">
        <v>320</v>
      </c>
      <c r="H273" s="131">
        <v>116.11</v>
      </c>
      <c r="I273" s="132"/>
      <c r="J273" s="133">
        <f>ROUND(I273*H273,2)</f>
        <v>0</v>
      </c>
      <c r="K273" s="134"/>
      <c r="L273" s="32"/>
      <c r="M273" s="135" t="s">
        <v>1</v>
      </c>
      <c r="N273" s="136" t="s">
        <v>44</v>
      </c>
      <c r="P273" s="137">
        <f>O273*H273</f>
        <v>0</v>
      </c>
      <c r="Q273" s="137">
        <v>9.0900000000000009E-3</v>
      </c>
      <c r="R273" s="137">
        <f>Q273*H273</f>
        <v>1.0554399000000001</v>
      </c>
      <c r="S273" s="137">
        <v>0</v>
      </c>
      <c r="T273" s="138">
        <f>S273*H273</f>
        <v>0</v>
      </c>
      <c r="AR273" s="139" t="s">
        <v>249</v>
      </c>
      <c r="AT273" s="139" t="s">
        <v>225</v>
      </c>
      <c r="AU273" s="139" t="s">
        <v>88</v>
      </c>
      <c r="AY273" s="17" t="s">
        <v>224</v>
      </c>
      <c r="BE273" s="140">
        <f>IF(N273="základní",J273,0)</f>
        <v>0</v>
      </c>
      <c r="BF273" s="140">
        <f>IF(N273="snížená",J273,0)</f>
        <v>0</v>
      </c>
      <c r="BG273" s="140">
        <f>IF(N273="zákl. přenesená",J273,0)</f>
        <v>0</v>
      </c>
      <c r="BH273" s="140">
        <f>IF(N273="sníž. přenesená",J273,0)</f>
        <v>0</v>
      </c>
      <c r="BI273" s="140">
        <f>IF(N273="nulová",J273,0)</f>
        <v>0</v>
      </c>
      <c r="BJ273" s="17" t="s">
        <v>6</v>
      </c>
      <c r="BK273" s="140">
        <f>ROUND(I273*H273,2)</f>
        <v>0</v>
      </c>
      <c r="BL273" s="17" t="s">
        <v>249</v>
      </c>
      <c r="BM273" s="139" t="s">
        <v>2038</v>
      </c>
    </row>
    <row r="274" spans="2:65" s="12" customFormat="1" ht="22.5">
      <c r="B274" s="148"/>
      <c r="D274" s="142" t="s">
        <v>231</v>
      </c>
      <c r="E274" s="149" t="s">
        <v>1</v>
      </c>
      <c r="F274" s="150" t="s">
        <v>2039</v>
      </c>
      <c r="H274" s="151">
        <v>116.11</v>
      </c>
      <c r="I274" s="152"/>
      <c r="L274" s="148"/>
      <c r="M274" s="153"/>
      <c r="T274" s="154"/>
      <c r="AT274" s="149" t="s">
        <v>231</v>
      </c>
      <c r="AU274" s="149" t="s">
        <v>88</v>
      </c>
      <c r="AV274" s="12" t="s">
        <v>88</v>
      </c>
      <c r="AW274" s="12" t="s">
        <v>35</v>
      </c>
      <c r="AX274" s="12" t="s">
        <v>6</v>
      </c>
      <c r="AY274" s="149" t="s">
        <v>224</v>
      </c>
    </row>
    <row r="275" spans="2:65" s="1" customFormat="1" ht="33" customHeight="1">
      <c r="B275" s="32"/>
      <c r="C275" s="162" t="s">
        <v>600</v>
      </c>
      <c r="D275" s="162" t="s">
        <v>748</v>
      </c>
      <c r="E275" s="163" t="s">
        <v>2040</v>
      </c>
      <c r="F275" s="164" t="s">
        <v>2041</v>
      </c>
      <c r="G275" s="165" t="s">
        <v>320</v>
      </c>
      <c r="H275" s="166">
        <v>143.345</v>
      </c>
      <c r="I275" s="167"/>
      <c r="J275" s="168">
        <f>ROUND(I275*H275,2)</f>
        <v>0</v>
      </c>
      <c r="K275" s="169"/>
      <c r="L275" s="170"/>
      <c r="M275" s="171" t="s">
        <v>1</v>
      </c>
      <c r="N275" s="172" t="s">
        <v>44</v>
      </c>
      <c r="P275" s="137">
        <f>O275*H275</f>
        <v>0</v>
      </c>
      <c r="Q275" s="137">
        <v>2.1999999999999999E-2</v>
      </c>
      <c r="R275" s="137">
        <f>Q275*H275</f>
        <v>3.1535899999999999</v>
      </c>
      <c r="S275" s="137">
        <v>0</v>
      </c>
      <c r="T275" s="138">
        <f>S275*H275</f>
        <v>0</v>
      </c>
      <c r="AR275" s="139" t="s">
        <v>420</v>
      </c>
      <c r="AT275" s="139" t="s">
        <v>748</v>
      </c>
      <c r="AU275" s="139" t="s">
        <v>88</v>
      </c>
      <c r="AY275" s="17" t="s">
        <v>224</v>
      </c>
      <c r="BE275" s="140">
        <f>IF(N275="základní",J275,0)</f>
        <v>0</v>
      </c>
      <c r="BF275" s="140">
        <f>IF(N275="snížená",J275,0)</f>
        <v>0</v>
      </c>
      <c r="BG275" s="140">
        <f>IF(N275="zákl. přenesená",J275,0)</f>
        <v>0</v>
      </c>
      <c r="BH275" s="140">
        <f>IF(N275="sníž. přenesená",J275,0)</f>
        <v>0</v>
      </c>
      <c r="BI275" s="140">
        <f>IF(N275="nulová",J275,0)</f>
        <v>0</v>
      </c>
      <c r="BJ275" s="17" t="s">
        <v>6</v>
      </c>
      <c r="BK275" s="140">
        <f>ROUND(I275*H275,2)</f>
        <v>0</v>
      </c>
      <c r="BL275" s="17" t="s">
        <v>249</v>
      </c>
      <c r="BM275" s="139" t="s">
        <v>2042</v>
      </c>
    </row>
    <row r="276" spans="2:65" s="12" customFormat="1">
      <c r="B276" s="148"/>
      <c r="D276" s="142" t="s">
        <v>231</v>
      </c>
      <c r="E276" s="149" t="s">
        <v>1</v>
      </c>
      <c r="F276" s="150" t="s">
        <v>2043</v>
      </c>
      <c r="H276" s="151">
        <v>119.593</v>
      </c>
      <c r="I276" s="152"/>
      <c r="L276" s="148"/>
      <c r="M276" s="153"/>
      <c r="T276" s="154"/>
      <c r="AT276" s="149" t="s">
        <v>231</v>
      </c>
      <c r="AU276" s="149" t="s">
        <v>88</v>
      </c>
      <c r="AV276" s="12" t="s">
        <v>88</v>
      </c>
      <c r="AW276" s="12" t="s">
        <v>35</v>
      </c>
      <c r="AX276" s="12" t="s">
        <v>79</v>
      </c>
      <c r="AY276" s="149" t="s">
        <v>224</v>
      </c>
    </row>
    <row r="277" spans="2:65" s="12" customFormat="1">
      <c r="B277" s="148"/>
      <c r="D277" s="142" t="s">
        <v>231</v>
      </c>
      <c r="E277" s="149" t="s">
        <v>1</v>
      </c>
      <c r="F277" s="150" t="s">
        <v>2044</v>
      </c>
      <c r="H277" s="151">
        <v>23.751999999999999</v>
      </c>
      <c r="I277" s="152"/>
      <c r="L277" s="148"/>
      <c r="M277" s="153"/>
      <c r="T277" s="154"/>
      <c r="AT277" s="149" t="s">
        <v>231</v>
      </c>
      <c r="AU277" s="149" t="s">
        <v>88</v>
      </c>
      <c r="AV277" s="12" t="s">
        <v>88</v>
      </c>
      <c r="AW277" s="12" t="s">
        <v>35</v>
      </c>
      <c r="AX277" s="12" t="s">
        <v>79</v>
      </c>
      <c r="AY277" s="149" t="s">
        <v>224</v>
      </c>
    </row>
    <row r="278" spans="2:65" s="13" customFormat="1">
      <c r="B278" s="155"/>
      <c r="D278" s="142" t="s">
        <v>231</v>
      </c>
      <c r="E278" s="156" t="s">
        <v>1</v>
      </c>
      <c r="F278" s="157" t="s">
        <v>236</v>
      </c>
      <c r="H278" s="158">
        <v>143.345</v>
      </c>
      <c r="I278" s="159"/>
      <c r="L278" s="155"/>
      <c r="M278" s="160"/>
      <c r="T278" s="161"/>
      <c r="AT278" s="156" t="s">
        <v>231</v>
      </c>
      <c r="AU278" s="156" t="s">
        <v>88</v>
      </c>
      <c r="AV278" s="13" t="s">
        <v>229</v>
      </c>
      <c r="AW278" s="13" t="s">
        <v>35</v>
      </c>
      <c r="AX278" s="13" t="s">
        <v>6</v>
      </c>
      <c r="AY278" s="156" t="s">
        <v>224</v>
      </c>
    </row>
    <row r="279" spans="2:65" s="1" customFormat="1" ht="24.2" customHeight="1">
      <c r="B279" s="32"/>
      <c r="C279" s="127" t="s">
        <v>326</v>
      </c>
      <c r="D279" s="127" t="s">
        <v>225</v>
      </c>
      <c r="E279" s="128" t="s">
        <v>2045</v>
      </c>
      <c r="F279" s="129" t="s">
        <v>2046</v>
      </c>
      <c r="G279" s="130" t="s">
        <v>320</v>
      </c>
      <c r="H279" s="131">
        <v>116.1</v>
      </c>
      <c r="I279" s="132"/>
      <c r="J279" s="133">
        <f>ROUND(I279*H279,2)</f>
        <v>0</v>
      </c>
      <c r="K279" s="134"/>
      <c r="L279" s="32"/>
      <c r="M279" s="135" t="s">
        <v>1</v>
      </c>
      <c r="N279" s="136" t="s">
        <v>44</v>
      </c>
      <c r="P279" s="137">
        <f>O279*H279</f>
        <v>0</v>
      </c>
      <c r="Q279" s="137">
        <v>1.5E-3</v>
      </c>
      <c r="R279" s="137">
        <f>Q279*H279</f>
        <v>0.17415</v>
      </c>
      <c r="S279" s="137">
        <v>0</v>
      </c>
      <c r="T279" s="138">
        <f>S279*H279</f>
        <v>0</v>
      </c>
      <c r="AR279" s="139" t="s">
        <v>249</v>
      </c>
      <c r="AT279" s="139" t="s">
        <v>225</v>
      </c>
      <c r="AU279" s="139" t="s">
        <v>88</v>
      </c>
      <c r="AY279" s="17" t="s">
        <v>224</v>
      </c>
      <c r="BE279" s="140">
        <f>IF(N279="základní",J279,0)</f>
        <v>0</v>
      </c>
      <c r="BF279" s="140">
        <f>IF(N279="snížená",J279,0)</f>
        <v>0</v>
      </c>
      <c r="BG279" s="140">
        <f>IF(N279="zákl. přenesená",J279,0)</f>
        <v>0</v>
      </c>
      <c r="BH279" s="140">
        <f>IF(N279="sníž. přenesená",J279,0)</f>
        <v>0</v>
      </c>
      <c r="BI279" s="140">
        <f>IF(N279="nulová",J279,0)</f>
        <v>0</v>
      </c>
      <c r="BJ279" s="17" t="s">
        <v>6</v>
      </c>
      <c r="BK279" s="140">
        <f>ROUND(I279*H279,2)</f>
        <v>0</v>
      </c>
      <c r="BL279" s="17" t="s">
        <v>249</v>
      </c>
      <c r="BM279" s="139" t="s">
        <v>2047</v>
      </c>
    </row>
    <row r="280" spans="2:65" s="1" customFormat="1" ht="24.2" customHeight="1">
      <c r="B280" s="32"/>
      <c r="C280" s="127" t="s">
        <v>607</v>
      </c>
      <c r="D280" s="127" t="s">
        <v>225</v>
      </c>
      <c r="E280" s="128" t="s">
        <v>2048</v>
      </c>
      <c r="F280" s="129" t="s">
        <v>2049</v>
      </c>
      <c r="G280" s="130" t="s">
        <v>797</v>
      </c>
      <c r="H280" s="180"/>
      <c r="I280" s="132"/>
      <c r="J280" s="133">
        <f>ROUND(I280*H280,2)</f>
        <v>0</v>
      </c>
      <c r="K280" s="134"/>
      <c r="L280" s="32"/>
      <c r="M280" s="135" t="s">
        <v>1</v>
      </c>
      <c r="N280" s="136" t="s">
        <v>44</v>
      </c>
      <c r="P280" s="137">
        <f>O280*H280</f>
        <v>0</v>
      </c>
      <c r="Q280" s="137">
        <v>0</v>
      </c>
      <c r="R280" s="137">
        <f>Q280*H280</f>
        <v>0</v>
      </c>
      <c r="S280" s="137">
        <v>0</v>
      </c>
      <c r="T280" s="138">
        <f>S280*H280</f>
        <v>0</v>
      </c>
      <c r="AR280" s="139" t="s">
        <v>249</v>
      </c>
      <c r="AT280" s="139" t="s">
        <v>225</v>
      </c>
      <c r="AU280" s="139" t="s">
        <v>88</v>
      </c>
      <c r="AY280" s="17" t="s">
        <v>224</v>
      </c>
      <c r="BE280" s="140">
        <f>IF(N280="základní",J280,0)</f>
        <v>0</v>
      </c>
      <c r="BF280" s="140">
        <f>IF(N280="snížená",J280,0)</f>
        <v>0</v>
      </c>
      <c r="BG280" s="140">
        <f>IF(N280="zákl. přenesená",J280,0)</f>
        <v>0</v>
      </c>
      <c r="BH280" s="140">
        <f>IF(N280="sníž. přenesená",J280,0)</f>
        <v>0</v>
      </c>
      <c r="BI280" s="140">
        <f>IF(N280="nulová",J280,0)</f>
        <v>0</v>
      </c>
      <c r="BJ280" s="17" t="s">
        <v>6</v>
      </c>
      <c r="BK280" s="140">
        <f>ROUND(I280*H280,2)</f>
        <v>0</v>
      </c>
      <c r="BL280" s="17" t="s">
        <v>249</v>
      </c>
      <c r="BM280" s="139" t="s">
        <v>2050</v>
      </c>
    </row>
    <row r="281" spans="2:65" s="10" customFormat="1" ht="22.9" customHeight="1">
      <c r="B281" s="117"/>
      <c r="D281" s="118" t="s">
        <v>78</v>
      </c>
      <c r="E281" s="195" t="s">
        <v>2051</v>
      </c>
      <c r="F281" s="195" t="s">
        <v>2052</v>
      </c>
      <c r="I281" s="120"/>
      <c r="J281" s="196">
        <f>BK281</f>
        <v>0</v>
      </c>
      <c r="L281" s="117"/>
      <c r="M281" s="122"/>
      <c r="P281" s="123">
        <f>SUM(P282:P293)</f>
        <v>0</v>
      </c>
      <c r="R281" s="123">
        <f>SUM(R282:R293)</f>
        <v>3.0936346000000001</v>
      </c>
      <c r="T281" s="124">
        <f>SUM(T282:T293)</f>
        <v>0</v>
      </c>
      <c r="AR281" s="118" t="s">
        <v>88</v>
      </c>
      <c r="AT281" s="125" t="s">
        <v>78</v>
      </c>
      <c r="AU281" s="125" t="s">
        <v>6</v>
      </c>
      <c r="AY281" s="118" t="s">
        <v>224</v>
      </c>
      <c r="BK281" s="126">
        <f>SUM(BK282:BK293)</f>
        <v>0</v>
      </c>
    </row>
    <row r="282" spans="2:65" s="1" customFormat="1" ht="16.5" customHeight="1">
      <c r="B282" s="32"/>
      <c r="C282" s="127" t="s">
        <v>331</v>
      </c>
      <c r="D282" s="127" t="s">
        <v>225</v>
      </c>
      <c r="E282" s="128" t="s">
        <v>2053</v>
      </c>
      <c r="F282" s="129" t="s">
        <v>2054</v>
      </c>
      <c r="G282" s="130" t="s">
        <v>320</v>
      </c>
      <c r="H282" s="131">
        <v>111.062</v>
      </c>
      <c r="I282" s="132"/>
      <c r="J282" s="133">
        <f>ROUND(I282*H282,2)</f>
        <v>0</v>
      </c>
      <c r="K282" s="134"/>
      <c r="L282" s="32"/>
      <c r="M282" s="135" t="s">
        <v>1</v>
      </c>
      <c r="N282" s="136" t="s">
        <v>44</v>
      </c>
      <c r="P282" s="137">
        <f>O282*H282</f>
        <v>0</v>
      </c>
      <c r="Q282" s="137">
        <v>1.5E-3</v>
      </c>
      <c r="R282" s="137">
        <f>Q282*H282</f>
        <v>0.16659299999999999</v>
      </c>
      <c r="S282" s="137">
        <v>0</v>
      </c>
      <c r="T282" s="138">
        <f>S282*H282</f>
        <v>0</v>
      </c>
      <c r="AR282" s="139" t="s">
        <v>249</v>
      </c>
      <c r="AT282" s="139" t="s">
        <v>225</v>
      </c>
      <c r="AU282" s="139" t="s">
        <v>88</v>
      </c>
      <c r="AY282" s="17" t="s">
        <v>224</v>
      </c>
      <c r="BE282" s="140">
        <f>IF(N282="základní",J282,0)</f>
        <v>0</v>
      </c>
      <c r="BF282" s="140">
        <f>IF(N282="snížená",J282,0)</f>
        <v>0</v>
      </c>
      <c r="BG282" s="140">
        <f>IF(N282="zákl. přenesená",J282,0)</f>
        <v>0</v>
      </c>
      <c r="BH282" s="140">
        <f>IF(N282="sníž. přenesená",J282,0)</f>
        <v>0</v>
      </c>
      <c r="BI282" s="140">
        <f>IF(N282="nulová",J282,0)</f>
        <v>0</v>
      </c>
      <c r="BJ282" s="17" t="s">
        <v>6</v>
      </c>
      <c r="BK282" s="140">
        <f>ROUND(I282*H282,2)</f>
        <v>0</v>
      </c>
      <c r="BL282" s="17" t="s">
        <v>249</v>
      </c>
      <c r="BM282" s="139" t="s">
        <v>2055</v>
      </c>
    </row>
    <row r="283" spans="2:65" s="12" customFormat="1">
      <c r="B283" s="148"/>
      <c r="D283" s="142" t="s">
        <v>231</v>
      </c>
      <c r="E283" s="149" t="s">
        <v>1</v>
      </c>
      <c r="F283" s="150" t="s">
        <v>2056</v>
      </c>
      <c r="H283" s="151">
        <v>1.8</v>
      </c>
      <c r="I283" s="152"/>
      <c r="L283" s="148"/>
      <c r="M283" s="153"/>
      <c r="T283" s="154"/>
      <c r="AT283" s="149" t="s">
        <v>231</v>
      </c>
      <c r="AU283" s="149" t="s">
        <v>88</v>
      </c>
      <c r="AV283" s="12" t="s">
        <v>88</v>
      </c>
      <c r="AW283" s="12" t="s">
        <v>35</v>
      </c>
      <c r="AX283" s="12" t="s">
        <v>79</v>
      </c>
      <c r="AY283" s="149" t="s">
        <v>224</v>
      </c>
    </row>
    <row r="284" spans="2:65" s="12" customFormat="1">
      <c r="B284" s="148"/>
      <c r="D284" s="142" t="s">
        <v>231</v>
      </c>
      <c r="E284" s="149" t="s">
        <v>1</v>
      </c>
      <c r="F284" s="150" t="s">
        <v>2057</v>
      </c>
      <c r="H284" s="151">
        <v>8.08</v>
      </c>
      <c r="I284" s="152"/>
      <c r="L284" s="148"/>
      <c r="M284" s="153"/>
      <c r="T284" s="154"/>
      <c r="AT284" s="149" t="s">
        <v>231</v>
      </c>
      <c r="AU284" s="149" t="s">
        <v>88</v>
      </c>
      <c r="AV284" s="12" t="s">
        <v>88</v>
      </c>
      <c r="AW284" s="12" t="s">
        <v>35</v>
      </c>
      <c r="AX284" s="12" t="s">
        <v>79</v>
      </c>
      <c r="AY284" s="149" t="s">
        <v>224</v>
      </c>
    </row>
    <row r="285" spans="2:65" s="12" customFormat="1">
      <c r="B285" s="148"/>
      <c r="D285" s="142" t="s">
        <v>231</v>
      </c>
      <c r="E285" s="149" t="s">
        <v>1</v>
      </c>
      <c r="F285" s="150" t="s">
        <v>2058</v>
      </c>
      <c r="H285" s="151">
        <v>27.654</v>
      </c>
      <c r="I285" s="152"/>
      <c r="L285" s="148"/>
      <c r="M285" s="153"/>
      <c r="T285" s="154"/>
      <c r="AT285" s="149" t="s">
        <v>231</v>
      </c>
      <c r="AU285" s="149" t="s">
        <v>88</v>
      </c>
      <c r="AV285" s="12" t="s">
        <v>88</v>
      </c>
      <c r="AW285" s="12" t="s">
        <v>35</v>
      </c>
      <c r="AX285" s="12" t="s">
        <v>79</v>
      </c>
      <c r="AY285" s="149" t="s">
        <v>224</v>
      </c>
    </row>
    <row r="286" spans="2:65" s="12" customFormat="1">
      <c r="B286" s="148"/>
      <c r="D286" s="142" t="s">
        <v>231</v>
      </c>
      <c r="E286" s="149" t="s">
        <v>1</v>
      </c>
      <c r="F286" s="150" t="s">
        <v>2059</v>
      </c>
      <c r="H286" s="151">
        <v>22.937000000000001</v>
      </c>
      <c r="I286" s="152"/>
      <c r="L286" s="148"/>
      <c r="M286" s="153"/>
      <c r="T286" s="154"/>
      <c r="AT286" s="149" t="s">
        <v>231</v>
      </c>
      <c r="AU286" s="149" t="s">
        <v>88</v>
      </c>
      <c r="AV286" s="12" t="s">
        <v>88</v>
      </c>
      <c r="AW286" s="12" t="s">
        <v>35</v>
      </c>
      <c r="AX286" s="12" t="s">
        <v>79</v>
      </c>
      <c r="AY286" s="149" t="s">
        <v>224</v>
      </c>
    </row>
    <row r="287" spans="2:65" s="12" customFormat="1">
      <c r="B287" s="148"/>
      <c r="D287" s="142" t="s">
        <v>231</v>
      </c>
      <c r="E287" s="149" t="s">
        <v>1</v>
      </c>
      <c r="F287" s="150" t="s">
        <v>2060</v>
      </c>
      <c r="H287" s="151">
        <v>27.654</v>
      </c>
      <c r="I287" s="152"/>
      <c r="L287" s="148"/>
      <c r="M287" s="153"/>
      <c r="T287" s="154"/>
      <c r="AT287" s="149" t="s">
        <v>231</v>
      </c>
      <c r="AU287" s="149" t="s">
        <v>88</v>
      </c>
      <c r="AV287" s="12" t="s">
        <v>88</v>
      </c>
      <c r="AW287" s="12" t="s">
        <v>35</v>
      </c>
      <c r="AX287" s="12" t="s">
        <v>79</v>
      </c>
      <c r="AY287" s="149" t="s">
        <v>224</v>
      </c>
    </row>
    <row r="288" spans="2:65" s="12" customFormat="1">
      <c r="B288" s="148"/>
      <c r="D288" s="142" t="s">
        <v>231</v>
      </c>
      <c r="E288" s="149" t="s">
        <v>1</v>
      </c>
      <c r="F288" s="150" t="s">
        <v>2061</v>
      </c>
      <c r="H288" s="151">
        <v>22.937000000000001</v>
      </c>
      <c r="I288" s="152"/>
      <c r="L288" s="148"/>
      <c r="M288" s="153"/>
      <c r="T288" s="154"/>
      <c r="AT288" s="149" t="s">
        <v>231</v>
      </c>
      <c r="AU288" s="149" t="s">
        <v>88</v>
      </c>
      <c r="AV288" s="12" t="s">
        <v>88</v>
      </c>
      <c r="AW288" s="12" t="s">
        <v>35</v>
      </c>
      <c r="AX288" s="12" t="s">
        <v>79</v>
      </c>
      <c r="AY288" s="149" t="s">
        <v>224</v>
      </c>
    </row>
    <row r="289" spans="2:65" s="13" customFormat="1">
      <c r="B289" s="155"/>
      <c r="D289" s="142" t="s">
        <v>231</v>
      </c>
      <c r="E289" s="156" t="s">
        <v>1</v>
      </c>
      <c r="F289" s="157" t="s">
        <v>236</v>
      </c>
      <c r="H289" s="158">
        <v>111.062</v>
      </c>
      <c r="I289" s="159"/>
      <c r="L289" s="155"/>
      <c r="M289" s="160"/>
      <c r="T289" s="161"/>
      <c r="AT289" s="156" t="s">
        <v>231</v>
      </c>
      <c r="AU289" s="156" t="s">
        <v>88</v>
      </c>
      <c r="AV289" s="13" t="s">
        <v>229</v>
      </c>
      <c r="AW289" s="13" t="s">
        <v>35</v>
      </c>
      <c r="AX289" s="13" t="s">
        <v>6</v>
      </c>
      <c r="AY289" s="156" t="s">
        <v>224</v>
      </c>
    </row>
    <row r="290" spans="2:65" s="1" customFormat="1" ht="37.9" customHeight="1">
      <c r="B290" s="32"/>
      <c r="C290" s="127" t="s">
        <v>615</v>
      </c>
      <c r="D290" s="127" t="s">
        <v>225</v>
      </c>
      <c r="E290" s="128" t="s">
        <v>2062</v>
      </c>
      <c r="F290" s="129" t="s">
        <v>2063</v>
      </c>
      <c r="G290" s="130" t="s">
        <v>320</v>
      </c>
      <c r="H290" s="131">
        <v>111.062</v>
      </c>
      <c r="I290" s="132"/>
      <c r="J290" s="133">
        <f>ROUND(I290*H290,2)</f>
        <v>0</v>
      </c>
      <c r="K290" s="134"/>
      <c r="L290" s="32"/>
      <c r="M290" s="135" t="s">
        <v>1</v>
      </c>
      <c r="N290" s="136" t="s">
        <v>44</v>
      </c>
      <c r="P290" s="137">
        <f>O290*H290</f>
        <v>0</v>
      </c>
      <c r="Q290" s="137">
        <v>7.3000000000000001E-3</v>
      </c>
      <c r="R290" s="137">
        <f>Q290*H290</f>
        <v>0.81075259999999993</v>
      </c>
      <c r="S290" s="137">
        <v>0</v>
      </c>
      <c r="T290" s="138">
        <f>S290*H290</f>
        <v>0</v>
      </c>
      <c r="AR290" s="139" t="s">
        <v>249</v>
      </c>
      <c r="AT290" s="139" t="s">
        <v>225</v>
      </c>
      <c r="AU290" s="139" t="s">
        <v>88</v>
      </c>
      <c r="AY290" s="17" t="s">
        <v>224</v>
      </c>
      <c r="BE290" s="140">
        <f>IF(N290="základní",J290,0)</f>
        <v>0</v>
      </c>
      <c r="BF290" s="140">
        <f>IF(N290="snížená",J290,0)</f>
        <v>0</v>
      </c>
      <c r="BG290" s="140">
        <f>IF(N290="zákl. přenesená",J290,0)</f>
        <v>0</v>
      </c>
      <c r="BH290" s="140">
        <f>IF(N290="sníž. přenesená",J290,0)</f>
        <v>0</v>
      </c>
      <c r="BI290" s="140">
        <f>IF(N290="nulová",J290,0)</f>
        <v>0</v>
      </c>
      <c r="BJ290" s="17" t="s">
        <v>6</v>
      </c>
      <c r="BK290" s="140">
        <f>ROUND(I290*H290,2)</f>
        <v>0</v>
      </c>
      <c r="BL290" s="17" t="s">
        <v>249</v>
      </c>
      <c r="BM290" s="139" t="s">
        <v>2064</v>
      </c>
    </row>
    <row r="291" spans="2:65" s="1" customFormat="1" ht="21.75" customHeight="1">
      <c r="B291" s="32"/>
      <c r="C291" s="162" t="s">
        <v>337</v>
      </c>
      <c r="D291" s="162" t="s">
        <v>748</v>
      </c>
      <c r="E291" s="163" t="s">
        <v>2065</v>
      </c>
      <c r="F291" s="164" t="s">
        <v>2066</v>
      </c>
      <c r="G291" s="165" t="s">
        <v>320</v>
      </c>
      <c r="H291" s="166">
        <v>114.39400000000001</v>
      </c>
      <c r="I291" s="167"/>
      <c r="J291" s="168">
        <f>ROUND(I291*H291,2)</f>
        <v>0</v>
      </c>
      <c r="K291" s="169"/>
      <c r="L291" s="170"/>
      <c r="M291" s="171" t="s">
        <v>1</v>
      </c>
      <c r="N291" s="172" t="s">
        <v>44</v>
      </c>
      <c r="P291" s="137">
        <f>O291*H291</f>
        <v>0</v>
      </c>
      <c r="Q291" s="137">
        <v>1.8499999999999999E-2</v>
      </c>
      <c r="R291" s="137">
        <f>Q291*H291</f>
        <v>2.1162890000000001</v>
      </c>
      <c r="S291" s="137">
        <v>0</v>
      </c>
      <c r="T291" s="138">
        <f>S291*H291</f>
        <v>0</v>
      </c>
      <c r="AR291" s="139" t="s">
        <v>420</v>
      </c>
      <c r="AT291" s="139" t="s">
        <v>748</v>
      </c>
      <c r="AU291" s="139" t="s">
        <v>88</v>
      </c>
      <c r="AY291" s="17" t="s">
        <v>224</v>
      </c>
      <c r="BE291" s="140">
        <f>IF(N291="základní",J291,0)</f>
        <v>0</v>
      </c>
      <c r="BF291" s="140">
        <f>IF(N291="snížená",J291,0)</f>
        <v>0</v>
      </c>
      <c r="BG291" s="140">
        <f>IF(N291="zákl. přenesená",J291,0)</f>
        <v>0</v>
      </c>
      <c r="BH291" s="140">
        <f>IF(N291="sníž. přenesená",J291,0)</f>
        <v>0</v>
      </c>
      <c r="BI291" s="140">
        <f>IF(N291="nulová",J291,0)</f>
        <v>0</v>
      </c>
      <c r="BJ291" s="17" t="s">
        <v>6</v>
      </c>
      <c r="BK291" s="140">
        <f>ROUND(I291*H291,2)</f>
        <v>0</v>
      </c>
      <c r="BL291" s="17" t="s">
        <v>249</v>
      </c>
      <c r="BM291" s="139" t="s">
        <v>2067</v>
      </c>
    </row>
    <row r="292" spans="2:65" s="12" customFormat="1">
      <c r="B292" s="148"/>
      <c r="D292" s="142" t="s">
        <v>231</v>
      </c>
      <c r="E292" s="149" t="s">
        <v>1</v>
      </c>
      <c r="F292" s="150" t="s">
        <v>2068</v>
      </c>
      <c r="H292" s="151">
        <v>114.39400000000001</v>
      </c>
      <c r="I292" s="152"/>
      <c r="L292" s="148"/>
      <c r="M292" s="153"/>
      <c r="T292" s="154"/>
      <c r="AT292" s="149" t="s">
        <v>231</v>
      </c>
      <c r="AU292" s="149" t="s">
        <v>88</v>
      </c>
      <c r="AV292" s="12" t="s">
        <v>88</v>
      </c>
      <c r="AW292" s="12" t="s">
        <v>35</v>
      </c>
      <c r="AX292" s="12" t="s">
        <v>6</v>
      </c>
      <c r="AY292" s="149" t="s">
        <v>224</v>
      </c>
    </row>
    <row r="293" spans="2:65" s="1" customFormat="1" ht="24.2" customHeight="1">
      <c r="B293" s="32"/>
      <c r="C293" s="127" t="s">
        <v>622</v>
      </c>
      <c r="D293" s="127" t="s">
        <v>225</v>
      </c>
      <c r="E293" s="128" t="s">
        <v>2069</v>
      </c>
      <c r="F293" s="129" t="s">
        <v>2070</v>
      </c>
      <c r="G293" s="130" t="s">
        <v>797</v>
      </c>
      <c r="H293" s="180"/>
      <c r="I293" s="132"/>
      <c r="J293" s="133">
        <f>ROUND(I293*H293,2)</f>
        <v>0</v>
      </c>
      <c r="K293" s="134"/>
      <c r="L293" s="32"/>
      <c r="M293" s="181" t="s">
        <v>1</v>
      </c>
      <c r="N293" s="182" t="s">
        <v>44</v>
      </c>
      <c r="O293" s="183"/>
      <c r="P293" s="184">
        <f>O293*H293</f>
        <v>0</v>
      </c>
      <c r="Q293" s="184">
        <v>0</v>
      </c>
      <c r="R293" s="184">
        <f>Q293*H293</f>
        <v>0</v>
      </c>
      <c r="S293" s="184">
        <v>0</v>
      </c>
      <c r="T293" s="185">
        <f>S293*H293</f>
        <v>0</v>
      </c>
      <c r="AR293" s="139" t="s">
        <v>249</v>
      </c>
      <c r="AT293" s="139" t="s">
        <v>225</v>
      </c>
      <c r="AU293" s="139" t="s">
        <v>88</v>
      </c>
      <c r="AY293" s="17" t="s">
        <v>224</v>
      </c>
      <c r="BE293" s="140">
        <f>IF(N293="základní",J293,0)</f>
        <v>0</v>
      </c>
      <c r="BF293" s="140">
        <f>IF(N293="snížená",J293,0)</f>
        <v>0</v>
      </c>
      <c r="BG293" s="140">
        <f>IF(N293="zákl. přenesená",J293,0)</f>
        <v>0</v>
      </c>
      <c r="BH293" s="140">
        <f>IF(N293="sníž. přenesená",J293,0)</f>
        <v>0</v>
      </c>
      <c r="BI293" s="140">
        <f>IF(N293="nulová",J293,0)</f>
        <v>0</v>
      </c>
      <c r="BJ293" s="17" t="s">
        <v>6</v>
      </c>
      <c r="BK293" s="140">
        <f>ROUND(I293*H293,2)</f>
        <v>0</v>
      </c>
      <c r="BL293" s="17" t="s">
        <v>249</v>
      </c>
      <c r="BM293" s="139" t="s">
        <v>2071</v>
      </c>
    </row>
    <row r="294" spans="2:65" s="1" customFormat="1" ht="6.95" customHeight="1">
      <c r="B294" s="44"/>
      <c r="C294" s="45"/>
      <c r="D294" s="45"/>
      <c r="E294" s="45"/>
      <c r="F294" s="45"/>
      <c r="G294" s="45"/>
      <c r="H294" s="45"/>
      <c r="I294" s="45"/>
      <c r="J294" s="45"/>
      <c r="K294" s="45"/>
      <c r="L294" s="32"/>
    </row>
  </sheetData>
  <sheetProtection algorithmName="SHA-512" hashValue="MqIZDdaU3LwPNRjTbCYqslDqeQoLuLlcEHE88mgt8A+RjY4LCXuJlIlGgiRVYKZ3QEugUzSkgOkcZD8cVmXlUQ==" saltValue="jIV1a51qXZUtQNkNEsN9Yg+yunqhjFHBo2a/TvZAF8CYG2SNy1+MCJYmv9wCltEWqr7/Xg4FwG4qGs8QyTIq+Q==" spinCount="100000" sheet="1" objects="1" scenarios="1" formatColumns="0" formatRows="0" autoFilter="0"/>
  <autoFilter ref="C128:K293" xr:uid="{00000000-0009-0000-0000-00000C000000}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BM132"/>
  <sheetViews>
    <sheetView showGridLines="0" topLeftCell="A97" workbookViewId="0">
      <selection activeCell="I128" sqref="I12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124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>
      <c r="B4" s="20"/>
      <c r="D4" s="21" t="s">
        <v>181</v>
      </c>
      <c r="L4" s="20"/>
      <c r="M4" s="88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236" t="str">
        <f>'Rekapitulace stavby'!K6</f>
        <v>Přírodní koupací biotop Jilemnice</v>
      </c>
      <c r="F7" s="237"/>
      <c r="G7" s="237"/>
      <c r="H7" s="237"/>
      <c r="L7" s="20"/>
    </row>
    <row r="8" spans="2:46" s="1" customFormat="1" ht="12" customHeight="1">
      <c r="B8" s="32"/>
      <c r="D8" s="27" t="s">
        <v>182</v>
      </c>
      <c r="L8" s="32"/>
    </row>
    <row r="9" spans="2:46" s="1" customFormat="1" ht="16.5" customHeight="1">
      <c r="B9" s="32"/>
      <c r="E9" s="201" t="s">
        <v>2072</v>
      </c>
      <c r="F9" s="235"/>
      <c r="G9" s="235"/>
      <c r="H9" s="235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19</v>
      </c>
      <c r="F11" s="25" t="s">
        <v>1</v>
      </c>
      <c r="I11" s="27" t="s">
        <v>20</v>
      </c>
      <c r="J11" s="25" t="s">
        <v>1</v>
      </c>
      <c r="L11" s="32"/>
    </row>
    <row r="12" spans="2:46" s="1" customFormat="1" ht="12" customHeight="1">
      <c r="B12" s="32"/>
      <c r="D12" s="27" t="s">
        <v>21</v>
      </c>
      <c r="F12" s="25" t="s">
        <v>37</v>
      </c>
      <c r="I12" s="27" t="s">
        <v>23</v>
      </c>
      <c r="J12" s="52" t="str">
        <f>'Rekapitulace stavby'!AN8</f>
        <v>12. 2. 2024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tr">
        <f>IF('Rekapitulace stavby'!AN10="","",'Rekapitulace stavby'!AN10)</f>
        <v>05769370</v>
      </c>
      <c r="L14" s="32"/>
    </row>
    <row r="15" spans="2:46" s="1" customFormat="1" ht="18" customHeight="1">
      <c r="B15" s="32"/>
      <c r="E15" s="25" t="str">
        <f>IF('Rekapitulace stavby'!E11="","",'Rekapitulace stavby'!E11)</f>
        <v>Sportovní centrum Jilemnice, s.r.o.</v>
      </c>
      <c r="I15" s="27" t="s">
        <v>29</v>
      </c>
      <c r="J15" s="25" t="str">
        <f>IF('Rekapitulace stavby'!AN11="","",'Rekapitulace stavby'!AN11)</f>
        <v/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30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8" t="str">
        <f>'Rekapitulace stavby'!E14</f>
        <v>Vyplň údaj</v>
      </c>
      <c r="F18" s="224"/>
      <c r="G18" s="224"/>
      <c r="H18" s="224"/>
      <c r="I18" s="27" t="s">
        <v>29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32</v>
      </c>
      <c r="I20" s="27" t="s">
        <v>26</v>
      </c>
      <c r="J20" s="25" t="str">
        <f>IF('Rekapitulace stavby'!AN16="","",'Rekapitulace stavby'!AN16)</f>
        <v>26230283</v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BAPO s.r.o. </v>
      </c>
      <c r="I21" s="27" t="s">
        <v>29</v>
      </c>
      <c r="J21" s="25" t="str">
        <f>IF('Rekapitulace stavby'!AN17="","",'Rekapitulace stavby'!AN17)</f>
        <v/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36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29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38</v>
      </c>
      <c r="L26" s="32"/>
    </row>
    <row r="27" spans="2:12" s="7" customFormat="1" ht="16.5" customHeight="1">
      <c r="B27" s="89"/>
      <c r="E27" s="228" t="s">
        <v>1</v>
      </c>
      <c r="F27" s="228"/>
      <c r="G27" s="228"/>
      <c r="H27" s="228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39</v>
      </c>
      <c r="J30" s="66">
        <f>ROUND(J118,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41</v>
      </c>
      <c r="I32" s="35" t="s">
        <v>40</v>
      </c>
      <c r="J32" s="35" t="s">
        <v>42</v>
      </c>
      <c r="L32" s="32"/>
    </row>
    <row r="33" spans="2:12" s="1" customFormat="1" ht="14.45" customHeight="1">
      <c r="B33" s="32"/>
      <c r="D33" s="55" t="s">
        <v>43</v>
      </c>
      <c r="E33" s="27" t="s">
        <v>44</v>
      </c>
      <c r="F33" s="91">
        <f>ROUND((SUM(BE118:BE131)),  2)</f>
        <v>0</v>
      </c>
      <c r="I33" s="92">
        <v>0.21</v>
      </c>
      <c r="J33" s="91">
        <f>ROUND(((SUM(BE118:BE131))*I33),  2)</f>
        <v>0</v>
      </c>
      <c r="L33" s="32"/>
    </row>
    <row r="34" spans="2:12" s="1" customFormat="1" ht="14.45" customHeight="1">
      <c r="B34" s="32"/>
      <c r="E34" s="27" t="s">
        <v>45</v>
      </c>
      <c r="F34" s="91">
        <f>ROUND((SUM(BF118:BF131)),  2)</f>
        <v>0</v>
      </c>
      <c r="I34" s="92">
        <v>0.12</v>
      </c>
      <c r="J34" s="91">
        <f>ROUND(((SUM(BF118:BF131))*I34),  2)</f>
        <v>0</v>
      </c>
      <c r="L34" s="32"/>
    </row>
    <row r="35" spans="2:12" s="1" customFormat="1" ht="14.45" hidden="1" customHeight="1">
      <c r="B35" s="32"/>
      <c r="E35" s="27" t="s">
        <v>46</v>
      </c>
      <c r="F35" s="91">
        <f>ROUND((SUM(BG118:BG131)),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47</v>
      </c>
      <c r="F36" s="91">
        <f>ROUND((SUM(BH118:BH131)),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48</v>
      </c>
      <c r="F37" s="91">
        <f>ROUND((SUM(BI118:BI131)),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3"/>
      <c r="D39" s="94" t="s">
        <v>49</v>
      </c>
      <c r="E39" s="57"/>
      <c r="F39" s="57"/>
      <c r="G39" s="95" t="s">
        <v>50</v>
      </c>
      <c r="H39" s="96" t="s">
        <v>51</v>
      </c>
      <c r="I39" s="57"/>
      <c r="J39" s="97">
        <f>SUM(J30:J37)</f>
        <v>0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52</v>
      </c>
      <c r="E50" s="42"/>
      <c r="F50" s="42"/>
      <c r="G50" s="41" t="s">
        <v>53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54</v>
      </c>
      <c r="E61" s="34"/>
      <c r="F61" s="99" t="s">
        <v>55</v>
      </c>
      <c r="G61" s="43" t="s">
        <v>54</v>
      </c>
      <c r="H61" s="34"/>
      <c r="I61" s="34"/>
      <c r="J61" s="100" t="s">
        <v>55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56</v>
      </c>
      <c r="E65" s="42"/>
      <c r="F65" s="42"/>
      <c r="G65" s="41" t="s">
        <v>57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54</v>
      </c>
      <c r="E76" s="34"/>
      <c r="F76" s="99" t="s">
        <v>55</v>
      </c>
      <c r="G76" s="43" t="s">
        <v>54</v>
      </c>
      <c r="H76" s="34"/>
      <c r="I76" s="34"/>
      <c r="J76" s="100" t="s">
        <v>55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184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17</v>
      </c>
      <c r="L84" s="32"/>
    </row>
    <row r="85" spans="2:47" s="1" customFormat="1" ht="16.5" customHeight="1">
      <c r="B85" s="32"/>
      <c r="E85" s="236" t="str">
        <f>E7</f>
        <v>Přírodní koupací biotop Jilemnice</v>
      </c>
      <c r="F85" s="237"/>
      <c r="G85" s="237"/>
      <c r="H85" s="237"/>
      <c r="L85" s="32"/>
    </row>
    <row r="86" spans="2:47" s="1" customFormat="1" ht="12" customHeight="1">
      <c r="B86" s="32"/>
      <c r="C86" s="27" t="s">
        <v>182</v>
      </c>
      <c r="L86" s="32"/>
    </row>
    <row r="87" spans="2:47" s="1" customFormat="1" ht="16.5" customHeight="1">
      <c r="B87" s="32"/>
      <c r="E87" s="201" t="str">
        <f>E9</f>
        <v>SO 08.1 - Objekt zázemí - pokladna - hromosvod</v>
      </c>
      <c r="F87" s="235"/>
      <c r="G87" s="235"/>
      <c r="H87" s="235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21</v>
      </c>
      <c r="F89" s="25" t="str">
        <f>F12</f>
        <v xml:space="preserve"> </v>
      </c>
      <c r="I89" s="27" t="s">
        <v>23</v>
      </c>
      <c r="J89" s="52" t="str">
        <f>IF(J12="","",J12)</f>
        <v>12. 2. 2024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25</v>
      </c>
      <c r="F91" s="25" t="str">
        <f>E15</f>
        <v>Sportovní centrum Jilemnice, s.r.o.</v>
      </c>
      <c r="I91" s="27" t="s">
        <v>32</v>
      </c>
      <c r="J91" s="30" t="str">
        <f>E21</f>
        <v xml:space="preserve">BAPO s.r.o. </v>
      </c>
      <c r="L91" s="32"/>
    </row>
    <row r="92" spans="2:47" s="1" customFormat="1" ht="15.2" customHeight="1">
      <c r="B92" s="32"/>
      <c r="C92" s="27" t="s">
        <v>30</v>
      </c>
      <c r="F92" s="25" t="str">
        <f>IF(E18="","",E18)</f>
        <v>Vyplň údaj</v>
      </c>
      <c r="I92" s="27" t="s">
        <v>36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185</v>
      </c>
      <c r="D94" s="93"/>
      <c r="E94" s="93"/>
      <c r="F94" s="93"/>
      <c r="G94" s="93"/>
      <c r="H94" s="93"/>
      <c r="I94" s="93"/>
      <c r="J94" s="102" t="s">
        <v>186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3" t="s">
        <v>187</v>
      </c>
      <c r="J96" s="66">
        <f>J118</f>
        <v>0</v>
      </c>
      <c r="L96" s="32"/>
      <c r="AU96" s="17" t="s">
        <v>188</v>
      </c>
    </row>
    <row r="97" spans="2:12" s="8" customFormat="1" ht="24.95" customHeight="1">
      <c r="B97" s="104"/>
      <c r="D97" s="105" t="s">
        <v>2073</v>
      </c>
      <c r="E97" s="106"/>
      <c r="F97" s="106"/>
      <c r="G97" s="106"/>
      <c r="H97" s="106"/>
      <c r="I97" s="106"/>
      <c r="J97" s="107">
        <f>J119</f>
        <v>0</v>
      </c>
      <c r="L97" s="104"/>
    </row>
    <row r="98" spans="2:12" s="8" customFormat="1" ht="24.95" customHeight="1">
      <c r="B98" s="104"/>
      <c r="D98" s="105" t="s">
        <v>2074</v>
      </c>
      <c r="E98" s="106"/>
      <c r="F98" s="106"/>
      <c r="G98" s="106"/>
      <c r="H98" s="106"/>
      <c r="I98" s="106"/>
      <c r="J98" s="107">
        <f>J120</f>
        <v>0</v>
      </c>
      <c r="L98" s="104"/>
    </row>
    <row r="99" spans="2:12" s="1" customFormat="1" ht="21.75" customHeight="1">
      <c r="B99" s="32"/>
      <c r="L99" s="32"/>
    </row>
    <row r="100" spans="2:12" s="1" customFormat="1" ht="6.95" customHeight="1"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32"/>
    </row>
    <row r="104" spans="2:12" s="1" customFormat="1" ht="6.95" customHeight="1"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2"/>
    </row>
    <row r="105" spans="2:12" s="1" customFormat="1" ht="24.95" customHeight="1">
      <c r="B105" s="32"/>
      <c r="C105" s="21" t="s">
        <v>210</v>
      </c>
      <c r="L105" s="32"/>
    </row>
    <row r="106" spans="2:12" s="1" customFormat="1" ht="6.95" customHeight="1">
      <c r="B106" s="32"/>
      <c r="L106" s="32"/>
    </row>
    <row r="107" spans="2:12" s="1" customFormat="1" ht="12" customHeight="1">
      <c r="B107" s="32"/>
      <c r="C107" s="27" t="s">
        <v>17</v>
      </c>
      <c r="L107" s="32"/>
    </row>
    <row r="108" spans="2:12" s="1" customFormat="1" ht="16.5" customHeight="1">
      <c r="B108" s="32"/>
      <c r="E108" s="236" t="str">
        <f>E7</f>
        <v>Přírodní koupací biotop Jilemnice</v>
      </c>
      <c r="F108" s="237"/>
      <c r="G108" s="237"/>
      <c r="H108" s="237"/>
      <c r="L108" s="32"/>
    </row>
    <row r="109" spans="2:12" s="1" customFormat="1" ht="12" customHeight="1">
      <c r="B109" s="32"/>
      <c r="C109" s="27" t="s">
        <v>182</v>
      </c>
      <c r="L109" s="32"/>
    </row>
    <row r="110" spans="2:12" s="1" customFormat="1" ht="16.5" customHeight="1">
      <c r="B110" s="32"/>
      <c r="E110" s="201" t="str">
        <f>E9</f>
        <v>SO 08.1 - Objekt zázemí - pokladna - hromosvod</v>
      </c>
      <c r="F110" s="235"/>
      <c r="G110" s="235"/>
      <c r="H110" s="235"/>
      <c r="L110" s="32"/>
    </row>
    <row r="111" spans="2:12" s="1" customFormat="1" ht="6.95" customHeight="1">
      <c r="B111" s="32"/>
      <c r="L111" s="32"/>
    </row>
    <row r="112" spans="2:12" s="1" customFormat="1" ht="12" customHeight="1">
      <c r="B112" s="32"/>
      <c r="C112" s="27" t="s">
        <v>21</v>
      </c>
      <c r="F112" s="25" t="str">
        <f>F12</f>
        <v xml:space="preserve"> </v>
      </c>
      <c r="I112" s="27" t="s">
        <v>23</v>
      </c>
      <c r="J112" s="52" t="str">
        <f>IF(J12="","",J12)</f>
        <v>12. 2. 2024</v>
      </c>
      <c r="L112" s="32"/>
    </row>
    <row r="113" spans="2:65" s="1" customFormat="1" ht="6.95" customHeight="1">
      <c r="B113" s="32"/>
      <c r="L113" s="32"/>
    </row>
    <row r="114" spans="2:65" s="1" customFormat="1" ht="15.2" customHeight="1">
      <c r="B114" s="32"/>
      <c r="C114" s="27" t="s">
        <v>25</v>
      </c>
      <c r="F114" s="25" t="str">
        <f>E15</f>
        <v>Sportovní centrum Jilemnice, s.r.o.</v>
      </c>
      <c r="I114" s="27" t="s">
        <v>32</v>
      </c>
      <c r="J114" s="30" t="str">
        <f>E21</f>
        <v xml:space="preserve">BAPO s.r.o. </v>
      </c>
      <c r="L114" s="32"/>
    </row>
    <row r="115" spans="2:65" s="1" customFormat="1" ht="15.2" customHeight="1">
      <c r="B115" s="32"/>
      <c r="C115" s="27" t="s">
        <v>30</v>
      </c>
      <c r="F115" s="25" t="str">
        <f>IF(E18="","",E18)</f>
        <v>Vyplň údaj</v>
      </c>
      <c r="I115" s="27" t="s">
        <v>36</v>
      </c>
      <c r="J115" s="30" t="str">
        <f>E24</f>
        <v xml:space="preserve"> </v>
      </c>
      <c r="L115" s="32"/>
    </row>
    <row r="116" spans="2:65" s="1" customFormat="1" ht="10.35" customHeight="1">
      <c r="B116" s="32"/>
      <c r="L116" s="32"/>
    </row>
    <row r="117" spans="2:65" s="9" customFormat="1" ht="29.25" customHeight="1">
      <c r="B117" s="108"/>
      <c r="C117" s="109" t="s">
        <v>211</v>
      </c>
      <c r="D117" s="110" t="s">
        <v>64</v>
      </c>
      <c r="E117" s="110" t="s">
        <v>60</v>
      </c>
      <c r="F117" s="110" t="s">
        <v>61</v>
      </c>
      <c r="G117" s="110" t="s">
        <v>212</v>
      </c>
      <c r="H117" s="110" t="s">
        <v>213</v>
      </c>
      <c r="I117" s="110" t="s">
        <v>214</v>
      </c>
      <c r="J117" s="111" t="s">
        <v>186</v>
      </c>
      <c r="K117" s="112" t="s">
        <v>215</v>
      </c>
      <c r="L117" s="108"/>
      <c r="M117" s="59" t="s">
        <v>1</v>
      </c>
      <c r="N117" s="60" t="s">
        <v>43</v>
      </c>
      <c r="O117" s="60" t="s">
        <v>216</v>
      </c>
      <c r="P117" s="60" t="s">
        <v>217</v>
      </c>
      <c r="Q117" s="60" t="s">
        <v>218</v>
      </c>
      <c r="R117" s="60" t="s">
        <v>219</v>
      </c>
      <c r="S117" s="60" t="s">
        <v>220</v>
      </c>
      <c r="T117" s="61" t="s">
        <v>221</v>
      </c>
    </row>
    <row r="118" spans="2:65" s="1" customFormat="1" ht="22.9" customHeight="1">
      <c r="B118" s="32"/>
      <c r="C118" s="64" t="s">
        <v>222</v>
      </c>
      <c r="J118" s="113">
        <f>BK118</f>
        <v>0</v>
      </c>
      <c r="L118" s="32"/>
      <c r="M118" s="62"/>
      <c r="N118" s="53"/>
      <c r="O118" s="53"/>
      <c r="P118" s="114">
        <f>P119+P120</f>
        <v>0</v>
      </c>
      <c r="Q118" s="53"/>
      <c r="R118" s="114">
        <f>R119+R120</f>
        <v>0</v>
      </c>
      <c r="S118" s="53"/>
      <c r="T118" s="115">
        <f>T119+T120</f>
        <v>0</v>
      </c>
      <c r="AT118" s="17" t="s">
        <v>78</v>
      </c>
      <c r="AU118" s="17" t="s">
        <v>188</v>
      </c>
      <c r="BK118" s="116">
        <f>BK119+BK120</f>
        <v>0</v>
      </c>
    </row>
    <row r="119" spans="2:65" s="10" customFormat="1" ht="25.9" customHeight="1">
      <c r="B119" s="117"/>
      <c r="D119" s="118" t="s">
        <v>78</v>
      </c>
      <c r="E119" s="119" t="s">
        <v>1069</v>
      </c>
      <c r="F119" s="119" t="s">
        <v>2075</v>
      </c>
      <c r="I119" s="120"/>
      <c r="J119" s="121">
        <f>BK119</f>
        <v>0</v>
      </c>
      <c r="L119" s="117"/>
      <c r="M119" s="122"/>
      <c r="P119" s="123">
        <v>0</v>
      </c>
      <c r="R119" s="123">
        <v>0</v>
      </c>
      <c r="T119" s="124">
        <v>0</v>
      </c>
      <c r="AR119" s="118" t="s">
        <v>6</v>
      </c>
      <c r="AT119" s="125" t="s">
        <v>78</v>
      </c>
      <c r="AU119" s="125" t="s">
        <v>79</v>
      </c>
      <c r="AY119" s="118" t="s">
        <v>224</v>
      </c>
      <c r="BK119" s="126">
        <v>0</v>
      </c>
    </row>
    <row r="120" spans="2:65" s="10" customFormat="1" ht="25.9" customHeight="1">
      <c r="B120" s="117"/>
      <c r="D120" s="118" t="s">
        <v>78</v>
      </c>
      <c r="E120" s="119" t="s">
        <v>1095</v>
      </c>
      <c r="F120" s="119" t="s">
        <v>1</v>
      </c>
      <c r="I120" s="120"/>
      <c r="J120" s="121">
        <f>BK120</f>
        <v>0</v>
      </c>
      <c r="L120" s="117"/>
      <c r="M120" s="122"/>
      <c r="P120" s="123">
        <f>SUM(P121:P131)</f>
        <v>0</v>
      </c>
      <c r="R120" s="123">
        <f>SUM(R121:R131)</f>
        <v>0</v>
      </c>
      <c r="T120" s="124">
        <f>SUM(T121:T131)</f>
        <v>0</v>
      </c>
      <c r="AR120" s="118" t="s">
        <v>6</v>
      </c>
      <c r="AT120" s="125" t="s">
        <v>78</v>
      </c>
      <c r="AU120" s="125" t="s">
        <v>79</v>
      </c>
      <c r="AY120" s="118" t="s">
        <v>224</v>
      </c>
      <c r="BK120" s="126">
        <f>SUM(BK121:BK131)</f>
        <v>0</v>
      </c>
    </row>
    <row r="121" spans="2:65" s="1" customFormat="1" ht="16.5" customHeight="1">
      <c r="B121" s="32"/>
      <c r="C121" s="127" t="s">
        <v>88</v>
      </c>
      <c r="D121" s="127" t="s">
        <v>225</v>
      </c>
      <c r="E121" s="128" t="s">
        <v>2076</v>
      </c>
      <c r="F121" s="129" t="s">
        <v>2077</v>
      </c>
      <c r="G121" s="130" t="s">
        <v>336</v>
      </c>
      <c r="H121" s="131">
        <v>3</v>
      </c>
      <c r="I121" s="132"/>
      <c r="J121" s="133">
        <f t="shared" ref="J121:J131" si="0">ROUND(I121*H121,2)</f>
        <v>0</v>
      </c>
      <c r="K121" s="134"/>
      <c r="L121" s="32"/>
      <c r="M121" s="135" t="s">
        <v>1</v>
      </c>
      <c r="N121" s="136" t="s">
        <v>44</v>
      </c>
      <c r="P121" s="137">
        <f t="shared" ref="P121:P131" si="1">O121*H121</f>
        <v>0</v>
      </c>
      <c r="Q121" s="137">
        <v>0</v>
      </c>
      <c r="R121" s="137">
        <f t="shared" ref="R121:R131" si="2">Q121*H121</f>
        <v>0</v>
      </c>
      <c r="S121" s="137">
        <v>0</v>
      </c>
      <c r="T121" s="138">
        <f t="shared" ref="T121:T131" si="3">S121*H121</f>
        <v>0</v>
      </c>
      <c r="AR121" s="139" t="s">
        <v>229</v>
      </c>
      <c r="AT121" s="139" t="s">
        <v>225</v>
      </c>
      <c r="AU121" s="139" t="s">
        <v>6</v>
      </c>
      <c r="AY121" s="17" t="s">
        <v>224</v>
      </c>
      <c r="BE121" s="140">
        <f t="shared" ref="BE121:BE131" si="4">IF(N121="základní",J121,0)</f>
        <v>0</v>
      </c>
      <c r="BF121" s="140">
        <f t="shared" ref="BF121:BF131" si="5">IF(N121="snížená",J121,0)</f>
        <v>0</v>
      </c>
      <c r="BG121" s="140">
        <f t="shared" ref="BG121:BG131" si="6">IF(N121="zákl. přenesená",J121,0)</f>
        <v>0</v>
      </c>
      <c r="BH121" s="140">
        <f t="shared" ref="BH121:BH131" si="7">IF(N121="sníž. přenesená",J121,0)</f>
        <v>0</v>
      </c>
      <c r="BI121" s="140">
        <f t="shared" ref="BI121:BI131" si="8">IF(N121="nulová",J121,0)</f>
        <v>0</v>
      </c>
      <c r="BJ121" s="17" t="s">
        <v>6</v>
      </c>
      <c r="BK121" s="140">
        <f t="shared" ref="BK121:BK131" si="9">ROUND(I121*H121,2)</f>
        <v>0</v>
      </c>
      <c r="BL121" s="17" t="s">
        <v>229</v>
      </c>
      <c r="BM121" s="139" t="s">
        <v>229</v>
      </c>
    </row>
    <row r="122" spans="2:65" s="1" customFormat="1" ht="16.5" customHeight="1">
      <c r="B122" s="32"/>
      <c r="C122" s="127" t="s">
        <v>262</v>
      </c>
      <c r="D122" s="127" t="s">
        <v>225</v>
      </c>
      <c r="E122" s="128" t="s">
        <v>2078</v>
      </c>
      <c r="F122" s="129" t="s">
        <v>2079</v>
      </c>
      <c r="G122" s="130" t="s">
        <v>336</v>
      </c>
      <c r="H122" s="131">
        <v>6</v>
      </c>
      <c r="I122" s="132"/>
      <c r="J122" s="133">
        <f t="shared" si="0"/>
        <v>0</v>
      </c>
      <c r="K122" s="134"/>
      <c r="L122" s="32"/>
      <c r="M122" s="135" t="s">
        <v>1</v>
      </c>
      <c r="N122" s="136" t="s">
        <v>44</v>
      </c>
      <c r="P122" s="137">
        <f t="shared" si="1"/>
        <v>0</v>
      </c>
      <c r="Q122" s="137">
        <v>0</v>
      </c>
      <c r="R122" s="137">
        <f t="shared" si="2"/>
        <v>0</v>
      </c>
      <c r="S122" s="137">
        <v>0</v>
      </c>
      <c r="T122" s="138">
        <f t="shared" si="3"/>
        <v>0</v>
      </c>
      <c r="AR122" s="139" t="s">
        <v>229</v>
      </c>
      <c r="AT122" s="139" t="s">
        <v>225</v>
      </c>
      <c r="AU122" s="139" t="s">
        <v>6</v>
      </c>
      <c r="AY122" s="17" t="s">
        <v>224</v>
      </c>
      <c r="BE122" s="140">
        <f t="shared" si="4"/>
        <v>0</v>
      </c>
      <c r="BF122" s="140">
        <f t="shared" si="5"/>
        <v>0</v>
      </c>
      <c r="BG122" s="140">
        <f t="shared" si="6"/>
        <v>0</v>
      </c>
      <c r="BH122" s="140">
        <f t="shared" si="7"/>
        <v>0</v>
      </c>
      <c r="BI122" s="140">
        <f t="shared" si="8"/>
        <v>0</v>
      </c>
      <c r="BJ122" s="17" t="s">
        <v>6</v>
      </c>
      <c r="BK122" s="140">
        <f t="shared" si="9"/>
        <v>0</v>
      </c>
      <c r="BL122" s="17" t="s">
        <v>229</v>
      </c>
      <c r="BM122" s="139" t="s">
        <v>244</v>
      </c>
    </row>
    <row r="123" spans="2:65" s="1" customFormat="1" ht="16.5" customHeight="1">
      <c r="B123" s="32"/>
      <c r="C123" s="127" t="s">
        <v>272</v>
      </c>
      <c r="D123" s="127" t="s">
        <v>225</v>
      </c>
      <c r="E123" s="128" t="s">
        <v>2080</v>
      </c>
      <c r="F123" s="129" t="s">
        <v>2081</v>
      </c>
      <c r="G123" s="130" t="s">
        <v>336</v>
      </c>
      <c r="H123" s="131">
        <v>85</v>
      </c>
      <c r="I123" s="132"/>
      <c r="J123" s="133">
        <f t="shared" si="0"/>
        <v>0</v>
      </c>
      <c r="K123" s="134"/>
      <c r="L123" s="32"/>
      <c r="M123" s="135" t="s">
        <v>1</v>
      </c>
      <c r="N123" s="136" t="s">
        <v>44</v>
      </c>
      <c r="P123" s="137">
        <f t="shared" si="1"/>
        <v>0</v>
      </c>
      <c r="Q123" s="137">
        <v>0</v>
      </c>
      <c r="R123" s="137">
        <f t="shared" si="2"/>
        <v>0</v>
      </c>
      <c r="S123" s="137">
        <v>0</v>
      </c>
      <c r="T123" s="138">
        <f t="shared" si="3"/>
        <v>0</v>
      </c>
      <c r="AR123" s="139" t="s">
        <v>229</v>
      </c>
      <c r="AT123" s="139" t="s">
        <v>225</v>
      </c>
      <c r="AU123" s="139" t="s">
        <v>6</v>
      </c>
      <c r="AY123" s="17" t="s">
        <v>224</v>
      </c>
      <c r="BE123" s="140">
        <f t="shared" si="4"/>
        <v>0</v>
      </c>
      <c r="BF123" s="140">
        <f t="shared" si="5"/>
        <v>0</v>
      </c>
      <c r="BG123" s="140">
        <f t="shared" si="6"/>
        <v>0</v>
      </c>
      <c r="BH123" s="140">
        <f t="shared" si="7"/>
        <v>0</v>
      </c>
      <c r="BI123" s="140">
        <f t="shared" si="8"/>
        <v>0</v>
      </c>
      <c r="BJ123" s="17" t="s">
        <v>6</v>
      </c>
      <c r="BK123" s="140">
        <f t="shared" si="9"/>
        <v>0</v>
      </c>
      <c r="BL123" s="17" t="s">
        <v>229</v>
      </c>
      <c r="BM123" s="139" t="s">
        <v>249</v>
      </c>
    </row>
    <row r="124" spans="2:65" s="1" customFormat="1" ht="16.5" customHeight="1">
      <c r="B124" s="32"/>
      <c r="C124" s="127" t="s">
        <v>277</v>
      </c>
      <c r="D124" s="127" t="s">
        <v>225</v>
      </c>
      <c r="E124" s="128" t="s">
        <v>2082</v>
      </c>
      <c r="F124" s="129" t="s">
        <v>2083</v>
      </c>
      <c r="G124" s="130" t="s">
        <v>336</v>
      </c>
      <c r="H124" s="131">
        <v>6</v>
      </c>
      <c r="I124" s="132"/>
      <c r="J124" s="133">
        <f t="shared" si="0"/>
        <v>0</v>
      </c>
      <c r="K124" s="134"/>
      <c r="L124" s="32"/>
      <c r="M124" s="135" t="s">
        <v>1</v>
      </c>
      <c r="N124" s="136" t="s">
        <v>44</v>
      </c>
      <c r="P124" s="137">
        <f t="shared" si="1"/>
        <v>0</v>
      </c>
      <c r="Q124" s="137">
        <v>0</v>
      </c>
      <c r="R124" s="137">
        <f t="shared" si="2"/>
        <v>0</v>
      </c>
      <c r="S124" s="137">
        <v>0</v>
      </c>
      <c r="T124" s="138">
        <f t="shared" si="3"/>
        <v>0</v>
      </c>
      <c r="AR124" s="139" t="s">
        <v>229</v>
      </c>
      <c r="AT124" s="139" t="s">
        <v>225</v>
      </c>
      <c r="AU124" s="139" t="s">
        <v>6</v>
      </c>
      <c r="AY124" s="17" t="s">
        <v>224</v>
      </c>
      <c r="BE124" s="140">
        <f t="shared" si="4"/>
        <v>0</v>
      </c>
      <c r="BF124" s="140">
        <f t="shared" si="5"/>
        <v>0</v>
      </c>
      <c r="BG124" s="140">
        <f t="shared" si="6"/>
        <v>0</v>
      </c>
      <c r="BH124" s="140">
        <f t="shared" si="7"/>
        <v>0</v>
      </c>
      <c r="BI124" s="140">
        <f t="shared" si="8"/>
        <v>0</v>
      </c>
      <c r="BJ124" s="17" t="s">
        <v>6</v>
      </c>
      <c r="BK124" s="140">
        <f t="shared" si="9"/>
        <v>0</v>
      </c>
      <c r="BL124" s="17" t="s">
        <v>229</v>
      </c>
      <c r="BM124" s="139" t="s">
        <v>253</v>
      </c>
    </row>
    <row r="125" spans="2:65" s="1" customFormat="1" ht="16.5" customHeight="1">
      <c r="B125" s="32"/>
      <c r="C125" s="127" t="s">
        <v>282</v>
      </c>
      <c r="D125" s="127" t="s">
        <v>225</v>
      </c>
      <c r="E125" s="128" t="s">
        <v>2084</v>
      </c>
      <c r="F125" s="129" t="s">
        <v>2085</v>
      </c>
      <c r="G125" s="130" t="s">
        <v>918</v>
      </c>
      <c r="H125" s="131">
        <v>10</v>
      </c>
      <c r="I125" s="132"/>
      <c r="J125" s="133">
        <f t="shared" si="0"/>
        <v>0</v>
      </c>
      <c r="K125" s="134"/>
      <c r="L125" s="32"/>
      <c r="M125" s="135" t="s">
        <v>1</v>
      </c>
      <c r="N125" s="136" t="s">
        <v>44</v>
      </c>
      <c r="P125" s="137">
        <f t="shared" si="1"/>
        <v>0</v>
      </c>
      <c r="Q125" s="137">
        <v>0</v>
      </c>
      <c r="R125" s="137">
        <f t="shared" si="2"/>
        <v>0</v>
      </c>
      <c r="S125" s="137">
        <v>0</v>
      </c>
      <c r="T125" s="138">
        <f t="shared" si="3"/>
        <v>0</v>
      </c>
      <c r="AR125" s="139" t="s">
        <v>229</v>
      </c>
      <c r="AT125" s="139" t="s">
        <v>225</v>
      </c>
      <c r="AU125" s="139" t="s">
        <v>6</v>
      </c>
      <c r="AY125" s="17" t="s">
        <v>224</v>
      </c>
      <c r="BE125" s="140">
        <f t="shared" si="4"/>
        <v>0</v>
      </c>
      <c r="BF125" s="140">
        <f t="shared" si="5"/>
        <v>0</v>
      </c>
      <c r="BG125" s="140">
        <f t="shared" si="6"/>
        <v>0</v>
      </c>
      <c r="BH125" s="140">
        <f t="shared" si="7"/>
        <v>0</v>
      </c>
      <c r="BI125" s="140">
        <f t="shared" si="8"/>
        <v>0</v>
      </c>
      <c r="BJ125" s="17" t="s">
        <v>6</v>
      </c>
      <c r="BK125" s="140">
        <f t="shared" si="9"/>
        <v>0</v>
      </c>
      <c r="BL125" s="17" t="s">
        <v>229</v>
      </c>
      <c r="BM125" s="139" t="s">
        <v>261</v>
      </c>
    </row>
    <row r="126" spans="2:65" s="1" customFormat="1" ht="24.2" customHeight="1">
      <c r="B126" s="32"/>
      <c r="C126" s="127" t="s">
        <v>286</v>
      </c>
      <c r="D126" s="127" t="s">
        <v>225</v>
      </c>
      <c r="E126" s="128" t="s">
        <v>2086</v>
      </c>
      <c r="F126" s="129" t="s">
        <v>2087</v>
      </c>
      <c r="G126" s="130" t="s">
        <v>447</v>
      </c>
      <c r="H126" s="131">
        <v>87</v>
      </c>
      <c r="I126" s="132"/>
      <c r="J126" s="133">
        <f t="shared" si="0"/>
        <v>0</v>
      </c>
      <c r="K126" s="134"/>
      <c r="L126" s="32"/>
      <c r="M126" s="135" t="s">
        <v>1</v>
      </c>
      <c r="N126" s="136" t="s">
        <v>44</v>
      </c>
      <c r="P126" s="137">
        <f t="shared" si="1"/>
        <v>0</v>
      </c>
      <c r="Q126" s="137">
        <v>0</v>
      </c>
      <c r="R126" s="137">
        <f t="shared" si="2"/>
        <v>0</v>
      </c>
      <c r="S126" s="137">
        <v>0</v>
      </c>
      <c r="T126" s="138">
        <f t="shared" si="3"/>
        <v>0</v>
      </c>
      <c r="AR126" s="139" t="s">
        <v>229</v>
      </c>
      <c r="AT126" s="139" t="s">
        <v>225</v>
      </c>
      <c r="AU126" s="139" t="s">
        <v>6</v>
      </c>
      <c r="AY126" s="17" t="s">
        <v>224</v>
      </c>
      <c r="BE126" s="140">
        <f t="shared" si="4"/>
        <v>0</v>
      </c>
      <c r="BF126" s="140">
        <f t="shared" si="5"/>
        <v>0</v>
      </c>
      <c r="BG126" s="140">
        <f t="shared" si="6"/>
        <v>0</v>
      </c>
      <c r="BH126" s="140">
        <f t="shared" si="7"/>
        <v>0</v>
      </c>
      <c r="BI126" s="140">
        <f t="shared" si="8"/>
        <v>0</v>
      </c>
      <c r="BJ126" s="17" t="s">
        <v>6</v>
      </c>
      <c r="BK126" s="140">
        <f t="shared" si="9"/>
        <v>0</v>
      </c>
      <c r="BL126" s="17" t="s">
        <v>229</v>
      </c>
      <c r="BM126" s="139" t="s">
        <v>265</v>
      </c>
    </row>
    <row r="127" spans="2:65" s="1" customFormat="1" ht="16.5" customHeight="1">
      <c r="B127" s="32"/>
      <c r="C127" s="127" t="s">
        <v>244</v>
      </c>
      <c r="D127" s="127" t="s">
        <v>225</v>
      </c>
      <c r="E127" s="128" t="s">
        <v>2088</v>
      </c>
      <c r="F127" s="129" t="s">
        <v>2089</v>
      </c>
      <c r="G127" s="130" t="s">
        <v>336</v>
      </c>
      <c r="H127" s="131">
        <v>6</v>
      </c>
      <c r="I127" s="132"/>
      <c r="J127" s="133">
        <f t="shared" si="0"/>
        <v>0</v>
      </c>
      <c r="K127" s="134"/>
      <c r="L127" s="32"/>
      <c r="M127" s="135" t="s">
        <v>1</v>
      </c>
      <c r="N127" s="136" t="s">
        <v>44</v>
      </c>
      <c r="P127" s="137">
        <f t="shared" si="1"/>
        <v>0</v>
      </c>
      <c r="Q127" s="137">
        <v>0</v>
      </c>
      <c r="R127" s="137">
        <f t="shared" si="2"/>
        <v>0</v>
      </c>
      <c r="S127" s="137">
        <v>0</v>
      </c>
      <c r="T127" s="138">
        <f t="shared" si="3"/>
        <v>0</v>
      </c>
      <c r="AR127" s="139" t="s">
        <v>229</v>
      </c>
      <c r="AT127" s="139" t="s">
        <v>225</v>
      </c>
      <c r="AU127" s="139" t="s">
        <v>6</v>
      </c>
      <c r="AY127" s="17" t="s">
        <v>224</v>
      </c>
      <c r="BE127" s="140">
        <f t="shared" si="4"/>
        <v>0</v>
      </c>
      <c r="BF127" s="140">
        <f t="shared" si="5"/>
        <v>0</v>
      </c>
      <c r="BG127" s="140">
        <f t="shared" si="6"/>
        <v>0</v>
      </c>
      <c r="BH127" s="140">
        <f t="shared" si="7"/>
        <v>0</v>
      </c>
      <c r="BI127" s="140">
        <f t="shared" si="8"/>
        <v>0</v>
      </c>
      <c r="BJ127" s="17" t="s">
        <v>6</v>
      </c>
      <c r="BK127" s="140">
        <f t="shared" si="9"/>
        <v>0</v>
      </c>
      <c r="BL127" s="17" t="s">
        <v>229</v>
      </c>
      <c r="BM127" s="139" t="s">
        <v>280</v>
      </c>
    </row>
    <row r="128" spans="2:65" s="1" customFormat="1" ht="44.25" customHeight="1">
      <c r="B128" s="32"/>
      <c r="C128" s="127" t="s">
        <v>314</v>
      </c>
      <c r="D128" s="127" t="s">
        <v>225</v>
      </c>
      <c r="E128" s="128" t="s">
        <v>2090</v>
      </c>
      <c r="F128" s="129" t="s">
        <v>2091</v>
      </c>
      <c r="G128" s="130" t="s">
        <v>1526</v>
      </c>
      <c r="H128" s="131">
        <v>1</v>
      </c>
      <c r="I128" s="132"/>
      <c r="J128" s="133">
        <f t="shared" si="0"/>
        <v>0</v>
      </c>
      <c r="K128" s="134"/>
      <c r="L128" s="32"/>
      <c r="M128" s="135" t="s">
        <v>1</v>
      </c>
      <c r="N128" s="136" t="s">
        <v>44</v>
      </c>
      <c r="P128" s="137">
        <f t="shared" si="1"/>
        <v>0</v>
      </c>
      <c r="Q128" s="137">
        <v>0</v>
      </c>
      <c r="R128" s="137">
        <f t="shared" si="2"/>
        <v>0</v>
      </c>
      <c r="S128" s="137">
        <v>0</v>
      </c>
      <c r="T128" s="138">
        <f t="shared" si="3"/>
        <v>0</v>
      </c>
      <c r="AR128" s="139" t="s">
        <v>229</v>
      </c>
      <c r="AT128" s="139" t="s">
        <v>225</v>
      </c>
      <c r="AU128" s="139" t="s">
        <v>6</v>
      </c>
      <c r="AY128" s="17" t="s">
        <v>224</v>
      </c>
      <c r="BE128" s="140">
        <f t="shared" si="4"/>
        <v>0</v>
      </c>
      <c r="BF128" s="140">
        <f t="shared" si="5"/>
        <v>0</v>
      </c>
      <c r="BG128" s="140">
        <f t="shared" si="6"/>
        <v>0</v>
      </c>
      <c r="BH128" s="140">
        <f t="shared" si="7"/>
        <v>0</v>
      </c>
      <c r="BI128" s="140">
        <f t="shared" si="8"/>
        <v>0</v>
      </c>
      <c r="BJ128" s="17" t="s">
        <v>6</v>
      </c>
      <c r="BK128" s="140">
        <f t="shared" si="9"/>
        <v>0</v>
      </c>
      <c r="BL128" s="17" t="s">
        <v>229</v>
      </c>
      <c r="BM128" s="139" t="s">
        <v>285</v>
      </c>
    </row>
    <row r="129" spans="2:65" s="1" customFormat="1" ht="44.25" customHeight="1">
      <c r="B129" s="32"/>
      <c r="C129" s="127" t="s">
        <v>249</v>
      </c>
      <c r="D129" s="127" t="s">
        <v>225</v>
      </c>
      <c r="E129" s="128" t="s">
        <v>2092</v>
      </c>
      <c r="F129" s="129" t="s">
        <v>2093</v>
      </c>
      <c r="G129" s="130" t="s">
        <v>1526</v>
      </c>
      <c r="H129" s="131">
        <v>1</v>
      </c>
      <c r="I129" s="132"/>
      <c r="J129" s="133">
        <f t="shared" si="0"/>
        <v>0</v>
      </c>
      <c r="K129" s="134"/>
      <c r="L129" s="32"/>
      <c r="M129" s="135" t="s">
        <v>1</v>
      </c>
      <c r="N129" s="136" t="s">
        <v>44</v>
      </c>
      <c r="P129" s="137">
        <f t="shared" si="1"/>
        <v>0</v>
      </c>
      <c r="Q129" s="137">
        <v>0</v>
      </c>
      <c r="R129" s="137">
        <f t="shared" si="2"/>
        <v>0</v>
      </c>
      <c r="S129" s="137">
        <v>0</v>
      </c>
      <c r="T129" s="138">
        <f t="shared" si="3"/>
        <v>0</v>
      </c>
      <c r="AR129" s="139" t="s">
        <v>229</v>
      </c>
      <c r="AT129" s="139" t="s">
        <v>225</v>
      </c>
      <c r="AU129" s="139" t="s">
        <v>6</v>
      </c>
      <c r="AY129" s="17" t="s">
        <v>224</v>
      </c>
      <c r="BE129" s="140">
        <f t="shared" si="4"/>
        <v>0</v>
      </c>
      <c r="BF129" s="140">
        <f t="shared" si="5"/>
        <v>0</v>
      </c>
      <c r="BG129" s="140">
        <f t="shared" si="6"/>
        <v>0</v>
      </c>
      <c r="BH129" s="140">
        <f t="shared" si="7"/>
        <v>0</v>
      </c>
      <c r="BI129" s="140">
        <f t="shared" si="8"/>
        <v>0</v>
      </c>
      <c r="BJ129" s="17" t="s">
        <v>6</v>
      </c>
      <c r="BK129" s="140">
        <f t="shared" si="9"/>
        <v>0</v>
      </c>
      <c r="BL129" s="17" t="s">
        <v>229</v>
      </c>
      <c r="BM129" s="139" t="s">
        <v>420</v>
      </c>
    </row>
    <row r="130" spans="2:65" s="1" customFormat="1" ht="33" customHeight="1">
      <c r="B130" s="32"/>
      <c r="C130" s="127" t="s">
        <v>322</v>
      </c>
      <c r="D130" s="127" t="s">
        <v>225</v>
      </c>
      <c r="E130" s="128" t="s">
        <v>2094</v>
      </c>
      <c r="F130" s="129" t="s">
        <v>2095</v>
      </c>
      <c r="G130" s="130" t="s">
        <v>1526</v>
      </c>
      <c r="H130" s="131">
        <v>1</v>
      </c>
      <c r="I130" s="132"/>
      <c r="J130" s="133">
        <f t="shared" si="0"/>
        <v>0</v>
      </c>
      <c r="K130" s="134"/>
      <c r="L130" s="32"/>
      <c r="M130" s="135" t="s">
        <v>1</v>
      </c>
      <c r="N130" s="136" t="s">
        <v>44</v>
      </c>
      <c r="P130" s="137">
        <f t="shared" si="1"/>
        <v>0</v>
      </c>
      <c r="Q130" s="137">
        <v>0</v>
      </c>
      <c r="R130" s="137">
        <f t="shared" si="2"/>
        <v>0</v>
      </c>
      <c r="S130" s="137">
        <v>0</v>
      </c>
      <c r="T130" s="138">
        <f t="shared" si="3"/>
        <v>0</v>
      </c>
      <c r="AR130" s="139" t="s">
        <v>229</v>
      </c>
      <c r="AT130" s="139" t="s">
        <v>225</v>
      </c>
      <c r="AU130" s="139" t="s">
        <v>6</v>
      </c>
      <c r="AY130" s="17" t="s">
        <v>224</v>
      </c>
      <c r="BE130" s="140">
        <f t="shared" si="4"/>
        <v>0</v>
      </c>
      <c r="BF130" s="140">
        <f t="shared" si="5"/>
        <v>0</v>
      </c>
      <c r="BG130" s="140">
        <f t="shared" si="6"/>
        <v>0</v>
      </c>
      <c r="BH130" s="140">
        <f t="shared" si="7"/>
        <v>0</v>
      </c>
      <c r="BI130" s="140">
        <f t="shared" si="8"/>
        <v>0</v>
      </c>
      <c r="BJ130" s="17" t="s">
        <v>6</v>
      </c>
      <c r="BK130" s="140">
        <f t="shared" si="9"/>
        <v>0</v>
      </c>
      <c r="BL130" s="17" t="s">
        <v>229</v>
      </c>
      <c r="BM130" s="139" t="s">
        <v>429</v>
      </c>
    </row>
    <row r="131" spans="2:65" s="1" customFormat="1" ht="21.75" customHeight="1">
      <c r="B131" s="32"/>
      <c r="C131" s="127" t="s">
        <v>253</v>
      </c>
      <c r="D131" s="127" t="s">
        <v>225</v>
      </c>
      <c r="E131" s="128" t="s">
        <v>2096</v>
      </c>
      <c r="F131" s="129" t="s">
        <v>2097</v>
      </c>
      <c r="G131" s="130" t="s">
        <v>1526</v>
      </c>
      <c r="H131" s="131">
        <v>1</v>
      </c>
      <c r="I131" s="132"/>
      <c r="J131" s="133">
        <f t="shared" si="0"/>
        <v>0</v>
      </c>
      <c r="K131" s="134"/>
      <c r="L131" s="32"/>
      <c r="M131" s="181" t="s">
        <v>1</v>
      </c>
      <c r="N131" s="182" t="s">
        <v>44</v>
      </c>
      <c r="O131" s="183"/>
      <c r="P131" s="184">
        <f t="shared" si="1"/>
        <v>0</v>
      </c>
      <c r="Q131" s="184">
        <v>0</v>
      </c>
      <c r="R131" s="184">
        <f t="shared" si="2"/>
        <v>0</v>
      </c>
      <c r="S131" s="184">
        <v>0</v>
      </c>
      <c r="T131" s="185">
        <f t="shared" si="3"/>
        <v>0</v>
      </c>
      <c r="AR131" s="139" t="s">
        <v>229</v>
      </c>
      <c r="AT131" s="139" t="s">
        <v>225</v>
      </c>
      <c r="AU131" s="139" t="s">
        <v>6</v>
      </c>
      <c r="AY131" s="17" t="s">
        <v>224</v>
      </c>
      <c r="BE131" s="140">
        <f t="shared" si="4"/>
        <v>0</v>
      </c>
      <c r="BF131" s="140">
        <f t="shared" si="5"/>
        <v>0</v>
      </c>
      <c r="BG131" s="140">
        <f t="shared" si="6"/>
        <v>0</v>
      </c>
      <c r="BH131" s="140">
        <f t="shared" si="7"/>
        <v>0</v>
      </c>
      <c r="BI131" s="140">
        <f t="shared" si="8"/>
        <v>0</v>
      </c>
      <c r="BJ131" s="17" t="s">
        <v>6</v>
      </c>
      <c r="BK131" s="140">
        <f t="shared" si="9"/>
        <v>0</v>
      </c>
      <c r="BL131" s="17" t="s">
        <v>229</v>
      </c>
      <c r="BM131" s="139" t="s">
        <v>444</v>
      </c>
    </row>
    <row r="132" spans="2:65" s="1" customFormat="1" ht="6.95" customHeight="1">
      <c r="B132" s="44"/>
      <c r="C132" s="45"/>
      <c r="D132" s="45"/>
      <c r="E132" s="45"/>
      <c r="F132" s="45"/>
      <c r="G132" s="45"/>
      <c r="H132" s="45"/>
      <c r="I132" s="45"/>
      <c r="J132" s="45"/>
      <c r="K132" s="45"/>
      <c r="L132" s="32"/>
    </row>
  </sheetData>
  <sheetProtection algorithmName="SHA-512" hashValue="VlVBcA7rEQXm32K32EMGyymlwib7E/wMEQVlazcewjXsOxImr0CxzoQAOm/s5GunswR3te03GVH58RztNlqlRA==" saltValue="A7BWmtUxiBqNsOpGYE3SIw==" spinCount="100000" sheet="1" formatCells="0" formatColumns="0" formatRows="0" insertColumns="0" insertRows="0" insertHyperlinks="0" deleteColumns="0" deleteRows="0" sort="0" autoFilter="0" pivotTables="0"/>
  <autoFilter ref="C117:K131" xr:uid="{00000000-0009-0000-0000-00000D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BM228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127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>
      <c r="B4" s="20"/>
      <c r="D4" s="21" t="s">
        <v>181</v>
      </c>
      <c r="L4" s="20"/>
      <c r="M4" s="88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236" t="str">
        <f>'Rekapitulace stavby'!K6</f>
        <v>Přírodní koupací biotop Jilemnice</v>
      </c>
      <c r="F7" s="237"/>
      <c r="G7" s="237"/>
      <c r="H7" s="237"/>
      <c r="L7" s="20"/>
    </row>
    <row r="8" spans="2:46" s="1" customFormat="1" ht="12" customHeight="1">
      <c r="B8" s="32"/>
      <c r="D8" s="27" t="s">
        <v>182</v>
      </c>
      <c r="L8" s="32"/>
    </row>
    <row r="9" spans="2:46" s="1" customFormat="1" ht="16.5" customHeight="1">
      <c r="B9" s="32"/>
      <c r="E9" s="201" t="s">
        <v>2098</v>
      </c>
      <c r="F9" s="235"/>
      <c r="G9" s="235"/>
      <c r="H9" s="235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19</v>
      </c>
      <c r="F11" s="25" t="s">
        <v>1</v>
      </c>
      <c r="I11" s="27" t="s">
        <v>20</v>
      </c>
      <c r="J11" s="25" t="s">
        <v>1</v>
      </c>
      <c r="L11" s="32"/>
    </row>
    <row r="12" spans="2:46" s="1" customFormat="1" ht="12" customHeight="1">
      <c r="B12" s="32"/>
      <c r="D12" s="27" t="s">
        <v>21</v>
      </c>
      <c r="F12" s="25" t="s">
        <v>37</v>
      </c>
      <c r="I12" s="27" t="s">
        <v>23</v>
      </c>
      <c r="J12" s="52" t="str">
        <f>'Rekapitulace stavby'!AN8</f>
        <v>12. 2. 2024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tr">
        <f>IF('Rekapitulace stavby'!AN10="","",'Rekapitulace stavby'!AN10)</f>
        <v>05769370</v>
      </c>
      <c r="L14" s="32"/>
    </row>
    <row r="15" spans="2:46" s="1" customFormat="1" ht="18" customHeight="1">
      <c r="B15" s="32"/>
      <c r="E15" s="25" t="str">
        <f>IF('Rekapitulace stavby'!E11="","",'Rekapitulace stavby'!E11)</f>
        <v>Sportovní centrum Jilemnice, s.r.o.</v>
      </c>
      <c r="I15" s="27" t="s">
        <v>29</v>
      </c>
      <c r="J15" s="25" t="str">
        <f>IF('Rekapitulace stavby'!AN11="","",'Rekapitulace stavby'!AN11)</f>
        <v/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30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8" t="str">
        <f>'Rekapitulace stavby'!E14</f>
        <v>Vyplň údaj</v>
      </c>
      <c r="F18" s="224"/>
      <c r="G18" s="224"/>
      <c r="H18" s="224"/>
      <c r="I18" s="27" t="s">
        <v>29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32</v>
      </c>
      <c r="I20" s="27" t="s">
        <v>26</v>
      </c>
      <c r="J20" s="25" t="str">
        <f>IF('Rekapitulace stavby'!AN16="","",'Rekapitulace stavby'!AN16)</f>
        <v>26230283</v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BAPO s.r.o. </v>
      </c>
      <c r="I21" s="27" t="s">
        <v>29</v>
      </c>
      <c r="J21" s="25" t="str">
        <f>IF('Rekapitulace stavby'!AN17="","",'Rekapitulace stavby'!AN17)</f>
        <v/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36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29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38</v>
      </c>
      <c r="L26" s="32"/>
    </row>
    <row r="27" spans="2:12" s="7" customFormat="1" ht="16.5" customHeight="1">
      <c r="B27" s="89"/>
      <c r="E27" s="228" t="s">
        <v>1</v>
      </c>
      <c r="F27" s="228"/>
      <c r="G27" s="228"/>
      <c r="H27" s="228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39</v>
      </c>
      <c r="J30" s="66">
        <f>ROUND(J124,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41</v>
      </c>
      <c r="I32" s="35" t="s">
        <v>40</v>
      </c>
      <c r="J32" s="35" t="s">
        <v>42</v>
      </c>
      <c r="L32" s="32"/>
    </row>
    <row r="33" spans="2:12" s="1" customFormat="1" ht="14.45" customHeight="1">
      <c r="B33" s="32"/>
      <c r="D33" s="55" t="s">
        <v>43</v>
      </c>
      <c r="E33" s="27" t="s">
        <v>44</v>
      </c>
      <c r="F33" s="91">
        <f>ROUND((SUM(BE124:BE227)),  2)</f>
        <v>0</v>
      </c>
      <c r="I33" s="92">
        <v>0.21</v>
      </c>
      <c r="J33" s="91">
        <f>ROUND(((SUM(BE124:BE227))*I33),  2)</f>
        <v>0</v>
      </c>
      <c r="L33" s="32"/>
    </row>
    <row r="34" spans="2:12" s="1" customFormat="1" ht="14.45" customHeight="1">
      <c r="B34" s="32"/>
      <c r="E34" s="27" t="s">
        <v>45</v>
      </c>
      <c r="F34" s="91">
        <f>ROUND((SUM(BF124:BF227)),  2)</f>
        <v>0</v>
      </c>
      <c r="I34" s="92">
        <v>0.12</v>
      </c>
      <c r="J34" s="91">
        <f>ROUND(((SUM(BF124:BF227))*I34),  2)</f>
        <v>0</v>
      </c>
      <c r="L34" s="32"/>
    </row>
    <row r="35" spans="2:12" s="1" customFormat="1" ht="14.45" hidden="1" customHeight="1">
      <c r="B35" s="32"/>
      <c r="E35" s="27" t="s">
        <v>46</v>
      </c>
      <c r="F35" s="91">
        <f>ROUND((SUM(BG124:BG227)),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47</v>
      </c>
      <c r="F36" s="91">
        <f>ROUND((SUM(BH124:BH227)),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48</v>
      </c>
      <c r="F37" s="91">
        <f>ROUND((SUM(BI124:BI227)),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3"/>
      <c r="D39" s="94" t="s">
        <v>49</v>
      </c>
      <c r="E39" s="57"/>
      <c r="F39" s="57"/>
      <c r="G39" s="95" t="s">
        <v>50</v>
      </c>
      <c r="H39" s="96" t="s">
        <v>51</v>
      </c>
      <c r="I39" s="57"/>
      <c r="J39" s="97">
        <f>SUM(J30:J37)</f>
        <v>0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52</v>
      </c>
      <c r="E50" s="42"/>
      <c r="F50" s="42"/>
      <c r="G50" s="41" t="s">
        <v>53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54</v>
      </c>
      <c r="E61" s="34"/>
      <c r="F61" s="99" t="s">
        <v>55</v>
      </c>
      <c r="G61" s="43" t="s">
        <v>54</v>
      </c>
      <c r="H61" s="34"/>
      <c r="I61" s="34"/>
      <c r="J61" s="100" t="s">
        <v>55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56</v>
      </c>
      <c r="E65" s="42"/>
      <c r="F65" s="42"/>
      <c r="G65" s="41" t="s">
        <v>57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54</v>
      </c>
      <c r="E76" s="34"/>
      <c r="F76" s="99" t="s">
        <v>55</v>
      </c>
      <c r="G76" s="43" t="s">
        <v>54</v>
      </c>
      <c r="H76" s="34"/>
      <c r="I76" s="34"/>
      <c r="J76" s="100" t="s">
        <v>55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184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17</v>
      </c>
      <c r="L84" s="32"/>
    </row>
    <row r="85" spans="2:47" s="1" customFormat="1" ht="16.5" customHeight="1">
      <c r="B85" s="32"/>
      <c r="E85" s="236" t="str">
        <f>E7</f>
        <v>Přírodní koupací biotop Jilemnice</v>
      </c>
      <c r="F85" s="237"/>
      <c r="G85" s="237"/>
      <c r="H85" s="237"/>
      <c r="L85" s="32"/>
    </row>
    <row r="86" spans="2:47" s="1" customFormat="1" ht="12" customHeight="1">
      <c r="B86" s="32"/>
      <c r="C86" s="27" t="s">
        <v>182</v>
      </c>
      <c r="L86" s="32"/>
    </row>
    <row r="87" spans="2:47" s="1" customFormat="1" ht="16.5" customHeight="1">
      <c r="B87" s="32"/>
      <c r="E87" s="201" t="str">
        <f>E9</f>
        <v>SO 08.2 - Objekt zázemí - pokladna - ZTI</v>
      </c>
      <c r="F87" s="235"/>
      <c r="G87" s="235"/>
      <c r="H87" s="235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21</v>
      </c>
      <c r="F89" s="25" t="str">
        <f>F12</f>
        <v xml:space="preserve"> </v>
      </c>
      <c r="I89" s="27" t="s">
        <v>23</v>
      </c>
      <c r="J89" s="52" t="str">
        <f>IF(J12="","",J12)</f>
        <v>12. 2. 2024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25</v>
      </c>
      <c r="F91" s="25" t="str">
        <f>E15</f>
        <v>Sportovní centrum Jilemnice, s.r.o.</v>
      </c>
      <c r="I91" s="27" t="s">
        <v>32</v>
      </c>
      <c r="J91" s="30" t="str">
        <f>E21</f>
        <v xml:space="preserve">BAPO s.r.o. </v>
      </c>
      <c r="L91" s="32"/>
    </row>
    <row r="92" spans="2:47" s="1" customFormat="1" ht="15.2" customHeight="1">
      <c r="B92" s="32"/>
      <c r="C92" s="27" t="s">
        <v>30</v>
      </c>
      <c r="F92" s="25" t="str">
        <f>IF(E18="","",E18)</f>
        <v>Vyplň údaj</v>
      </c>
      <c r="I92" s="27" t="s">
        <v>36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185</v>
      </c>
      <c r="D94" s="93"/>
      <c r="E94" s="93"/>
      <c r="F94" s="93"/>
      <c r="G94" s="93"/>
      <c r="H94" s="93"/>
      <c r="I94" s="93"/>
      <c r="J94" s="102" t="s">
        <v>186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3" t="s">
        <v>187</v>
      </c>
      <c r="J96" s="66">
        <f>J124</f>
        <v>0</v>
      </c>
      <c r="L96" s="32"/>
      <c r="AU96" s="17" t="s">
        <v>188</v>
      </c>
    </row>
    <row r="97" spans="2:12" s="8" customFormat="1" ht="24.95" customHeight="1">
      <c r="B97" s="104"/>
      <c r="D97" s="105" t="s">
        <v>1421</v>
      </c>
      <c r="E97" s="106"/>
      <c r="F97" s="106"/>
      <c r="G97" s="106"/>
      <c r="H97" s="106"/>
      <c r="I97" s="106"/>
      <c r="J97" s="107">
        <f>J125</f>
        <v>0</v>
      </c>
      <c r="L97" s="104"/>
    </row>
    <row r="98" spans="2:12" s="15" customFormat="1" ht="19.899999999999999" customHeight="1">
      <c r="B98" s="191"/>
      <c r="D98" s="192" t="s">
        <v>1422</v>
      </c>
      <c r="E98" s="193"/>
      <c r="F98" s="193"/>
      <c r="G98" s="193"/>
      <c r="H98" s="193"/>
      <c r="I98" s="193"/>
      <c r="J98" s="194">
        <f>J126</f>
        <v>0</v>
      </c>
      <c r="L98" s="191"/>
    </row>
    <row r="99" spans="2:12" s="8" customFormat="1" ht="24.95" customHeight="1">
      <c r="B99" s="104"/>
      <c r="D99" s="105" t="s">
        <v>1424</v>
      </c>
      <c r="E99" s="106"/>
      <c r="F99" s="106"/>
      <c r="G99" s="106"/>
      <c r="H99" s="106"/>
      <c r="I99" s="106"/>
      <c r="J99" s="107">
        <f>J138</f>
        <v>0</v>
      </c>
      <c r="L99" s="104"/>
    </row>
    <row r="100" spans="2:12" s="15" customFormat="1" ht="19.899999999999999" customHeight="1">
      <c r="B100" s="191"/>
      <c r="D100" s="192" t="s">
        <v>1425</v>
      </c>
      <c r="E100" s="193"/>
      <c r="F100" s="193"/>
      <c r="G100" s="193"/>
      <c r="H100" s="193"/>
      <c r="I100" s="193"/>
      <c r="J100" s="194">
        <f>J139</f>
        <v>0</v>
      </c>
      <c r="L100" s="191"/>
    </row>
    <row r="101" spans="2:12" s="15" customFormat="1" ht="19.899999999999999" customHeight="1">
      <c r="B101" s="191"/>
      <c r="D101" s="192" t="s">
        <v>1426</v>
      </c>
      <c r="E101" s="193"/>
      <c r="F101" s="193"/>
      <c r="G101" s="193"/>
      <c r="H101" s="193"/>
      <c r="I101" s="193"/>
      <c r="J101" s="194">
        <f>J159</f>
        <v>0</v>
      </c>
      <c r="L101" s="191"/>
    </row>
    <row r="102" spans="2:12" s="15" customFormat="1" ht="19.899999999999999" customHeight="1">
      <c r="B102" s="191"/>
      <c r="D102" s="192" t="s">
        <v>2099</v>
      </c>
      <c r="E102" s="193"/>
      <c r="F102" s="193"/>
      <c r="G102" s="193"/>
      <c r="H102" s="193"/>
      <c r="I102" s="193"/>
      <c r="J102" s="194">
        <f>J191</f>
        <v>0</v>
      </c>
      <c r="L102" s="191"/>
    </row>
    <row r="103" spans="2:12" s="8" customFormat="1" ht="24.95" customHeight="1">
      <c r="B103" s="104"/>
      <c r="D103" s="105" t="s">
        <v>1427</v>
      </c>
      <c r="E103" s="106"/>
      <c r="F103" s="106"/>
      <c r="G103" s="106"/>
      <c r="H103" s="106"/>
      <c r="I103" s="106"/>
      <c r="J103" s="107">
        <f>J219</f>
        <v>0</v>
      </c>
      <c r="L103" s="104"/>
    </row>
    <row r="104" spans="2:12" s="15" customFormat="1" ht="19.899999999999999" customHeight="1">
      <c r="B104" s="191"/>
      <c r="D104" s="192" t="s">
        <v>1428</v>
      </c>
      <c r="E104" s="193"/>
      <c r="F104" s="193"/>
      <c r="G104" s="193"/>
      <c r="H104" s="193"/>
      <c r="I104" s="193"/>
      <c r="J104" s="194">
        <f>J220</f>
        <v>0</v>
      </c>
      <c r="L104" s="191"/>
    </row>
    <row r="105" spans="2:12" s="1" customFormat="1" ht="21.75" customHeight="1">
      <c r="B105" s="32"/>
      <c r="L105" s="32"/>
    </row>
    <row r="106" spans="2:12" s="1" customFormat="1" ht="6.95" customHeight="1"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2"/>
    </row>
    <row r="110" spans="2:12" s="1" customFormat="1" ht="6.95" customHeight="1"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32"/>
    </row>
    <row r="111" spans="2:12" s="1" customFormat="1" ht="24.95" customHeight="1">
      <c r="B111" s="32"/>
      <c r="C111" s="21" t="s">
        <v>210</v>
      </c>
      <c r="L111" s="32"/>
    </row>
    <row r="112" spans="2:12" s="1" customFormat="1" ht="6.95" customHeight="1">
      <c r="B112" s="32"/>
      <c r="L112" s="32"/>
    </row>
    <row r="113" spans="2:65" s="1" customFormat="1" ht="12" customHeight="1">
      <c r="B113" s="32"/>
      <c r="C113" s="27" t="s">
        <v>17</v>
      </c>
      <c r="L113" s="32"/>
    </row>
    <row r="114" spans="2:65" s="1" customFormat="1" ht="16.5" customHeight="1">
      <c r="B114" s="32"/>
      <c r="E114" s="236" t="str">
        <f>E7</f>
        <v>Přírodní koupací biotop Jilemnice</v>
      </c>
      <c r="F114" s="237"/>
      <c r="G114" s="237"/>
      <c r="H114" s="237"/>
      <c r="L114" s="32"/>
    </row>
    <row r="115" spans="2:65" s="1" customFormat="1" ht="12" customHeight="1">
      <c r="B115" s="32"/>
      <c r="C115" s="27" t="s">
        <v>182</v>
      </c>
      <c r="L115" s="32"/>
    </row>
    <row r="116" spans="2:65" s="1" customFormat="1" ht="16.5" customHeight="1">
      <c r="B116" s="32"/>
      <c r="E116" s="201" t="str">
        <f>E9</f>
        <v>SO 08.2 - Objekt zázemí - pokladna - ZTI</v>
      </c>
      <c r="F116" s="235"/>
      <c r="G116" s="235"/>
      <c r="H116" s="235"/>
      <c r="L116" s="32"/>
    </row>
    <row r="117" spans="2:65" s="1" customFormat="1" ht="6.95" customHeight="1">
      <c r="B117" s="32"/>
      <c r="L117" s="32"/>
    </row>
    <row r="118" spans="2:65" s="1" customFormat="1" ht="12" customHeight="1">
      <c r="B118" s="32"/>
      <c r="C118" s="27" t="s">
        <v>21</v>
      </c>
      <c r="F118" s="25" t="str">
        <f>F12</f>
        <v xml:space="preserve"> </v>
      </c>
      <c r="I118" s="27" t="s">
        <v>23</v>
      </c>
      <c r="J118" s="52" t="str">
        <f>IF(J12="","",J12)</f>
        <v>12. 2. 2024</v>
      </c>
      <c r="L118" s="32"/>
    </row>
    <row r="119" spans="2:65" s="1" customFormat="1" ht="6.95" customHeight="1">
      <c r="B119" s="32"/>
      <c r="L119" s="32"/>
    </row>
    <row r="120" spans="2:65" s="1" customFormat="1" ht="15.2" customHeight="1">
      <c r="B120" s="32"/>
      <c r="C120" s="27" t="s">
        <v>25</v>
      </c>
      <c r="F120" s="25" t="str">
        <f>E15</f>
        <v>Sportovní centrum Jilemnice, s.r.o.</v>
      </c>
      <c r="I120" s="27" t="s">
        <v>32</v>
      </c>
      <c r="J120" s="30" t="str">
        <f>E21</f>
        <v xml:space="preserve">BAPO s.r.o. </v>
      </c>
      <c r="L120" s="32"/>
    </row>
    <row r="121" spans="2:65" s="1" customFormat="1" ht="15.2" customHeight="1">
      <c r="B121" s="32"/>
      <c r="C121" s="27" t="s">
        <v>30</v>
      </c>
      <c r="F121" s="25" t="str">
        <f>IF(E18="","",E18)</f>
        <v>Vyplň údaj</v>
      </c>
      <c r="I121" s="27" t="s">
        <v>36</v>
      </c>
      <c r="J121" s="30" t="str">
        <f>E24</f>
        <v xml:space="preserve"> </v>
      </c>
      <c r="L121" s="32"/>
    </row>
    <row r="122" spans="2:65" s="1" customFormat="1" ht="10.35" customHeight="1">
      <c r="B122" s="32"/>
      <c r="L122" s="32"/>
    </row>
    <row r="123" spans="2:65" s="9" customFormat="1" ht="29.25" customHeight="1">
      <c r="B123" s="108"/>
      <c r="C123" s="109" t="s">
        <v>211</v>
      </c>
      <c r="D123" s="110" t="s">
        <v>64</v>
      </c>
      <c r="E123" s="110" t="s">
        <v>60</v>
      </c>
      <c r="F123" s="110" t="s">
        <v>61</v>
      </c>
      <c r="G123" s="110" t="s">
        <v>212</v>
      </c>
      <c r="H123" s="110" t="s">
        <v>213</v>
      </c>
      <c r="I123" s="110" t="s">
        <v>214</v>
      </c>
      <c r="J123" s="111" t="s">
        <v>186</v>
      </c>
      <c r="K123" s="112" t="s">
        <v>215</v>
      </c>
      <c r="L123" s="108"/>
      <c r="M123" s="59" t="s">
        <v>1</v>
      </c>
      <c r="N123" s="60" t="s">
        <v>43</v>
      </c>
      <c r="O123" s="60" t="s">
        <v>216</v>
      </c>
      <c r="P123" s="60" t="s">
        <v>217</v>
      </c>
      <c r="Q123" s="60" t="s">
        <v>218</v>
      </c>
      <c r="R123" s="60" t="s">
        <v>219</v>
      </c>
      <c r="S123" s="60" t="s">
        <v>220</v>
      </c>
      <c r="T123" s="61" t="s">
        <v>221</v>
      </c>
    </row>
    <row r="124" spans="2:65" s="1" customFormat="1" ht="22.9" customHeight="1">
      <c r="B124" s="32"/>
      <c r="C124" s="64" t="s">
        <v>222</v>
      </c>
      <c r="J124" s="113">
        <f>BK124</f>
        <v>0</v>
      </c>
      <c r="L124" s="32"/>
      <c r="M124" s="62"/>
      <c r="N124" s="53"/>
      <c r="O124" s="53"/>
      <c r="P124" s="114">
        <f>P125+P138+P219</f>
        <v>0</v>
      </c>
      <c r="Q124" s="53"/>
      <c r="R124" s="114">
        <f>R125+R138+R219</f>
        <v>0.62107000000000001</v>
      </c>
      <c r="S124" s="53"/>
      <c r="T124" s="115">
        <f>T125+T138+T219</f>
        <v>0</v>
      </c>
      <c r="AT124" s="17" t="s">
        <v>78</v>
      </c>
      <c r="AU124" s="17" t="s">
        <v>188</v>
      </c>
      <c r="BK124" s="116">
        <f>BK125+BK138+BK219</f>
        <v>0</v>
      </c>
    </row>
    <row r="125" spans="2:65" s="10" customFormat="1" ht="25.9" customHeight="1">
      <c r="B125" s="117"/>
      <c r="D125" s="118" t="s">
        <v>78</v>
      </c>
      <c r="E125" s="119" t="s">
        <v>1429</v>
      </c>
      <c r="F125" s="119" t="s">
        <v>1430</v>
      </c>
      <c r="I125" s="120"/>
      <c r="J125" s="121">
        <f>BK125</f>
        <v>0</v>
      </c>
      <c r="L125" s="117"/>
      <c r="M125" s="122"/>
      <c r="P125" s="123">
        <f>P126</f>
        <v>0</v>
      </c>
      <c r="R125" s="123">
        <f>R126</f>
        <v>0</v>
      </c>
      <c r="T125" s="124">
        <f>T126</f>
        <v>0</v>
      </c>
      <c r="AR125" s="118" t="s">
        <v>6</v>
      </c>
      <c r="AT125" s="125" t="s">
        <v>78</v>
      </c>
      <c r="AU125" s="125" t="s">
        <v>79</v>
      </c>
      <c r="AY125" s="118" t="s">
        <v>224</v>
      </c>
      <c r="BK125" s="126">
        <f>BK126</f>
        <v>0</v>
      </c>
    </row>
    <row r="126" spans="2:65" s="10" customFormat="1" ht="22.9" customHeight="1">
      <c r="B126" s="117"/>
      <c r="D126" s="118" t="s">
        <v>78</v>
      </c>
      <c r="E126" s="195" t="s">
        <v>6</v>
      </c>
      <c r="F126" s="195" t="s">
        <v>1431</v>
      </c>
      <c r="I126" s="120"/>
      <c r="J126" s="196">
        <f>BK126</f>
        <v>0</v>
      </c>
      <c r="L126" s="117"/>
      <c r="M126" s="122"/>
      <c r="P126" s="123">
        <f>SUM(P127:P137)</f>
        <v>0</v>
      </c>
      <c r="R126" s="123">
        <f>SUM(R127:R137)</f>
        <v>0</v>
      </c>
      <c r="T126" s="124">
        <f>SUM(T127:T137)</f>
        <v>0</v>
      </c>
      <c r="AR126" s="118" t="s">
        <v>6</v>
      </c>
      <c r="AT126" s="125" t="s">
        <v>78</v>
      </c>
      <c r="AU126" s="125" t="s">
        <v>6</v>
      </c>
      <c r="AY126" s="118" t="s">
        <v>224</v>
      </c>
      <c r="BK126" s="126">
        <f>SUM(BK127:BK137)</f>
        <v>0</v>
      </c>
    </row>
    <row r="127" spans="2:65" s="1" customFormat="1" ht="21.75" customHeight="1">
      <c r="B127" s="32"/>
      <c r="C127" s="127" t="s">
        <v>6</v>
      </c>
      <c r="D127" s="127" t="s">
        <v>225</v>
      </c>
      <c r="E127" s="128" t="s">
        <v>1434</v>
      </c>
      <c r="F127" s="129" t="s">
        <v>1435</v>
      </c>
      <c r="G127" s="130" t="s">
        <v>228</v>
      </c>
      <c r="H127" s="131">
        <v>42</v>
      </c>
      <c r="I127" s="132"/>
      <c r="J127" s="133">
        <f t="shared" ref="J127:J137" si="0">ROUND(I127*H127,2)</f>
        <v>0</v>
      </c>
      <c r="K127" s="134"/>
      <c r="L127" s="32"/>
      <c r="M127" s="135" t="s">
        <v>1</v>
      </c>
      <c r="N127" s="136" t="s">
        <v>44</v>
      </c>
      <c r="P127" s="137">
        <f t="shared" ref="P127:P137" si="1">O127*H127</f>
        <v>0</v>
      </c>
      <c r="Q127" s="137">
        <v>0</v>
      </c>
      <c r="R127" s="137">
        <f t="shared" ref="R127:R137" si="2">Q127*H127</f>
        <v>0</v>
      </c>
      <c r="S127" s="137">
        <v>0</v>
      </c>
      <c r="T127" s="138">
        <f t="shared" ref="T127:T137" si="3">S127*H127</f>
        <v>0</v>
      </c>
      <c r="AR127" s="139" t="s">
        <v>229</v>
      </c>
      <c r="AT127" s="139" t="s">
        <v>225</v>
      </c>
      <c r="AU127" s="139" t="s">
        <v>88</v>
      </c>
      <c r="AY127" s="17" t="s">
        <v>224</v>
      </c>
      <c r="BE127" s="140">
        <f t="shared" ref="BE127:BE137" si="4">IF(N127="základní",J127,0)</f>
        <v>0</v>
      </c>
      <c r="BF127" s="140">
        <f t="shared" ref="BF127:BF137" si="5">IF(N127="snížená",J127,0)</f>
        <v>0</v>
      </c>
      <c r="BG127" s="140">
        <f t="shared" ref="BG127:BG137" si="6">IF(N127="zákl. přenesená",J127,0)</f>
        <v>0</v>
      </c>
      <c r="BH127" s="140">
        <f t="shared" ref="BH127:BH137" si="7">IF(N127="sníž. přenesená",J127,0)</f>
        <v>0</v>
      </c>
      <c r="BI127" s="140">
        <f t="shared" ref="BI127:BI137" si="8">IF(N127="nulová",J127,0)</f>
        <v>0</v>
      </c>
      <c r="BJ127" s="17" t="s">
        <v>6</v>
      </c>
      <c r="BK127" s="140">
        <f t="shared" ref="BK127:BK137" si="9">ROUND(I127*H127,2)</f>
        <v>0</v>
      </c>
      <c r="BL127" s="17" t="s">
        <v>229</v>
      </c>
      <c r="BM127" s="139" t="s">
        <v>88</v>
      </c>
    </row>
    <row r="128" spans="2:65" s="1" customFormat="1" ht="24.2" customHeight="1">
      <c r="B128" s="32"/>
      <c r="C128" s="127" t="s">
        <v>88</v>
      </c>
      <c r="D128" s="127" t="s">
        <v>225</v>
      </c>
      <c r="E128" s="128" t="s">
        <v>1436</v>
      </c>
      <c r="F128" s="129" t="s">
        <v>1437</v>
      </c>
      <c r="G128" s="130" t="s">
        <v>228</v>
      </c>
      <c r="H128" s="131">
        <v>42</v>
      </c>
      <c r="I128" s="132"/>
      <c r="J128" s="133">
        <f t="shared" si="0"/>
        <v>0</v>
      </c>
      <c r="K128" s="134"/>
      <c r="L128" s="32"/>
      <c r="M128" s="135" t="s">
        <v>1</v>
      </c>
      <c r="N128" s="136" t="s">
        <v>44</v>
      </c>
      <c r="P128" s="137">
        <f t="shared" si="1"/>
        <v>0</v>
      </c>
      <c r="Q128" s="137">
        <v>0</v>
      </c>
      <c r="R128" s="137">
        <f t="shared" si="2"/>
        <v>0</v>
      </c>
      <c r="S128" s="137">
        <v>0</v>
      </c>
      <c r="T128" s="138">
        <f t="shared" si="3"/>
        <v>0</v>
      </c>
      <c r="AR128" s="139" t="s">
        <v>229</v>
      </c>
      <c r="AT128" s="139" t="s">
        <v>225</v>
      </c>
      <c r="AU128" s="139" t="s">
        <v>88</v>
      </c>
      <c r="AY128" s="17" t="s">
        <v>224</v>
      </c>
      <c r="BE128" s="140">
        <f t="shared" si="4"/>
        <v>0</v>
      </c>
      <c r="BF128" s="140">
        <f t="shared" si="5"/>
        <v>0</v>
      </c>
      <c r="BG128" s="140">
        <f t="shared" si="6"/>
        <v>0</v>
      </c>
      <c r="BH128" s="140">
        <f t="shared" si="7"/>
        <v>0</v>
      </c>
      <c r="BI128" s="140">
        <f t="shared" si="8"/>
        <v>0</v>
      </c>
      <c r="BJ128" s="17" t="s">
        <v>6</v>
      </c>
      <c r="BK128" s="140">
        <f t="shared" si="9"/>
        <v>0</v>
      </c>
      <c r="BL128" s="17" t="s">
        <v>229</v>
      </c>
      <c r="BM128" s="139" t="s">
        <v>229</v>
      </c>
    </row>
    <row r="129" spans="2:65" s="1" customFormat="1" ht="24.2" customHeight="1">
      <c r="B129" s="32"/>
      <c r="C129" s="127" t="s">
        <v>241</v>
      </c>
      <c r="D129" s="127" t="s">
        <v>225</v>
      </c>
      <c r="E129" s="128" t="s">
        <v>1438</v>
      </c>
      <c r="F129" s="129" t="s">
        <v>1439</v>
      </c>
      <c r="G129" s="130" t="s">
        <v>228</v>
      </c>
      <c r="H129" s="131">
        <v>14</v>
      </c>
      <c r="I129" s="132"/>
      <c r="J129" s="133">
        <f t="shared" si="0"/>
        <v>0</v>
      </c>
      <c r="K129" s="134"/>
      <c r="L129" s="32"/>
      <c r="M129" s="135" t="s">
        <v>1</v>
      </c>
      <c r="N129" s="136" t="s">
        <v>44</v>
      </c>
      <c r="P129" s="137">
        <f t="shared" si="1"/>
        <v>0</v>
      </c>
      <c r="Q129" s="137">
        <v>0</v>
      </c>
      <c r="R129" s="137">
        <f t="shared" si="2"/>
        <v>0</v>
      </c>
      <c r="S129" s="137">
        <v>0</v>
      </c>
      <c r="T129" s="138">
        <f t="shared" si="3"/>
        <v>0</v>
      </c>
      <c r="AR129" s="139" t="s">
        <v>229</v>
      </c>
      <c r="AT129" s="139" t="s">
        <v>225</v>
      </c>
      <c r="AU129" s="139" t="s">
        <v>88</v>
      </c>
      <c r="AY129" s="17" t="s">
        <v>224</v>
      </c>
      <c r="BE129" s="140">
        <f t="shared" si="4"/>
        <v>0</v>
      </c>
      <c r="BF129" s="140">
        <f t="shared" si="5"/>
        <v>0</v>
      </c>
      <c r="BG129" s="140">
        <f t="shared" si="6"/>
        <v>0</v>
      </c>
      <c r="BH129" s="140">
        <f t="shared" si="7"/>
        <v>0</v>
      </c>
      <c r="BI129" s="140">
        <f t="shared" si="8"/>
        <v>0</v>
      </c>
      <c r="BJ129" s="17" t="s">
        <v>6</v>
      </c>
      <c r="BK129" s="140">
        <f t="shared" si="9"/>
        <v>0</v>
      </c>
      <c r="BL129" s="17" t="s">
        <v>229</v>
      </c>
      <c r="BM129" s="139" t="s">
        <v>258</v>
      </c>
    </row>
    <row r="130" spans="2:65" s="1" customFormat="1" ht="21.75" customHeight="1">
      <c r="B130" s="32"/>
      <c r="C130" s="127" t="s">
        <v>229</v>
      </c>
      <c r="D130" s="127" t="s">
        <v>225</v>
      </c>
      <c r="E130" s="128" t="s">
        <v>1440</v>
      </c>
      <c r="F130" s="129" t="s">
        <v>1441</v>
      </c>
      <c r="G130" s="130" t="s">
        <v>228</v>
      </c>
      <c r="H130" s="131">
        <v>14</v>
      </c>
      <c r="I130" s="132"/>
      <c r="J130" s="133">
        <f t="shared" si="0"/>
        <v>0</v>
      </c>
      <c r="K130" s="134"/>
      <c r="L130" s="32"/>
      <c r="M130" s="135" t="s">
        <v>1</v>
      </c>
      <c r="N130" s="136" t="s">
        <v>44</v>
      </c>
      <c r="P130" s="137">
        <f t="shared" si="1"/>
        <v>0</v>
      </c>
      <c r="Q130" s="137">
        <v>0</v>
      </c>
      <c r="R130" s="137">
        <f t="shared" si="2"/>
        <v>0</v>
      </c>
      <c r="S130" s="137">
        <v>0</v>
      </c>
      <c r="T130" s="138">
        <f t="shared" si="3"/>
        <v>0</v>
      </c>
      <c r="AR130" s="139" t="s">
        <v>229</v>
      </c>
      <c r="AT130" s="139" t="s">
        <v>225</v>
      </c>
      <c r="AU130" s="139" t="s">
        <v>88</v>
      </c>
      <c r="AY130" s="17" t="s">
        <v>224</v>
      </c>
      <c r="BE130" s="140">
        <f t="shared" si="4"/>
        <v>0</v>
      </c>
      <c r="BF130" s="140">
        <f t="shared" si="5"/>
        <v>0</v>
      </c>
      <c r="BG130" s="140">
        <f t="shared" si="6"/>
        <v>0</v>
      </c>
      <c r="BH130" s="140">
        <f t="shared" si="7"/>
        <v>0</v>
      </c>
      <c r="BI130" s="140">
        <f t="shared" si="8"/>
        <v>0</v>
      </c>
      <c r="BJ130" s="17" t="s">
        <v>6</v>
      </c>
      <c r="BK130" s="140">
        <f t="shared" si="9"/>
        <v>0</v>
      </c>
      <c r="BL130" s="17" t="s">
        <v>229</v>
      </c>
      <c r="BM130" s="139" t="s">
        <v>272</v>
      </c>
    </row>
    <row r="131" spans="2:65" s="1" customFormat="1" ht="16.5" customHeight="1">
      <c r="B131" s="32"/>
      <c r="C131" s="127" t="s">
        <v>250</v>
      </c>
      <c r="D131" s="127" t="s">
        <v>225</v>
      </c>
      <c r="E131" s="128" t="s">
        <v>1442</v>
      </c>
      <c r="F131" s="129" t="s">
        <v>1443</v>
      </c>
      <c r="G131" s="130" t="s">
        <v>228</v>
      </c>
      <c r="H131" s="131">
        <v>14</v>
      </c>
      <c r="I131" s="132"/>
      <c r="J131" s="133">
        <f t="shared" si="0"/>
        <v>0</v>
      </c>
      <c r="K131" s="134"/>
      <c r="L131" s="32"/>
      <c r="M131" s="135" t="s">
        <v>1</v>
      </c>
      <c r="N131" s="136" t="s">
        <v>44</v>
      </c>
      <c r="P131" s="137">
        <f t="shared" si="1"/>
        <v>0</v>
      </c>
      <c r="Q131" s="137">
        <v>0</v>
      </c>
      <c r="R131" s="137">
        <f t="shared" si="2"/>
        <v>0</v>
      </c>
      <c r="S131" s="137">
        <v>0</v>
      </c>
      <c r="T131" s="138">
        <f t="shared" si="3"/>
        <v>0</v>
      </c>
      <c r="AR131" s="139" t="s">
        <v>229</v>
      </c>
      <c r="AT131" s="139" t="s">
        <v>225</v>
      </c>
      <c r="AU131" s="139" t="s">
        <v>88</v>
      </c>
      <c r="AY131" s="17" t="s">
        <v>224</v>
      </c>
      <c r="BE131" s="140">
        <f t="shared" si="4"/>
        <v>0</v>
      </c>
      <c r="BF131" s="140">
        <f t="shared" si="5"/>
        <v>0</v>
      </c>
      <c r="BG131" s="140">
        <f t="shared" si="6"/>
        <v>0</v>
      </c>
      <c r="BH131" s="140">
        <f t="shared" si="7"/>
        <v>0</v>
      </c>
      <c r="BI131" s="140">
        <f t="shared" si="8"/>
        <v>0</v>
      </c>
      <c r="BJ131" s="17" t="s">
        <v>6</v>
      </c>
      <c r="BK131" s="140">
        <f t="shared" si="9"/>
        <v>0</v>
      </c>
      <c r="BL131" s="17" t="s">
        <v>229</v>
      </c>
      <c r="BM131" s="139" t="s">
        <v>282</v>
      </c>
    </row>
    <row r="132" spans="2:65" s="1" customFormat="1" ht="16.5" customHeight="1">
      <c r="B132" s="32"/>
      <c r="C132" s="127" t="s">
        <v>258</v>
      </c>
      <c r="D132" s="127" t="s">
        <v>225</v>
      </c>
      <c r="E132" s="128" t="s">
        <v>1444</v>
      </c>
      <c r="F132" s="129" t="s">
        <v>1445</v>
      </c>
      <c r="G132" s="130" t="s">
        <v>228</v>
      </c>
      <c r="H132" s="131">
        <v>14</v>
      </c>
      <c r="I132" s="132"/>
      <c r="J132" s="133">
        <f t="shared" si="0"/>
        <v>0</v>
      </c>
      <c r="K132" s="134"/>
      <c r="L132" s="32"/>
      <c r="M132" s="135" t="s">
        <v>1</v>
      </c>
      <c r="N132" s="136" t="s">
        <v>44</v>
      </c>
      <c r="P132" s="137">
        <f t="shared" si="1"/>
        <v>0</v>
      </c>
      <c r="Q132" s="137">
        <v>0</v>
      </c>
      <c r="R132" s="137">
        <f t="shared" si="2"/>
        <v>0</v>
      </c>
      <c r="S132" s="137">
        <v>0</v>
      </c>
      <c r="T132" s="138">
        <f t="shared" si="3"/>
        <v>0</v>
      </c>
      <c r="AR132" s="139" t="s">
        <v>229</v>
      </c>
      <c r="AT132" s="139" t="s">
        <v>225</v>
      </c>
      <c r="AU132" s="139" t="s">
        <v>88</v>
      </c>
      <c r="AY132" s="17" t="s">
        <v>224</v>
      </c>
      <c r="BE132" s="140">
        <f t="shared" si="4"/>
        <v>0</v>
      </c>
      <c r="BF132" s="140">
        <f t="shared" si="5"/>
        <v>0</v>
      </c>
      <c r="BG132" s="140">
        <f t="shared" si="6"/>
        <v>0</v>
      </c>
      <c r="BH132" s="140">
        <f t="shared" si="7"/>
        <v>0</v>
      </c>
      <c r="BI132" s="140">
        <f t="shared" si="8"/>
        <v>0</v>
      </c>
      <c r="BJ132" s="17" t="s">
        <v>6</v>
      </c>
      <c r="BK132" s="140">
        <f t="shared" si="9"/>
        <v>0</v>
      </c>
      <c r="BL132" s="17" t="s">
        <v>229</v>
      </c>
      <c r="BM132" s="139" t="s">
        <v>9</v>
      </c>
    </row>
    <row r="133" spans="2:65" s="1" customFormat="1" ht="24.2" customHeight="1">
      <c r="B133" s="32"/>
      <c r="C133" s="127" t="s">
        <v>262</v>
      </c>
      <c r="D133" s="127" t="s">
        <v>225</v>
      </c>
      <c r="E133" s="128" t="s">
        <v>1446</v>
      </c>
      <c r="F133" s="129" t="s">
        <v>1447</v>
      </c>
      <c r="G133" s="130" t="s">
        <v>228</v>
      </c>
      <c r="H133" s="131">
        <v>28</v>
      </c>
      <c r="I133" s="132"/>
      <c r="J133" s="133">
        <f t="shared" si="0"/>
        <v>0</v>
      </c>
      <c r="K133" s="134"/>
      <c r="L133" s="32"/>
      <c r="M133" s="135" t="s">
        <v>1</v>
      </c>
      <c r="N133" s="136" t="s">
        <v>44</v>
      </c>
      <c r="P133" s="137">
        <f t="shared" si="1"/>
        <v>0</v>
      </c>
      <c r="Q133" s="137">
        <v>0</v>
      </c>
      <c r="R133" s="137">
        <f t="shared" si="2"/>
        <v>0</v>
      </c>
      <c r="S133" s="137">
        <v>0</v>
      </c>
      <c r="T133" s="138">
        <f t="shared" si="3"/>
        <v>0</v>
      </c>
      <c r="AR133" s="139" t="s">
        <v>229</v>
      </c>
      <c r="AT133" s="139" t="s">
        <v>225</v>
      </c>
      <c r="AU133" s="139" t="s">
        <v>88</v>
      </c>
      <c r="AY133" s="17" t="s">
        <v>224</v>
      </c>
      <c r="BE133" s="140">
        <f t="shared" si="4"/>
        <v>0</v>
      </c>
      <c r="BF133" s="140">
        <f t="shared" si="5"/>
        <v>0</v>
      </c>
      <c r="BG133" s="140">
        <f t="shared" si="6"/>
        <v>0</v>
      </c>
      <c r="BH133" s="140">
        <f t="shared" si="7"/>
        <v>0</v>
      </c>
      <c r="BI133" s="140">
        <f t="shared" si="8"/>
        <v>0</v>
      </c>
      <c r="BJ133" s="17" t="s">
        <v>6</v>
      </c>
      <c r="BK133" s="140">
        <f t="shared" si="9"/>
        <v>0</v>
      </c>
      <c r="BL133" s="17" t="s">
        <v>229</v>
      </c>
      <c r="BM133" s="139" t="s">
        <v>244</v>
      </c>
    </row>
    <row r="134" spans="2:65" s="1" customFormat="1" ht="24.2" customHeight="1">
      <c r="B134" s="32"/>
      <c r="C134" s="127" t="s">
        <v>272</v>
      </c>
      <c r="D134" s="127" t="s">
        <v>225</v>
      </c>
      <c r="E134" s="128" t="s">
        <v>1448</v>
      </c>
      <c r="F134" s="129" t="s">
        <v>1449</v>
      </c>
      <c r="G134" s="130" t="s">
        <v>228</v>
      </c>
      <c r="H134" s="131">
        <v>14</v>
      </c>
      <c r="I134" s="132"/>
      <c r="J134" s="133">
        <f t="shared" si="0"/>
        <v>0</v>
      </c>
      <c r="K134" s="134"/>
      <c r="L134" s="32"/>
      <c r="M134" s="135" t="s">
        <v>1</v>
      </c>
      <c r="N134" s="136" t="s">
        <v>44</v>
      </c>
      <c r="P134" s="137">
        <f t="shared" si="1"/>
        <v>0</v>
      </c>
      <c r="Q134" s="137">
        <v>0</v>
      </c>
      <c r="R134" s="137">
        <f t="shared" si="2"/>
        <v>0</v>
      </c>
      <c r="S134" s="137">
        <v>0</v>
      </c>
      <c r="T134" s="138">
        <f t="shared" si="3"/>
        <v>0</v>
      </c>
      <c r="AR134" s="139" t="s">
        <v>229</v>
      </c>
      <c r="AT134" s="139" t="s">
        <v>225</v>
      </c>
      <c r="AU134" s="139" t="s">
        <v>88</v>
      </c>
      <c r="AY134" s="17" t="s">
        <v>224</v>
      </c>
      <c r="BE134" s="140">
        <f t="shared" si="4"/>
        <v>0</v>
      </c>
      <c r="BF134" s="140">
        <f t="shared" si="5"/>
        <v>0</v>
      </c>
      <c r="BG134" s="140">
        <f t="shared" si="6"/>
        <v>0</v>
      </c>
      <c r="BH134" s="140">
        <f t="shared" si="7"/>
        <v>0</v>
      </c>
      <c r="BI134" s="140">
        <f t="shared" si="8"/>
        <v>0</v>
      </c>
      <c r="BJ134" s="17" t="s">
        <v>6</v>
      </c>
      <c r="BK134" s="140">
        <f t="shared" si="9"/>
        <v>0</v>
      </c>
      <c r="BL134" s="17" t="s">
        <v>229</v>
      </c>
      <c r="BM134" s="139" t="s">
        <v>249</v>
      </c>
    </row>
    <row r="135" spans="2:65" s="1" customFormat="1" ht="16.5" customHeight="1">
      <c r="B135" s="32"/>
      <c r="C135" s="162" t="s">
        <v>277</v>
      </c>
      <c r="D135" s="162" t="s">
        <v>748</v>
      </c>
      <c r="E135" s="163" t="s">
        <v>1450</v>
      </c>
      <c r="F135" s="164" t="s">
        <v>1451</v>
      </c>
      <c r="G135" s="165" t="s">
        <v>437</v>
      </c>
      <c r="H135" s="166">
        <v>25.2</v>
      </c>
      <c r="I135" s="167"/>
      <c r="J135" s="168">
        <f t="shared" si="0"/>
        <v>0</v>
      </c>
      <c r="K135" s="169"/>
      <c r="L135" s="170"/>
      <c r="M135" s="171" t="s">
        <v>1</v>
      </c>
      <c r="N135" s="172" t="s">
        <v>44</v>
      </c>
      <c r="P135" s="137">
        <f t="shared" si="1"/>
        <v>0</v>
      </c>
      <c r="Q135" s="137">
        <v>0</v>
      </c>
      <c r="R135" s="137">
        <f t="shared" si="2"/>
        <v>0</v>
      </c>
      <c r="S135" s="137">
        <v>0</v>
      </c>
      <c r="T135" s="138">
        <f t="shared" si="3"/>
        <v>0</v>
      </c>
      <c r="AR135" s="139" t="s">
        <v>272</v>
      </c>
      <c r="AT135" s="139" t="s">
        <v>748</v>
      </c>
      <c r="AU135" s="139" t="s">
        <v>88</v>
      </c>
      <c r="AY135" s="17" t="s">
        <v>224</v>
      </c>
      <c r="BE135" s="140">
        <f t="shared" si="4"/>
        <v>0</v>
      </c>
      <c r="BF135" s="140">
        <f t="shared" si="5"/>
        <v>0</v>
      </c>
      <c r="BG135" s="140">
        <f t="shared" si="6"/>
        <v>0</v>
      </c>
      <c r="BH135" s="140">
        <f t="shared" si="7"/>
        <v>0</v>
      </c>
      <c r="BI135" s="140">
        <f t="shared" si="8"/>
        <v>0</v>
      </c>
      <c r="BJ135" s="17" t="s">
        <v>6</v>
      </c>
      <c r="BK135" s="140">
        <f t="shared" si="9"/>
        <v>0</v>
      </c>
      <c r="BL135" s="17" t="s">
        <v>229</v>
      </c>
      <c r="BM135" s="139" t="s">
        <v>253</v>
      </c>
    </row>
    <row r="136" spans="2:65" s="1" customFormat="1" ht="24.2" customHeight="1">
      <c r="B136" s="32"/>
      <c r="C136" s="127" t="s">
        <v>282</v>
      </c>
      <c r="D136" s="127" t="s">
        <v>225</v>
      </c>
      <c r="E136" s="128" t="s">
        <v>1452</v>
      </c>
      <c r="F136" s="129" t="s">
        <v>1453</v>
      </c>
      <c r="G136" s="130" t="s">
        <v>228</v>
      </c>
      <c r="H136" s="131">
        <v>0.65</v>
      </c>
      <c r="I136" s="132"/>
      <c r="J136" s="133">
        <f t="shared" si="0"/>
        <v>0</v>
      </c>
      <c r="K136" s="134"/>
      <c r="L136" s="32"/>
      <c r="M136" s="135" t="s">
        <v>1</v>
      </c>
      <c r="N136" s="136" t="s">
        <v>44</v>
      </c>
      <c r="P136" s="137">
        <f t="shared" si="1"/>
        <v>0</v>
      </c>
      <c r="Q136" s="137">
        <v>0</v>
      </c>
      <c r="R136" s="137">
        <f t="shared" si="2"/>
        <v>0</v>
      </c>
      <c r="S136" s="137">
        <v>0</v>
      </c>
      <c r="T136" s="138">
        <f t="shared" si="3"/>
        <v>0</v>
      </c>
      <c r="AR136" s="139" t="s">
        <v>229</v>
      </c>
      <c r="AT136" s="139" t="s">
        <v>225</v>
      </c>
      <c r="AU136" s="139" t="s">
        <v>88</v>
      </c>
      <c r="AY136" s="17" t="s">
        <v>224</v>
      </c>
      <c r="BE136" s="140">
        <f t="shared" si="4"/>
        <v>0</v>
      </c>
      <c r="BF136" s="140">
        <f t="shared" si="5"/>
        <v>0</v>
      </c>
      <c r="BG136" s="140">
        <f t="shared" si="6"/>
        <v>0</v>
      </c>
      <c r="BH136" s="140">
        <f t="shared" si="7"/>
        <v>0</v>
      </c>
      <c r="BI136" s="140">
        <f t="shared" si="8"/>
        <v>0</v>
      </c>
      <c r="BJ136" s="17" t="s">
        <v>6</v>
      </c>
      <c r="BK136" s="140">
        <f t="shared" si="9"/>
        <v>0</v>
      </c>
      <c r="BL136" s="17" t="s">
        <v>229</v>
      </c>
      <c r="BM136" s="139" t="s">
        <v>261</v>
      </c>
    </row>
    <row r="137" spans="2:65" s="1" customFormat="1" ht="24.2" customHeight="1">
      <c r="B137" s="32"/>
      <c r="C137" s="127" t="s">
        <v>286</v>
      </c>
      <c r="D137" s="127" t="s">
        <v>225</v>
      </c>
      <c r="E137" s="128" t="s">
        <v>1454</v>
      </c>
      <c r="F137" s="129" t="s">
        <v>1455</v>
      </c>
      <c r="G137" s="130" t="s">
        <v>437</v>
      </c>
      <c r="H137" s="131">
        <v>1.25</v>
      </c>
      <c r="I137" s="132"/>
      <c r="J137" s="133">
        <f t="shared" si="0"/>
        <v>0</v>
      </c>
      <c r="K137" s="134"/>
      <c r="L137" s="32"/>
      <c r="M137" s="135" t="s">
        <v>1</v>
      </c>
      <c r="N137" s="136" t="s">
        <v>44</v>
      </c>
      <c r="P137" s="137">
        <f t="shared" si="1"/>
        <v>0</v>
      </c>
      <c r="Q137" s="137">
        <v>0</v>
      </c>
      <c r="R137" s="137">
        <f t="shared" si="2"/>
        <v>0</v>
      </c>
      <c r="S137" s="137">
        <v>0</v>
      </c>
      <c r="T137" s="138">
        <f t="shared" si="3"/>
        <v>0</v>
      </c>
      <c r="AR137" s="139" t="s">
        <v>229</v>
      </c>
      <c r="AT137" s="139" t="s">
        <v>225</v>
      </c>
      <c r="AU137" s="139" t="s">
        <v>88</v>
      </c>
      <c r="AY137" s="17" t="s">
        <v>224</v>
      </c>
      <c r="BE137" s="140">
        <f t="shared" si="4"/>
        <v>0</v>
      </c>
      <c r="BF137" s="140">
        <f t="shared" si="5"/>
        <v>0</v>
      </c>
      <c r="BG137" s="140">
        <f t="shared" si="6"/>
        <v>0</v>
      </c>
      <c r="BH137" s="140">
        <f t="shared" si="7"/>
        <v>0</v>
      </c>
      <c r="BI137" s="140">
        <f t="shared" si="8"/>
        <v>0</v>
      </c>
      <c r="BJ137" s="17" t="s">
        <v>6</v>
      </c>
      <c r="BK137" s="140">
        <f t="shared" si="9"/>
        <v>0</v>
      </c>
      <c r="BL137" s="17" t="s">
        <v>229</v>
      </c>
      <c r="BM137" s="139" t="s">
        <v>265</v>
      </c>
    </row>
    <row r="138" spans="2:65" s="10" customFormat="1" ht="25.9" customHeight="1">
      <c r="B138" s="117"/>
      <c r="D138" s="118" t="s">
        <v>78</v>
      </c>
      <c r="E138" s="119" t="s">
        <v>1463</v>
      </c>
      <c r="F138" s="119" t="s">
        <v>1464</v>
      </c>
      <c r="I138" s="120"/>
      <c r="J138" s="121">
        <f>BK138</f>
        <v>0</v>
      </c>
      <c r="L138" s="117"/>
      <c r="M138" s="122"/>
      <c r="P138" s="123">
        <f>P139+P159+P191</f>
        <v>0</v>
      </c>
      <c r="R138" s="123">
        <f>R139+R159+R191</f>
        <v>0.62107000000000001</v>
      </c>
      <c r="T138" s="124">
        <f>T139+T159+T191</f>
        <v>0</v>
      </c>
      <c r="AR138" s="118" t="s">
        <v>88</v>
      </c>
      <c r="AT138" s="125" t="s">
        <v>78</v>
      </c>
      <c r="AU138" s="125" t="s">
        <v>79</v>
      </c>
      <c r="AY138" s="118" t="s">
        <v>224</v>
      </c>
      <c r="BK138" s="126">
        <f>BK139+BK159+BK191</f>
        <v>0</v>
      </c>
    </row>
    <row r="139" spans="2:65" s="10" customFormat="1" ht="22.9" customHeight="1">
      <c r="B139" s="117"/>
      <c r="D139" s="118" t="s">
        <v>78</v>
      </c>
      <c r="E139" s="195" t="s">
        <v>1465</v>
      </c>
      <c r="F139" s="195" t="s">
        <v>1466</v>
      </c>
      <c r="I139" s="120"/>
      <c r="J139" s="196">
        <f>BK139</f>
        <v>0</v>
      </c>
      <c r="L139" s="117"/>
      <c r="M139" s="122"/>
      <c r="P139" s="123">
        <f>SUM(P140:P158)</f>
        <v>0</v>
      </c>
      <c r="R139" s="123">
        <f>SUM(R140:R158)</f>
        <v>0.12310999999999998</v>
      </c>
      <c r="T139" s="124">
        <f>SUM(T140:T158)</f>
        <v>0</v>
      </c>
      <c r="AR139" s="118" t="s">
        <v>88</v>
      </c>
      <c r="AT139" s="125" t="s">
        <v>78</v>
      </c>
      <c r="AU139" s="125" t="s">
        <v>6</v>
      </c>
      <c r="AY139" s="118" t="s">
        <v>224</v>
      </c>
      <c r="BK139" s="126">
        <f>SUM(BK140:BK158)</f>
        <v>0</v>
      </c>
    </row>
    <row r="140" spans="2:65" s="1" customFormat="1" ht="16.5" customHeight="1">
      <c r="B140" s="32"/>
      <c r="C140" s="127" t="s">
        <v>9</v>
      </c>
      <c r="D140" s="127" t="s">
        <v>225</v>
      </c>
      <c r="E140" s="128" t="s">
        <v>2100</v>
      </c>
      <c r="F140" s="129" t="s">
        <v>2101</v>
      </c>
      <c r="G140" s="130" t="s">
        <v>312</v>
      </c>
      <c r="H140" s="131">
        <v>10</v>
      </c>
      <c r="I140" s="132"/>
      <c r="J140" s="133">
        <f t="shared" ref="J140:J158" si="10">ROUND(I140*H140,2)</f>
        <v>0</v>
      </c>
      <c r="K140" s="134"/>
      <c r="L140" s="32"/>
      <c r="M140" s="135" t="s">
        <v>1</v>
      </c>
      <c r="N140" s="136" t="s">
        <v>44</v>
      </c>
      <c r="P140" s="137">
        <f t="shared" ref="P140:P158" si="11">O140*H140</f>
        <v>0</v>
      </c>
      <c r="Q140" s="137">
        <v>0</v>
      </c>
      <c r="R140" s="137">
        <f t="shared" ref="R140:R158" si="12">Q140*H140</f>
        <v>0</v>
      </c>
      <c r="S140" s="137">
        <v>0</v>
      </c>
      <c r="T140" s="138">
        <f t="shared" ref="T140:T158" si="13">S140*H140</f>
        <v>0</v>
      </c>
      <c r="AR140" s="139" t="s">
        <v>249</v>
      </c>
      <c r="AT140" s="139" t="s">
        <v>225</v>
      </c>
      <c r="AU140" s="139" t="s">
        <v>88</v>
      </c>
      <c r="AY140" s="17" t="s">
        <v>224</v>
      </c>
      <c r="BE140" s="140">
        <f t="shared" ref="BE140:BE158" si="14">IF(N140="základní",J140,0)</f>
        <v>0</v>
      </c>
      <c r="BF140" s="140">
        <f t="shared" ref="BF140:BF158" si="15">IF(N140="snížená",J140,0)</f>
        <v>0</v>
      </c>
      <c r="BG140" s="140">
        <f t="shared" ref="BG140:BG158" si="16">IF(N140="zákl. přenesená",J140,0)</f>
        <v>0</v>
      </c>
      <c r="BH140" s="140">
        <f t="shared" ref="BH140:BH158" si="17">IF(N140="sníž. přenesená",J140,0)</f>
        <v>0</v>
      </c>
      <c r="BI140" s="140">
        <f t="shared" ref="BI140:BI158" si="18">IF(N140="nulová",J140,0)</f>
        <v>0</v>
      </c>
      <c r="BJ140" s="17" t="s">
        <v>6</v>
      </c>
      <c r="BK140" s="140">
        <f t="shared" ref="BK140:BK158" si="19">ROUND(I140*H140,2)</f>
        <v>0</v>
      </c>
      <c r="BL140" s="17" t="s">
        <v>249</v>
      </c>
      <c r="BM140" s="139" t="s">
        <v>275</v>
      </c>
    </row>
    <row r="141" spans="2:65" s="1" customFormat="1" ht="16.5" customHeight="1">
      <c r="B141" s="32"/>
      <c r="C141" s="162" t="s">
        <v>299</v>
      </c>
      <c r="D141" s="162" t="s">
        <v>748</v>
      </c>
      <c r="E141" s="163" t="s">
        <v>2102</v>
      </c>
      <c r="F141" s="164" t="s">
        <v>2103</v>
      </c>
      <c r="G141" s="165" t="s">
        <v>312</v>
      </c>
      <c r="H141" s="166">
        <v>8</v>
      </c>
      <c r="I141" s="167"/>
      <c r="J141" s="168">
        <f t="shared" si="10"/>
        <v>0</v>
      </c>
      <c r="K141" s="169"/>
      <c r="L141" s="170"/>
      <c r="M141" s="171" t="s">
        <v>1</v>
      </c>
      <c r="N141" s="172" t="s">
        <v>44</v>
      </c>
      <c r="P141" s="137">
        <f t="shared" si="11"/>
        <v>0</v>
      </c>
      <c r="Q141" s="137">
        <v>0</v>
      </c>
      <c r="R141" s="137">
        <f t="shared" si="12"/>
        <v>0</v>
      </c>
      <c r="S141" s="137">
        <v>0</v>
      </c>
      <c r="T141" s="138">
        <f t="shared" si="13"/>
        <v>0</v>
      </c>
      <c r="AR141" s="139" t="s">
        <v>420</v>
      </c>
      <c r="AT141" s="139" t="s">
        <v>748</v>
      </c>
      <c r="AU141" s="139" t="s">
        <v>88</v>
      </c>
      <c r="AY141" s="17" t="s">
        <v>224</v>
      </c>
      <c r="BE141" s="140">
        <f t="shared" si="14"/>
        <v>0</v>
      </c>
      <c r="BF141" s="140">
        <f t="shared" si="15"/>
        <v>0</v>
      </c>
      <c r="BG141" s="140">
        <f t="shared" si="16"/>
        <v>0</v>
      </c>
      <c r="BH141" s="140">
        <f t="shared" si="17"/>
        <v>0</v>
      </c>
      <c r="BI141" s="140">
        <f t="shared" si="18"/>
        <v>0</v>
      </c>
      <c r="BJ141" s="17" t="s">
        <v>6</v>
      </c>
      <c r="BK141" s="140">
        <f t="shared" si="19"/>
        <v>0</v>
      </c>
      <c r="BL141" s="17" t="s">
        <v>249</v>
      </c>
      <c r="BM141" s="139" t="s">
        <v>376</v>
      </c>
    </row>
    <row r="142" spans="2:65" s="1" customFormat="1" ht="16.5" customHeight="1">
      <c r="B142" s="32"/>
      <c r="C142" s="162" t="s">
        <v>244</v>
      </c>
      <c r="D142" s="162" t="s">
        <v>748</v>
      </c>
      <c r="E142" s="163" t="s">
        <v>2104</v>
      </c>
      <c r="F142" s="164" t="s">
        <v>2105</v>
      </c>
      <c r="G142" s="165" t="s">
        <v>312</v>
      </c>
      <c r="H142" s="166">
        <v>0</v>
      </c>
      <c r="I142" s="167"/>
      <c r="J142" s="168">
        <f t="shared" si="10"/>
        <v>0</v>
      </c>
      <c r="K142" s="169"/>
      <c r="L142" s="170"/>
      <c r="M142" s="171" t="s">
        <v>1</v>
      </c>
      <c r="N142" s="172" t="s">
        <v>44</v>
      </c>
      <c r="P142" s="137">
        <f t="shared" si="11"/>
        <v>0</v>
      </c>
      <c r="Q142" s="137">
        <v>0</v>
      </c>
      <c r="R142" s="137">
        <f t="shared" si="12"/>
        <v>0</v>
      </c>
      <c r="S142" s="137">
        <v>0</v>
      </c>
      <c r="T142" s="138">
        <f t="shared" si="13"/>
        <v>0</v>
      </c>
      <c r="AR142" s="139" t="s">
        <v>420</v>
      </c>
      <c r="AT142" s="139" t="s">
        <v>748</v>
      </c>
      <c r="AU142" s="139" t="s">
        <v>88</v>
      </c>
      <c r="AY142" s="17" t="s">
        <v>224</v>
      </c>
      <c r="BE142" s="140">
        <f t="shared" si="14"/>
        <v>0</v>
      </c>
      <c r="BF142" s="140">
        <f t="shared" si="15"/>
        <v>0</v>
      </c>
      <c r="BG142" s="140">
        <f t="shared" si="16"/>
        <v>0</v>
      </c>
      <c r="BH142" s="140">
        <f t="shared" si="17"/>
        <v>0</v>
      </c>
      <c r="BI142" s="140">
        <f t="shared" si="18"/>
        <v>0</v>
      </c>
      <c r="BJ142" s="17" t="s">
        <v>6</v>
      </c>
      <c r="BK142" s="140">
        <f t="shared" si="19"/>
        <v>0</v>
      </c>
      <c r="BL142" s="17" t="s">
        <v>249</v>
      </c>
      <c r="BM142" s="139" t="s">
        <v>280</v>
      </c>
    </row>
    <row r="143" spans="2:65" s="1" customFormat="1" ht="16.5" customHeight="1">
      <c r="B143" s="32"/>
      <c r="C143" s="162" t="s">
        <v>314</v>
      </c>
      <c r="D143" s="162" t="s">
        <v>748</v>
      </c>
      <c r="E143" s="163" t="s">
        <v>2106</v>
      </c>
      <c r="F143" s="164" t="s">
        <v>2107</v>
      </c>
      <c r="G143" s="165" t="s">
        <v>312</v>
      </c>
      <c r="H143" s="166">
        <v>2</v>
      </c>
      <c r="I143" s="167"/>
      <c r="J143" s="168">
        <f t="shared" si="10"/>
        <v>0</v>
      </c>
      <c r="K143" s="169"/>
      <c r="L143" s="170"/>
      <c r="M143" s="171" t="s">
        <v>1</v>
      </c>
      <c r="N143" s="172" t="s">
        <v>44</v>
      </c>
      <c r="P143" s="137">
        <f t="shared" si="11"/>
        <v>0</v>
      </c>
      <c r="Q143" s="137">
        <v>0</v>
      </c>
      <c r="R143" s="137">
        <f t="shared" si="12"/>
        <v>0</v>
      </c>
      <c r="S143" s="137">
        <v>0</v>
      </c>
      <c r="T143" s="138">
        <f t="shared" si="13"/>
        <v>0</v>
      </c>
      <c r="AR143" s="139" t="s">
        <v>420</v>
      </c>
      <c r="AT143" s="139" t="s">
        <v>748</v>
      </c>
      <c r="AU143" s="139" t="s">
        <v>88</v>
      </c>
      <c r="AY143" s="17" t="s">
        <v>224</v>
      </c>
      <c r="BE143" s="140">
        <f t="shared" si="14"/>
        <v>0</v>
      </c>
      <c r="BF143" s="140">
        <f t="shared" si="15"/>
        <v>0</v>
      </c>
      <c r="BG143" s="140">
        <f t="shared" si="16"/>
        <v>0</v>
      </c>
      <c r="BH143" s="140">
        <f t="shared" si="17"/>
        <v>0</v>
      </c>
      <c r="BI143" s="140">
        <f t="shared" si="18"/>
        <v>0</v>
      </c>
      <c r="BJ143" s="17" t="s">
        <v>6</v>
      </c>
      <c r="BK143" s="140">
        <f t="shared" si="19"/>
        <v>0</v>
      </c>
      <c r="BL143" s="17" t="s">
        <v>249</v>
      </c>
      <c r="BM143" s="139" t="s">
        <v>285</v>
      </c>
    </row>
    <row r="144" spans="2:65" s="1" customFormat="1" ht="24.2" customHeight="1">
      <c r="B144" s="32"/>
      <c r="C144" s="127" t="s">
        <v>249</v>
      </c>
      <c r="D144" s="127" t="s">
        <v>225</v>
      </c>
      <c r="E144" s="128" t="s">
        <v>2108</v>
      </c>
      <c r="F144" s="129" t="s">
        <v>2109</v>
      </c>
      <c r="G144" s="130" t="s">
        <v>447</v>
      </c>
      <c r="H144" s="131">
        <v>33</v>
      </c>
      <c r="I144" s="132"/>
      <c r="J144" s="133">
        <f t="shared" si="10"/>
        <v>0</v>
      </c>
      <c r="K144" s="134"/>
      <c r="L144" s="32"/>
      <c r="M144" s="135" t="s">
        <v>1</v>
      </c>
      <c r="N144" s="136" t="s">
        <v>44</v>
      </c>
      <c r="P144" s="137">
        <f t="shared" si="11"/>
        <v>0</v>
      </c>
      <c r="Q144" s="137">
        <v>1.2600000000000001E-3</v>
      </c>
      <c r="R144" s="137">
        <f t="shared" si="12"/>
        <v>4.1579999999999999E-2</v>
      </c>
      <c r="S144" s="137">
        <v>0</v>
      </c>
      <c r="T144" s="138">
        <f t="shared" si="13"/>
        <v>0</v>
      </c>
      <c r="AR144" s="139" t="s">
        <v>249</v>
      </c>
      <c r="AT144" s="139" t="s">
        <v>225</v>
      </c>
      <c r="AU144" s="139" t="s">
        <v>88</v>
      </c>
      <c r="AY144" s="17" t="s">
        <v>224</v>
      </c>
      <c r="BE144" s="140">
        <f t="shared" si="14"/>
        <v>0</v>
      </c>
      <c r="BF144" s="140">
        <f t="shared" si="15"/>
        <v>0</v>
      </c>
      <c r="BG144" s="140">
        <f t="shared" si="16"/>
        <v>0</v>
      </c>
      <c r="BH144" s="140">
        <f t="shared" si="17"/>
        <v>0</v>
      </c>
      <c r="BI144" s="140">
        <f t="shared" si="18"/>
        <v>0</v>
      </c>
      <c r="BJ144" s="17" t="s">
        <v>6</v>
      </c>
      <c r="BK144" s="140">
        <f t="shared" si="19"/>
        <v>0</v>
      </c>
      <c r="BL144" s="17" t="s">
        <v>249</v>
      </c>
      <c r="BM144" s="139" t="s">
        <v>420</v>
      </c>
    </row>
    <row r="145" spans="2:65" s="1" customFormat="1" ht="24.2" customHeight="1">
      <c r="B145" s="32"/>
      <c r="C145" s="127" t="s">
        <v>322</v>
      </c>
      <c r="D145" s="127" t="s">
        <v>225</v>
      </c>
      <c r="E145" s="128" t="s">
        <v>2110</v>
      </c>
      <c r="F145" s="129" t="s">
        <v>2111</v>
      </c>
      <c r="G145" s="130" t="s">
        <v>447</v>
      </c>
      <c r="H145" s="131">
        <v>19</v>
      </c>
      <c r="I145" s="132"/>
      <c r="J145" s="133">
        <f t="shared" si="10"/>
        <v>0</v>
      </c>
      <c r="K145" s="134"/>
      <c r="L145" s="32"/>
      <c r="M145" s="135" t="s">
        <v>1</v>
      </c>
      <c r="N145" s="136" t="s">
        <v>44</v>
      </c>
      <c r="P145" s="137">
        <f t="shared" si="11"/>
        <v>0</v>
      </c>
      <c r="Q145" s="137">
        <v>1.7700000000000001E-3</v>
      </c>
      <c r="R145" s="137">
        <f t="shared" si="12"/>
        <v>3.363E-2</v>
      </c>
      <c r="S145" s="137">
        <v>0</v>
      </c>
      <c r="T145" s="138">
        <f t="shared" si="13"/>
        <v>0</v>
      </c>
      <c r="AR145" s="139" t="s">
        <v>249</v>
      </c>
      <c r="AT145" s="139" t="s">
        <v>225</v>
      </c>
      <c r="AU145" s="139" t="s">
        <v>88</v>
      </c>
      <c r="AY145" s="17" t="s">
        <v>224</v>
      </c>
      <c r="BE145" s="140">
        <f t="shared" si="14"/>
        <v>0</v>
      </c>
      <c r="BF145" s="140">
        <f t="shared" si="15"/>
        <v>0</v>
      </c>
      <c r="BG145" s="140">
        <f t="shared" si="16"/>
        <v>0</v>
      </c>
      <c r="BH145" s="140">
        <f t="shared" si="17"/>
        <v>0</v>
      </c>
      <c r="BI145" s="140">
        <f t="shared" si="18"/>
        <v>0</v>
      </c>
      <c r="BJ145" s="17" t="s">
        <v>6</v>
      </c>
      <c r="BK145" s="140">
        <f t="shared" si="19"/>
        <v>0</v>
      </c>
      <c r="BL145" s="17" t="s">
        <v>249</v>
      </c>
      <c r="BM145" s="139" t="s">
        <v>429</v>
      </c>
    </row>
    <row r="146" spans="2:65" s="1" customFormat="1" ht="24.2" customHeight="1">
      <c r="B146" s="32"/>
      <c r="C146" s="127" t="s">
        <v>253</v>
      </c>
      <c r="D146" s="127" t="s">
        <v>225</v>
      </c>
      <c r="E146" s="128" t="s">
        <v>2112</v>
      </c>
      <c r="F146" s="129" t="s">
        <v>2113</v>
      </c>
      <c r="G146" s="130" t="s">
        <v>447</v>
      </c>
      <c r="H146" s="131">
        <v>2</v>
      </c>
      <c r="I146" s="132"/>
      <c r="J146" s="133">
        <f t="shared" si="10"/>
        <v>0</v>
      </c>
      <c r="K146" s="134"/>
      <c r="L146" s="32"/>
      <c r="M146" s="135" t="s">
        <v>1</v>
      </c>
      <c r="N146" s="136" t="s">
        <v>44</v>
      </c>
      <c r="P146" s="137">
        <f t="shared" si="11"/>
        <v>0</v>
      </c>
      <c r="Q146" s="137">
        <v>2.7499999999999998E-3</v>
      </c>
      <c r="R146" s="137">
        <f t="shared" si="12"/>
        <v>5.4999999999999997E-3</v>
      </c>
      <c r="S146" s="137">
        <v>0</v>
      </c>
      <c r="T146" s="138">
        <f t="shared" si="13"/>
        <v>0</v>
      </c>
      <c r="AR146" s="139" t="s">
        <v>249</v>
      </c>
      <c r="AT146" s="139" t="s">
        <v>225</v>
      </c>
      <c r="AU146" s="139" t="s">
        <v>88</v>
      </c>
      <c r="AY146" s="17" t="s">
        <v>224</v>
      </c>
      <c r="BE146" s="140">
        <f t="shared" si="14"/>
        <v>0</v>
      </c>
      <c r="BF146" s="140">
        <f t="shared" si="15"/>
        <v>0</v>
      </c>
      <c r="BG146" s="140">
        <f t="shared" si="16"/>
        <v>0</v>
      </c>
      <c r="BH146" s="140">
        <f t="shared" si="17"/>
        <v>0</v>
      </c>
      <c r="BI146" s="140">
        <f t="shared" si="18"/>
        <v>0</v>
      </c>
      <c r="BJ146" s="17" t="s">
        <v>6</v>
      </c>
      <c r="BK146" s="140">
        <f t="shared" si="19"/>
        <v>0</v>
      </c>
      <c r="BL146" s="17" t="s">
        <v>249</v>
      </c>
      <c r="BM146" s="139" t="s">
        <v>444</v>
      </c>
    </row>
    <row r="147" spans="2:65" s="1" customFormat="1" ht="21.75" customHeight="1">
      <c r="B147" s="32"/>
      <c r="C147" s="127" t="s">
        <v>333</v>
      </c>
      <c r="D147" s="127" t="s">
        <v>225</v>
      </c>
      <c r="E147" s="128" t="s">
        <v>2114</v>
      </c>
      <c r="F147" s="129" t="s">
        <v>2115</v>
      </c>
      <c r="G147" s="130" t="s">
        <v>447</v>
      </c>
      <c r="H147" s="131">
        <v>28</v>
      </c>
      <c r="I147" s="132"/>
      <c r="J147" s="133">
        <f t="shared" si="10"/>
        <v>0</v>
      </c>
      <c r="K147" s="134"/>
      <c r="L147" s="32"/>
      <c r="M147" s="135" t="s">
        <v>1</v>
      </c>
      <c r="N147" s="136" t="s">
        <v>44</v>
      </c>
      <c r="P147" s="137">
        <f t="shared" si="11"/>
        <v>0</v>
      </c>
      <c r="Q147" s="137">
        <v>1.1999999999999999E-3</v>
      </c>
      <c r="R147" s="137">
        <f t="shared" si="12"/>
        <v>3.3599999999999998E-2</v>
      </c>
      <c r="S147" s="137">
        <v>0</v>
      </c>
      <c r="T147" s="138">
        <f t="shared" si="13"/>
        <v>0</v>
      </c>
      <c r="AR147" s="139" t="s">
        <v>249</v>
      </c>
      <c r="AT147" s="139" t="s">
        <v>225</v>
      </c>
      <c r="AU147" s="139" t="s">
        <v>88</v>
      </c>
      <c r="AY147" s="17" t="s">
        <v>224</v>
      </c>
      <c r="BE147" s="140">
        <f t="shared" si="14"/>
        <v>0</v>
      </c>
      <c r="BF147" s="140">
        <f t="shared" si="15"/>
        <v>0</v>
      </c>
      <c r="BG147" s="140">
        <f t="shared" si="16"/>
        <v>0</v>
      </c>
      <c r="BH147" s="140">
        <f t="shared" si="17"/>
        <v>0</v>
      </c>
      <c r="BI147" s="140">
        <f t="shared" si="18"/>
        <v>0</v>
      </c>
      <c r="BJ147" s="17" t="s">
        <v>6</v>
      </c>
      <c r="BK147" s="140">
        <f t="shared" si="19"/>
        <v>0</v>
      </c>
      <c r="BL147" s="17" t="s">
        <v>249</v>
      </c>
      <c r="BM147" s="139" t="s">
        <v>289</v>
      </c>
    </row>
    <row r="148" spans="2:65" s="1" customFormat="1" ht="16.5" customHeight="1">
      <c r="B148" s="32"/>
      <c r="C148" s="127" t="s">
        <v>261</v>
      </c>
      <c r="D148" s="127" t="s">
        <v>225</v>
      </c>
      <c r="E148" s="128" t="s">
        <v>2116</v>
      </c>
      <c r="F148" s="129" t="s">
        <v>2117</v>
      </c>
      <c r="G148" s="130" t="s">
        <v>447</v>
      </c>
      <c r="H148" s="131">
        <v>8</v>
      </c>
      <c r="I148" s="132"/>
      <c r="J148" s="133">
        <f t="shared" si="10"/>
        <v>0</v>
      </c>
      <c r="K148" s="134"/>
      <c r="L148" s="32"/>
      <c r="M148" s="135" t="s">
        <v>1</v>
      </c>
      <c r="N148" s="136" t="s">
        <v>44</v>
      </c>
      <c r="P148" s="137">
        <f t="shared" si="11"/>
        <v>0</v>
      </c>
      <c r="Q148" s="137">
        <v>4.0000000000000002E-4</v>
      </c>
      <c r="R148" s="137">
        <f t="shared" si="12"/>
        <v>3.2000000000000002E-3</v>
      </c>
      <c r="S148" s="137">
        <v>0</v>
      </c>
      <c r="T148" s="138">
        <f t="shared" si="13"/>
        <v>0</v>
      </c>
      <c r="AR148" s="139" t="s">
        <v>249</v>
      </c>
      <c r="AT148" s="139" t="s">
        <v>225</v>
      </c>
      <c r="AU148" s="139" t="s">
        <v>88</v>
      </c>
      <c r="AY148" s="17" t="s">
        <v>224</v>
      </c>
      <c r="BE148" s="140">
        <f t="shared" si="14"/>
        <v>0</v>
      </c>
      <c r="BF148" s="140">
        <f t="shared" si="15"/>
        <v>0</v>
      </c>
      <c r="BG148" s="140">
        <f t="shared" si="16"/>
        <v>0</v>
      </c>
      <c r="BH148" s="140">
        <f t="shared" si="17"/>
        <v>0</v>
      </c>
      <c r="BI148" s="140">
        <f t="shared" si="18"/>
        <v>0</v>
      </c>
      <c r="BJ148" s="17" t="s">
        <v>6</v>
      </c>
      <c r="BK148" s="140">
        <f t="shared" si="19"/>
        <v>0</v>
      </c>
      <c r="BL148" s="17" t="s">
        <v>249</v>
      </c>
      <c r="BM148" s="139" t="s">
        <v>472</v>
      </c>
    </row>
    <row r="149" spans="2:65" s="1" customFormat="1" ht="21.75" customHeight="1">
      <c r="B149" s="32"/>
      <c r="C149" s="127" t="s">
        <v>7</v>
      </c>
      <c r="D149" s="127" t="s">
        <v>225</v>
      </c>
      <c r="E149" s="128" t="s">
        <v>2118</v>
      </c>
      <c r="F149" s="129" t="s">
        <v>2119</v>
      </c>
      <c r="G149" s="130" t="s">
        <v>447</v>
      </c>
      <c r="H149" s="131">
        <v>16</v>
      </c>
      <c r="I149" s="132"/>
      <c r="J149" s="133">
        <f t="shared" si="10"/>
        <v>0</v>
      </c>
      <c r="K149" s="134"/>
      <c r="L149" s="32"/>
      <c r="M149" s="135" t="s">
        <v>1</v>
      </c>
      <c r="N149" s="136" t="s">
        <v>44</v>
      </c>
      <c r="P149" s="137">
        <f t="shared" si="11"/>
        <v>0</v>
      </c>
      <c r="Q149" s="137">
        <v>3.5E-4</v>
      </c>
      <c r="R149" s="137">
        <f t="shared" si="12"/>
        <v>5.5999999999999999E-3</v>
      </c>
      <c r="S149" s="137">
        <v>0</v>
      </c>
      <c r="T149" s="138">
        <f t="shared" si="13"/>
        <v>0</v>
      </c>
      <c r="AR149" s="139" t="s">
        <v>249</v>
      </c>
      <c r="AT149" s="139" t="s">
        <v>225</v>
      </c>
      <c r="AU149" s="139" t="s">
        <v>88</v>
      </c>
      <c r="AY149" s="17" t="s">
        <v>224</v>
      </c>
      <c r="BE149" s="140">
        <f t="shared" si="14"/>
        <v>0</v>
      </c>
      <c r="BF149" s="140">
        <f t="shared" si="15"/>
        <v>0</v>
      </c>
      <c r="BG149" s="140">
        <f t="shared" si="16"/>
        <v>0</v>
      </c>
      <c r="BH149" s="140">
        <f t="shared" si="17"/>
        <v>0</v>
      </c>
      <c r="BI149" s="140">
        <f t="shared" si="18"/>
        <v>0</v>
      </c>
      <c r="BJ149" s="17" t="s">
        <v>6</v>
      </c>
      <c r="BK149" s="140">
        <f t="shared" si="19"/>
        <v>0</v>
      </c>
      <c r="BL149" s="17" t="s">
        <v>249</v>
      </c>
      <c r="BM149" s="139" t="s">
        <v>292</v>
      </c>
    </row>
    <row r="150" spans="2:65" s="1" customFormat="1" ht="16.5" customHeight="1">
      <c r="B150" s="32"/>
      <c r="C150" s="127" t="s">
        <v>265</v>
      </c>
      <c r="D150" s="127" t="s">
        <v>225</v>
      </c>
      <c r="E150" s="128" t="s">
        <v>1467</v>
      </c>
      <c r="F150" s="129" t="s">
        <v>2120</v>
      </c>
      <c r="G150" s="130" t="s">
        <v>312</v>
      </c>
      <c r="H150" s="131">
        <v>2</v>
      </c>
      <c r="I150" s="132"/>
      <c r="J150" s="133">
        <f t="shared" si="10"/>
        <v>0</v>
      </c>
      <c r="K150" s="134"/>
      <c r="L150" s="32"/>
      <c r="M150" s="135" t="s">
        <v>1</v>
      </c>
      <c r="N150" s="136" t="s">
        <v>44</v>
      </c>
      <c r="P150" s="137">
        <f t="shared" si="11"/>
        <v>0</v>
      </c>
      <c r="Q150" s="137">
        <v>0</v>
      </c>
      <c r="R150" s="137">
        <f t="shared" si="12"/>
        <v>0</v>
      </c>
      <c r="S150" s="137">
        <v>0</v>
      </c>
      <c r="T150" s="138">
        <f t="shared" si="13"/>
        <v>0</v>
      </c>
      <c r="AR150" s="139" t="s">
        <v>249</v>
      </c>
      <c r="AT150" s="139" t="s">
        <v>225</v>
      </c>
      <c r="AU150" s="139" t="s">
        <v>88</v>
      </c>
      <c r="AY150" s="17" t="s">
        <v>224</v>
      </c>
      <c r="BE150" s="140">
        <f t="shared" si="14"/>
        <v>0</v>
      </c>
      <c r="BF150" s="140">
        <f t="shared" si="15"/>
        <v>0</v>
      </c>
      <c r="BG150" s="140">
        <f t="shared" si="16"/>
        <v>0</v>
      </c>
      <c r="BH150" s="140">
        <f t="shared" si="17"/>
        <v>0</v>
      </c>
      <c r="BI150" s="140">
        <f t="shared" si="18"/>
        <v>0</v>
      </c>
      <c r="BJ150" s="17" t="s">
        <v>6</v>
      </c>
      <c r="BK150" s="140">
        <f t="shared" si="19"/>
        <v>0</v>
      </c>
      <c r="BL150" s="17" t="s">
        <v>249</v>
      </c>
      <c r="BM150" s="139" t="s">
        <v>302</v>
      </c>
    </row>
    <row r="151" spans="2:65" s="1" customFormat="1" ht="16.5" customHeight="1">
      <c r="B151" s="32"/>
      <c r="C151" s="162" t="s">
        <v>356</v>
      </c>
      <c r="D151" s="162" t="s">
        <v>748</v>
      </c>
      <c r="E151" s="163" t="s">
        <v>1469</v>
      </c>
      <c r="F151" s="164" t="s">
        <v>2121</v>
      </c>
      <c r="G151" s="165" t="s">
        <v>312</v>
      </c>
      <c r="H151" s="166">
        <v>2</v>
      </c>
      <c r="I151" s="167"/>
      <c r="J151" s="168">
        <f t="shared" si="10"/>
        <v>0</v>
      </c>
      <c r="K151" s="169"/>
      <c r="L151" s="170"/>
      <c r="M151" s="171" t="s">
        <v>1</v>
      </c>
      <c r="N151" s="172" t="s">
        <v>44</v>
      </c>
      <c r="P151" s="137">
        <f t="shared" si="11"/>
        <v>0</v>
      </c>
      <c r="Q151" s="137">
        <v>0</v>
      </c>
      <c r="R151" s="137">
        <f t="shared" si="12"/>
        <v>0</v>
      </c>
      <c r="S151" s="137">
        <v>0</v>
      </c>
      <c r="T151" s="138">
        <f t="shared" si="13"/>
        <v>0</v>
      </c>
      <c r="AR151" s="139" t="s">
        <v>420</v>
      </c>
      <c r="AT151" s="139" t="s">
        <v>748</v>
      </c>
      <c r="AU151" s="139" t="s">
        <v>88</v>
      </c>
      <c r="AY151" s="17" t="s">
        <v>224</v>
      </c>
      <c r="BE151" s="140">
        <f t="shared" si="14"/>
        <v>0</v>
      </c>
      <c r="BF151" s="140">
        <f t="shared" si="15"/>
        <v>0</v>
      </c>
      <c r="BG151" s="140">
        <f t="shared" si="16"/>
        <v>0</v>
      </c>
      <c r="BH151" s="140">
        <f t="shared" si="17"/>
        <v>0</v>
      </c>
      <c r="BI151" s="140">
        <f t="shared" si="18"/>
        <v>0</v>
      </c>
      <c r="BJ151" s="17" t="s">
        <v>6</v>
      </c>
      <c r="BK151" s="140">
        <f t="shared" si="19"/>
        <v>0</v>
      </c>
      <c r="BL151" s="17" t="s">
        <v>249</v>
      </c>
      <c r="BM151" s="139" t="s">
        <v>499</v>
      </c>
    </row>
    <row r="152" spans="2:65" s="1" customFormat="1" ht="16.5" customHeight="1">
      <c r="B152" s="32"/>
      <c r="C152" s="127" t="s">
        <v>275</v>
      </c>
      <c r="D152" s="127" t="s">
        <v>225</v>
      </c>
      <c r="E152" s="128" t="s">
        <v>2122</v>
      </c>
      <c r="F152" s="129" t="s">
        <v>2123</v>
      </c>
      <c r="G152" s="130" t="s">
        <v>312</v>
      </c>
      <c r="H152" s="131">
        <v>3</v>
      </c>
      <c r="I152" s="132"/>
      <c r="J152" s="133">
        <f t="shared" si="10"/>
        <v>0</v>
      </c>
      <c r="K152" s="134"/>
      <c r="L152" s="32"/>
      <c r="M152" s="135" t="s">
        <v>1</v>
      </c>
      <c r="N152" s="136" t="s">
        <v>44</v>
      </c>
      <c r="P152" s="137">
        <f t="shared" si="11"/>
        <v>0</v>
      </c>
      <c r="Q152" s="137">
        <v>0</v>
      </c>
      <c r="R152" s="137">
        <f t="shared" si="12"/>
        <v>0</v>
      </c>
      <c r="S152" s="137">
        <v>0</v>
      </c>
      <c r="T152" s="138">
        <f t="shared" si="13"/>
        <v>0</v>
      </c>
      <c r="AR152" s="139" t="s">
        <v>249</v>
      </c>
      <c r="AT152" s="139" t="s">
        <v>225</v>
      </c>
      <c r="AU152" s="139" t="s">
        <v>88</v>
      </c>
      <c r="AY152" s="17" t="s">
        <v>224</v>
      </c>
      <c r="BE152" s="140">
        <f t="shared" si="14"/>
        <v>0</v>
      </c>
      <c r="BF152" s="140">
        <f t="shared" si="15"/>
        <v>0</v>
      </c>
      <c r="BG152" s="140">
        <f t="shared" si="16"/>
        <v>0</v>
      </c>
      <c r="BH152" s="140">
        <f t="shared" si="17"/>
        <v>0</v>
      </c>
      <c r="BI152" s="140">
        <f t="shared" si="18"/>
        <v>0</v>
      </c>
      <c r="BJ152" s="17" t="s">
        <v>6</v>
      </c>
      <c r="BK152" s="140">
        <f t="shared" si="19"/>
        <v>0</v>
      </c>
      <c r="BL152" s="17" t="s">
        <v>249</v>
      </c>
      <c r="BM152" s="139" t="s">
        <v>507</v>
      </c>
    </row>
    <row r="153" spans="2:65" s="1" customFormat="1" ht="16.5" customHeight="1">
      <c r="B153" s="32"/>
      <c r="C153" s="162" t="s">
        <v>369</v>
      </c>
      <c r="D153" s="162" t="s">
        <v>748</v>
      </c>
      <c r="E153" s="163" t="s">
        <v>2124</v>
      </c>
      <c r="F153" s="164" t="s">
        <v>2125</v>
      </c>
      <c r="G153" s="165" t="s">
        <v>312</v>
      </c>
      <c r="H153" s="166">
        <v>3</v>
      </c>
      <c r="I153" s="167"/>
      <c r="J153" s="168">
        <f t="shared" si="10"/>
        <v>0</v>
      </c>
      <c r="K153" s="169"/>
      <c r="L153" s="170"/>
      <c r="M153" s="171" t="s">
        <v>1</v>
      </c>
      <c r="N153" s="172" t="s">
        <v>44</v>
      </c>
      <c r="P153" s="137">
        <f t="shared" si="11"/>
        <v>0</v>
      </c>
      <c r="Q153" s="137">
        <v>0</v>
      </c>
      <c r="R153" s="137">
        <f t="shared" si="12"/>
        <v>0</v>
      </c>
      <c r="S153" s="137">
        <v>0</v>
      </c>
      <c r="T153" s="138">
        <f t="shared" si="13"/>
        <v>0</v>
      </c>
      <c r="AR153" s="139" t="s">
        <v>420</v>
      </c>
      <c r="AT153" s="139" t="s">
        <v>748</v>
      </c>
      <c r="AU153" s="139" t="s">
        <v>88</v>
      </c>
      <c r="AY153" s="17" t="s">
        <v>224</v>
      </c>
      <c r="BE153" s="140">
        <f t="shared" si="14"/>
        <v>0</v>
      </c>
      <c r="BF153" s="140">
        <f t="shared" si="15"/>
        <v>0</v>
      </c>
      <c r="BG153" s="140">
        <f t="shared" si="16"/>
        <v>0</v>
      </c>
      <c r="BH153" s="140">
        <f t="shared" si="17"/>
        <v>0</v>
      </c>
      <c r="BI153" s="140">
        <f t="shared" si="18"/>
        <v>0</v>
      </c>
      <c r="BJ153" s="17" t="s">
        <v>6</v>
      </c>
      <c r="BK153" s="140">
        <f t="shared" si="19"/>
        <v>0</v>
      </c>
      <c r="BL153" s="17" t="s">
        <v>249</v>
      </c>
      <c r="BM153" s="139" t="s">
        <v>516</v>
      </c>
    </row>
    <row r="154" spans="2:65" s="1" customFormat="1" ht="16.5" customHeight="1">
      <c r="B154" s="32"/>
      <c r="C154" s="127" t="s">
        <v>376</v>
      </c>
      <c r="D154" s="127" t="s">
        <v>225</v>
      </c>
      <c r="E154" s="128" t="s">
        <v>2126</v>
      </c>
      <c r="F154" s="129" t="s">
        <v>2127</v>
      </c>
      <c r="G154" s="130" t="s">
        <v>312</v>
      </c>
      <c r="H154" s="131">
        <v>8</v>
      </c>
      <c r="I154" s="132"/>
      <c r="J154" s="133">
        <f t="shared" si="10"/>
        <v>0</v>
      </c>
      <c r="K154" s="134"/>
      <c r="L154" s="32"/>
      <c r="M154" s="135" t="s">
        <v>1</v>
      </c>
      <c r="N154" s="136" t="s">
        <v>44</v>
      </c>
      <c r="P154" s="137">
        <f t="shared" si="11"/>
        <v>0</v>
      </c>
      <c r="Q154" s="137">
        <v>0</v>
      </c>
      <c r="R154" s="137">
        <f t="shared" si="12"/>
        <v>0</v>
      </c>
      <c r="S154" s="137">
        <v>0</v>
      </c>
      <c r="T154" s="138">
        <f t="shared" si="13"/>
        <v>0</v>
      </c>
      <c r="AR154" s="139" t="s">
        <v>249</v>
      </c>
      <c r="AT154" s="139" t="s">
        <v>225</v>
      </c>
      <c r="AU154" s="139" t="s">
        <v>88</v>
      </c>
      <c r="AY154" s="17" t="s">
        <v>224</v>
      </c>
      <c r="BE154" s="140">
        <f t="shared" si="14"/>
        <v>0</v>
      </c>
      <c r="BF154" s="140">
        <f t="shared" si="15"/>
        <v>0</v>
      </c>
      <c r="BG154" s="140">
        <f t="shared" si="16"/>
        <v>0</v>
      </c>
      <c r="BH154" s="140">
        <f t="shared" si="17"/>
        <v>0</v>
      </c>
      <c r="BI154" s="140">
        <f t="shared" si="18"/>
        <v>0</v>
      </c>
      <c r="BJ154" s="17" t="s">
        <v>6</v>
      </c>
      <c r="BK154" s="140">
        <f t="shared" si="19"/>
        <v>0</v>
      </c>
      <c r="BL154" s="17" t="s">
        <v>249</v>
      </c>
      <c r="BM154" s="139" t="s">
        <v>534</v>
      </c>
    </row>
    <row r="155" spans="2:65" s="1" customFormat="1" ht="16.5" customHeight="1">
      <c r="B155" s="32"/>
      <c r="C155" s="127" t="s">
        <v>380</v>
      </c>
      <c r="D155" s="127" t="s">
        <v>225</v>
      </c>
      <c r="E155" s="128" t="s">
        <v>2128</v>
      </c>
      <c r="F155" s="129" t="s">
        <v>2129</v>
      </c>
      <c r="G155" s="130" t="s">
        <v>312</v>
      </c>
      <c r="H155" s="131">
        <v>14</v>
      </c>
      <c r="I155" s="132"/>
      <c r="J155" s="133">
        <f t="shared" si="10"/>
        <v>0</v>
      </c>
      <c r="K155" s="134"/>
      <c r="L155" s="32"/>
      <c r="M155" s="135" t="s">
        <v>1</v>
      </c>
      <c r="N155" s="136" t="s">
        <v>44</v>
      </c>
      <c r="P155" s="137">
        <f t="shared" si="11"/>
        <v>0</v>
      </c>
      <c r="Q155" s="137">
        <v>0</v>
      </c>
      <c r="R155" s="137">
        <f t="shared" si="12"/>
        <v>0</v>
      </c>
      <c r="S155" s="137">
        <v>0</v>
      </c>
      <c r="T155" s="138">
        <f t="shared" si="13"/>
        <v>0</v>
      </c>
      <c r="AR155" s="139" t="s">
        <v>249</v>
      </c>
      <c r="AT155" s="139" t="s">
        <v>225</v>
      </c>
      <c r="AU155" s="139" t="s">
        <v>88</v>
      </c>
      <c r="AY155" s="17" t="s">
        <v>224</v>
      </c>
      <c r="BE155" s="140">
        <f t="shared" si="14"/>
        <v>0</v>
      </c>
      <c r="BF155" s="140">
        <f t="shared" si="15"/>
        <v>0</v>
      </c>
      <c r="BG155" s="140">
        <f t="shared" si="16"/>
        <v>0</v>
      </c>
      <c r="BH155" s="140">
        <f t="shared" si="17"/>
        <v>0</v>
      </c>
      <c r="BI155" s="140">
        <f t="shared" si="18"/>
        <v>0</v>
      </c>
      <c r="BJ155" s="17" t="s">
        <v>6</v>
      </c>
      <c r="BK155" s="140">
        <f t="shared" si="19"/>
        <v>0</v>
      </c>
      <c r="BL155" s="17" t="s">
        <v>249</v>
      </c>
      <c r="BM155" s="139" t="s">
        <v>544</v>
      </c>
    </row>
    <row r="156" spans="2:65" s="1" customFormat="1" ht="21.75" customHeight="1">
      <c r="B156" s="32"/>
      <c r="C156" s="127" t="s">
        <v>280</v>
      </c>
      <c r="D156" s="127" t="s">
        <v>225</v>
      </c>
      <c r="E156" s="128" t="s">
        <v>2130</v>
      </c>
      <c r="F156" s="129" t="s">
        <v>2131</v>
      </c>
      <c r="G156" s="130" t="s">
        <v>312</v>
      </c>
      <c r="H156" s="131">
        <v>8</v>
      </c>
      <c r="I156" s="132"/>
      <c r="J156" s="133">
        <f t="shared" si="10"/>
        <v>0</v>
      </c>
      <c r="K156" s="134"/>
      <c r="L156" s="32"/>
      <c r="M156" s="135" t="s">
        <v>1</v>
      </c>
      <c r="N156" s="136" t="s">
        <v>44</v>
      </c>
      <c r="P156" s="137">
        <f t="shared" si="11"/>
        <v>0</v>
      </c>
      <c r="Q156" s="137">
        <v>0</v>
      </c>
      <c r="R156" s="137">
        <f t="shared" si="12"/>
        <v>0</v>
      </c>
      <c r="S156" s="137">
        <v>0</v>
      </c>
      <c r="T156" s="138">
        <f t="shared" si="13"/>
        <v>0</v>
      </c>
      <c r="AR156" s="139" t="s">
        <v>249</v>
      </c>
      <c r="AT156" s="139" t="s">
        <v>225</v>
      </c>
      <c r="AU156" s="139" t="s">
        <v>88</v>
      </c>
      <c r="AY156" s="17" t="s">
        <v>224</v>
      </c>
      <c r="BE156" s="140">
        <f t="shared" si="14"/>
        <v>0</v>
      </c>
      <c r="BF156" s="140">
        <f t="shared" si="15"/>
        <v>0</v>
      </c>
      <c r="BG156" s="140">
        <f t="shared" si="16"/>
        <v>0</v>
      </c>
      <c r="BH156" s="140">
        <f t="shared" si="17"/>
        <v>0</v>
      </c>
      <c r="BI156" s="140">
        <f t="shared" si="18"/>
        <v>0</v>
      </c>
      <c r="BJ156" s="17" t="s">
        <v>6</v>
      </c>
      <c r="BK156" s="140">
        <f t="shared" si="19"/>
        <v>0</v>
      </c>
      <c r="BL156" s="17" t="s">
        <v>249</v>
      </c>
      <c r="BM156" s="139" t="s">
        <v>557</v>
      </c>
    </row>
    <row r="157" spans="2:65" s="1" customFormat="1" ht="16.5" customHeight="1">
      <c r="B157" s="32"/>
      <c r="C157" s="127" t="s">
        <v>394</v>
      </c>
      <c r="D157" s="127" t="s">
        <v>225</v>
      </c>
      <c r="E157" s="128" t="s">
        <v>1479</v>
      </c>
      <c r="F157" s="129" t="s">
        <v>1480</v>
      </c>
      <c r="G157" s="130" t="s">
        <v>447</v>
      </c>
      <c r="H157" s="131">
        <v>104</v>
      </c>
      <c r="I157" s="132"/>
      <c r="J157" s="133">
        <f t="shared" si="10"/>
        <v>0</v>
      </c>
      <c r="K157" s="134"/>
      <c r="L157" s="32"/>
      <c r="M157" s="135" t="s">
        <v>1</v>
      </c>
      <c r="N157" s="136" t="s">
        <v>44</v>
      </c>
      <c r="P157" s="137">
        <f t="shared" si="11"/>
        <v>0</v>
      </c>
      <c r="Q157" s="137">
        <v>0</v>
      </c>
      <c r="R157" s="137">
        <f t="shared" si="12"/>
        <v>0</v>
      </c>
      <c r="S157" s="137">
        <v>0</v>
      </c>
      <c r="T157" s="138">
        <f t="shared" si="13"/>
        <v>0</v>
      </c>
      <c r="AR157" s="139" t="s">
        <v>249</v>
      </c>
      <c r="AT157" s="139" t="s">
        <v>225</v>
      </c>
      <c r="AU157" s="139" t="s">
        <v>88</v>
      </c>
      <c r="AY157" s="17" t="s">
        <v>224</v>
      </c>
      <c r="BE157" s="140">
        <f t="shared" si="14"/>
        <v>0</v>
      </c>
      <c r="BF157" s="140">
        <f t="shared" si="15"/>
        <v>0</v>
      </c>
      <c r="BG157" s="140">
        <f t="shared" si="16"/>
        <v>0</v>
      </c>
      <c r="BH157" s="140">
        <f t="shared" si="17"/>
        <v>0</v>
      </c>
      <c r="BI157" s="140">
        <f t="shared" si="18"/>
        <v>0</v>
      </c>
      <c r="BJ157" s="17" t="s">
        <v>6</v>
      </c>
      <c r="BK157" s="140">
        <f t="shared" si="19"/>
        <v>0</v>
      </c>
      <c r="BL157" s="17" t="s">
        <v>249</v>
      </c>
      <c r="BM157" s="139" t="s">
        <v>568</v>
      </c>
    </row>
    <row r="158" spans="2:65" s="1" customFormat="1" ht="24.2" customHeight="1">
      <c r="B158" s="32"/>
      <c r="C158" s="127" t="s">
        <v>285</v>
      </c>
      <c r="D158" s="127" t="s">
        <v>225</v>
      </c>
      <c r="E158" s="128" t="s">
        <v>1481</v>
      </c>
      <c r="F158" s="129" t="s">
        <v>1482</v>
      </c>
      <c r="G158" s="130" t="s">
        <v>797</v>
      </c>
      <c r="H158" s="180"/>
      <c r="I158" s="132"/>
      <c r="J158" s="133">
        <f t="shared" si="10"/>
        <v>0</v>
      </c>
      <c r="K158" s="134"/>
      <c r="L158" s="32"/>
      <c r="M158" s="135" t="s">
        <v>1</v>
      </c>
      <c r="N158" s="136" t="s">
        <v>44</v>
      </c>
      <c r="P158" s="137">
        <f t="shared" si="11"/>
        <v>0</v>
      </c>
      <c r="Q158" s="137">
        <v>0</v>
      </c>
      <c r="R158" s="137">
        <f t="shared" si="12"/>
        <v>0</v>
      </c>
      <c r="S158" s="137">
        <v>0</v>
      </c>
      <c r="T158" s="138">
        <f t="shared" si="13"/>
        <v>0</v>
      </c>
      <c r="AR158" s="139" t="s">
        <v>249</v>
      </c>
      <c r="AT158" s="139" t="s">
        <v>225</v>
      </c>
      <c r="AU158" s="139" t="s">
        <v>88</v>
      </c>
      <c r="AY158" s="17" t="s">
        <v>224</v>
      </c>
      <c r="BE158" s="140">
        <f t="shared" si="14"/>
        <v>0</v>
      </c>
      <c r="BF158" s="140">
        <f t="shared" si="15"/>
        <v>0</v>
      </c>
      <c r="BG158" s="140">
        <f t="shared" si="16"/>
        <v>0</v>
      </c>
      <c r="BH158" s="140">
        <f t="shared" si="17"/>
        <v>0</v>
      </c>
      <c r="BI158" s="140">
        <f t="shared" si="18"/>
        <v>0</v>
      </c>
      <c r="BJ158" s="17" t="s">
        <v>6</v>
      </c>
      <c r="BK158" s="140">
        <f t="shared" si="19"/>
        <v>0</v>
      </c>
      <c r="BL158" s="17" t="s">
        <v>249</v>
      </c>
      <c r="BM158" s="139" t="s">
        <v>576</v>
      </c>
    </row>
    <row r="159" spans="2:65" s="10" customFormat="1" ht="22.9" customHeight="1">
      <c r="B159" s="117"/>
      <c r="D159" s="118" t="s">
        <v>78</v>
      </c>
      <c r="E159" s="195" t="s">
        <v>1483</v>
      </c>
      <c r="F159" s="195" t="s">
        <v>1484</v>
      </c>
      <c r="I159" s="120"/>
      <c r="J159" s="196">
        <f>BK159</f>
        <v>0</v>
      </c>
      <c r="L159" s="117"/>
      <c r="M159" s="122"/>
      <c r="P159" s="123">
        <f>SUM(P160:P190)</f>
        <v>0</v>
      </c>
      <c r="R159" s="123">
        <f>SUM(R160:R190)</f>
        <v>0.36510000000000004</v>
      </c>
      <c r="T159" s="124">
        <f>SUM(T160:T190)</f>
        <v>0</v>
      </c>
      <c r="AR159" s="118" t="s">
        <v>88</v>
      </c>
      <c r="AT159" s="125" t="s">
        <v>78</v>
      </c>
      <c r="AU159" s="125" t="s">
        <v>6</v>
      </c>
      <c r="AY159" s="118" t="s">
        <v>224</v>
      </c>
      <c r="BK159" s="126">
        <f>SUM(BK160:BK190)</f>
        <v>0</v>
      </c>
    </row>
    <row r="160" spans="2:65" s="1" customFormat="1" ht="24.2" customHeight="1">
      <c r="B160" s="32"/>
      <c r="C160" s="127" t="s">
        <v>414</v>
      </c>
      <c r="D160" s="127" t="s">
        <v>225</v>
      </c>
      <c r="E160" s="128" t="s">
        <v>2132</v>
      </c>
      <c r="F160" s="129" t="s">
        <v>2133</v>
      </c>
      <c r="G160" s="130" t="s">
        <v>447</v>
      </c>
      <c r="H160" s="131">
        <v>78</v>
      </c>
      <c r="I160" s="132"/>
      <c r="J160" s="133">
        <f t="shared" ref="J160:J190" si="20">ROUND(I160*H160,2)</f>
        <v>0</v>
      </c>
      <c r="K160" s="134"/>
      <c r="L160" s="32"/>
      <c r="M160" s="135" t="s">
        <v>1</v>
      </c>
      <c r="N160" s="136" t="s">
        <v>44</v>
      </c>
      <c r="P160" s="137">
        <f t="shared" ref="P160:P190" si="21">O160*H160</f>
        <v>0</v>
      </c>
      <c r="Q160" s="137">
        <v>7.2999999999999996E-4</v>
      </c>
      <c r="R160" s="137">
        <f t="shared" ref="R160:R190" si="22">Q160*H160</f>
        <v>5.6939999999999998E-2</v>
      </c>
      <c r="S160" s="137">
        <v>0</v>
      </c>
      <c r="T160" s="138">
        <f t="shared" ref="T160:T190" si="23">S160*H160</f>
        <v>0</v>
      </c>
      <c r="AR160" s="139" t="s">
        <v>249</v>
      </c>
      <c r="AT160" s="139" t="s">
        <v>225</v>
      </c>
      <c r="AU160" s="139" t="s">
        <v>88</v>
      </c>
      <c r="AY160" s="17" t="s">
        <v>224</v>
      </c>
      <c r="BE160" s="140">
        <f t="shared" ref="BE160:BE190" si="24">IF(N160="základní",J160,0)</f>
        <v>0</v>
      </c>
      <c r="BF160" s="140">
        <f t="shared" ref="BF160:BF190" si="25">IF(N160="snížená",J160,0)</f>
        <v>0</v>
      </c>
      <c r="BG160" s="140">
        <f t="shared" ref="BG160:BG190" si="26">IF(N160="zákl. přenesená",J160,0)</f>
        <v>0</v>
      </c>
      <c r="BH160" s="140">
        <f t="shared" ref="BH160:BH190" si="27">IF(N160="sníž. přenesená",J160,0)</f>
        <v>0</v>
      </c>
      <c r="BI160" s="140">
        <f t="shared" ref="BI160:BI190" si="28">IF(N160="nulová",J160,0)</f>
        <v>0</v>
      </c>
      <c r="BJ160" s="17" t="s">
        <v>6</v>
      </c>
      <c r="BK160" s="140">
        <f t="shared" ref="BK160:BK190" si="29">ROUND(I160*H160,2)</f>
        <v>0</v>
      </c>
      <c r="BL160" s="17" t="s">
        <v>249</v>
      </c>
      <c r="BM160" s="139" t="s">
        <v>313</v>
      </c>
    </row>
    <row r="161" spans="2:65" s="1" customFormat="1" ht="24.2" customHeight="1">
      <c r="B161" s="32"/>
      <c r="C161" s="127" t="s">
        <v>420</v>
      </c>
      <c r="D161" s="127" t="s">
        <v>225</v>
      </c>
      <c r="E161" s="128" t="s">
        <v>2134</v>
      </c>
      <c r="F161" s="129" t="s">
        <v>2135</v>
      </c>
      <c r="G161" s="130" t="s">
        <v>447</v>
      </c>
      <c r="H161" s="131">
        <v>89</v>
      </c>
      <c r="I161" s="132"/>
      <c r="J161" s="133">
        <f t="shared" si="20"/>
        <v>0</v>
      </c>
      <c r="K161" s="134"/>
      <c r="L161" s="32"/>
      <c r="M161" s="135" t="s">
        <v>1</v>
      </c>
      <c r="N161" s="136" t="s">
        <v>44</v>
      </c>
      <c r="P161" s="137">
        <f t="shared" si="21"/>
        <v>0</v>
      </c>
      <c r="Q161" s="137">
        <v>9.7999999999999997E-4</v>
      </c>
      <c r="R161" s="137">
        <f t="shared" si="22"/>
        <v>8.7219999999999992E-2</v>
      </c>
      <c r="S161" s="137">
        <v>0</v>
      </c>
      <c r="T161" s="138">
        <f t="shared" si="23"/>
        <v>0</v>
      </c>
      <c r="AR161" s="139" t="s">
        <v>249</v>
      </c>
      <c r="AT161" s="139" t="s">
        <v>225</v>
      </c>
      <c r="AU161" s="139" t="s">
        <v>88</v>
      </c>
      <c r="AY161" s="17" t="s">
        <v>224</v>
      </c>
      <c r="BE161" s="140">
        <f t="shared" si="24"/>
        <v>0</v>
      </c>
      <c r="BF161" s="140">
        <f t="shared" si="25"/>
        <v>0</v>
      </c>
      <c r="BG161" s="140">
        <f t="shared" si="26"/>
        <v>0</v>
      </c>
      <c r="BH161" s="140">
        <f t="shared" si="27"/>
        <v>0</v>
      </c>
      <c r="BI161" s="140">
        <f t="shared" si="28"/>
        <v>0</v>
      </c>
      <c r="BJ161" s="17" t="s">
        <v>6</v>
      </c>
      <c r="BK161" s="140">
        <f t="shared" si="29"/>
        <v>0</v>
      </c>
      <c r="BL161" s="17" t="s">
        <v>249</v>
      </c>
      <c r="BM161" s="139" t="s">
        <v>317</v>
      </c>
    </row>
    <row r="162" spans="2:65" s="1" customFormat="1" ht="24.2" customHeight="1">
      <c r="B162" s="32"/>
      <c r="C162" s="127" t="s">
        <v>425</v>
      </c>
      <c r="D162" s="127" t="s">
        <v>225</v>
      </c>
      <c r="E162" s="128" t="s">
        <v>2136</v>
      </c>
      <c r="F162" s="129" t="s">
        <v>2137</v>
      </c>
      <c r="G162" s="130" t="s">
        <v>447</v>
      </c>
      <c r="H162" s="131">
        <v>44</v>
      </c>
      <c r="I162" s="132"/>
      <c r="J162" s="133">
        <f t="shared" si="20"/>
        <v>0</v>
      </c>
      <c r="K162" s="134"/>
      <c r="L162" s="32"/>
      <c r="M162" s="135" t="s">
        <v>1</v>
      </c>
      <c r="N162" s="136" t="s">
        <v>44</v>
      </c>
      <c r="P162" s="137">
        <f t="shared" si="21"/>
        <v>0</v>
      </c>
      <c r="Q162" s="137">
        <v>1.2999999999999999E-3</v>
      </c>
      <c r="R162" s="137">
        <f t="shared" si="22"/>
        <v>5.7200000000000001E-2</v>
      </c>
      <c r="S162" s="137">
        <v>0</v>
      </c>
      <c r="T162" s="138">
        <f t="shared" si="23"/>
        <v>0</v>
      </c>
      <c r="AR162" s="139" t="s">
        <v>249</v>
      </c>
      <c r="AT162" s="139" t="s">
        <v>225</v>
      </c>
      <c r="AU162" s="139" t="s">
        <v>88</v>
      </c>
      <c r="AY162" s="17" t="s">
        <v>224</v>
      </c>
      <c r="BE162" s="140">
        <f t="shared" si="24"/>
        <v>0</v>
      </c>
      <c r="BF162" s="140">
        <f t="shared" si="25"/>
        <v>0</v>
      </c>
      <c r="BG162" s="140">
        <f t="shared" si="26"/>
        <v>0</v>
      </c>
      <c r="BH162" s="140">
        <f t="shared" si="27"/>
        <v>0</v>
      </c>
      <c r="BI162" s="140">
        <f t="shared" si="28"/>
        <v>0</v>
      </c>
      <c r="BJ162" s="17" t="s">
        <v>6</v>
      </c>
      <c r="BK162" s="140">
        <f t="shared" si="29"/>
        <v>0</v>
      </c>
      <c r="BL162" s="17" t="s">
        <v>249</v>
      </c>
      <c r="BM162" s="139" t="s">
        <v>321</v>
      </c>
    </row>
    <row r="163" spans="2:65" s="1" customFormat="1" ht="24.2" customHeight="1">
      <c r="B163" s="32"/>
      <c r="C163" s="127" t="s">
        <v>429</v>
      </c>
      <c r="D163" s="127" t="s">
        <v>225</v>
      </c>
      <c r="E163" s="128" t="s">
        <v>2138</v>
      </c>
      <c r="F163" s="129" t="s">
        <v>2139</v>
      </c>
      <c r="G163" s="130" t="s">
        <v>447</v>
      </c>
      <c r="H163" s="131">
        <v>28</v>
      </c>
      <c r="I163" s="132"/>
      <c r="J163" s="133">
        <f t="shared" si="20"/>
        <v>0</v>
      </c>
      <c r="K163" s="134"/>
      <c r="L163" s="32"/>
      <c r="M163" s="135" t="s">
        <v>1</v>
      </c>
      <c r="N163" s="136" t="s">
        <v>44</v>
      </c>
      <c r="P163" s="137">
        <f t="shared" si="21"/>
        <v>0</v>
      </c>
      <c r="Q163" s="137">
        <v>2.63E-3</v>
      </c>
      <c r="R163" s="137">
        <f t="shared" si="22"/>
        <v>7.3639999999999997E-2</v>
      </c>
      <c r="S163" s="137">
        <v>0</v>
      </c>
      <c r="T163" s="138">
        <f t="shared" si="23"/>
        <v>0</v>
      </c>
      <c r="AR163" s="139" t="s">
        <v>249</v>
      </c>
      <c r="AT163" s="139" t="s">
        <v>225</v>
      </c>
      <c r="AU163" s="139" t="s">
        <v>88</v>
      </c>
      <c r="AY163" s="17" t="s">
        <v>224</v>
      </c>
      <c r="BE163" s="140">
        <f t="shared" si="24"/>
        <v>0</v>
      </c>
      <c r="BF163" s="140">
        <f t="shared" si="25"/>
        <v>0</v>
      </c>
      <c r="BG163" s="140">
        <f t="shared" si="26"/>
        <v>0</v>
      </c>
      <c r="BH163" s="140">
        <f t="shared" si="27"/>
        <v>0</v>
      </c>
      <c r="BI163" s="140">
        <f t="shared" si="28"/>
        <v>0</v>
      </c>
      <c r="BJ163" s="17" t="s">
        <v>6</v>
      </c>
      <c r="BK163" s="140">
        <f t="shared" si="29"/>
        <v>0</v>
      </c>
      <c r="BL163" s="17" t="s">
        <v>249</v>
      </c>
      <c r="BM163" s="139" t="s">
        <v>326</v>
      </c>
    </row>
    <row r="164" spans="2:65" s="1" customFormat="1" ht="33" customHeight="1">
      <c r="B164" s="32"/>
      <c r="C164" s="127" t="s">
        <v>434</v>
      </c>
      <c r="D164" s="127" t="s">
        <v>225</v>
      </c>
      <c r="E164" s="128" t="s">
        <v>2140</v>
      </c>
      <c r="F164" s="129" t="s">
        <v>2141</v>
      </c>
      <c r="G164" s="130" t="s">
        <v>447</v>
      </c>
      <c r="H164" s="131">
        <v>78</v>
      </c>
      <c r="I164" s="132"/>
      <c r="J164" s="133">
        <f t="shared" si="20"/>
        <v>0</v>
      </c>
      <c r="K164" s="134"/>
      <c r="L164" s="32"/>
      <c r="M164" s="135" t="s">
        <v>1</v>
      </c>
      <c r="N164" s="136" t="s">
        <v>44</v>
      </c>
      <c r="P164" s="137">
        <f t="shared" si="21"/>
        <v>0</v>
      </c>
      <c r="Q164" s="137">
        <v>5.0000000000000002E-5</v>
      </c>
      <c r="R164" s="137">
        <f t="shared" si="22"/>
        <v>3.9000000000000003E-3</v>
      </c>
      <c r="S164" s="137">
        <v>0</v>
      </c>
      <c r="T164" s="138">
        <f t="shared" si="23"/>
        <v>0</v>
      </c>
      <c r="AR164" s="139" t="s">
        <v>249</v>
      </c>
      <c r="AT164" s="139" t="s">
        <v>225</v>
      </c>
      <c r="AU164" s="139" t="s">
        <v>88</v>
      </c>
      <c r="AY164" s="17" t="s">
        <v>224</v>
      </c>
      <c r="BE164" s="140">
        <f t="shared" si="24"/>
        <v>0</v>
      </c>
      <c r="BF164" s="140">
        <f t="shared" si="25"/>
        <v>0</v>
      </c>
      <c r="BG164" s="140">
        <f t="shared" si="26"/>
        <v>0</v>
      </c>
      <c r="BH164" s="140">
        <f t="shared" si="27"/>
        <v>0</v>
      </c>
      <c r="BI164" s="140">
        <f t="shared" si="28"/>
        <v>0</v>
      </c>
      <c r="BJ164" s="17" t="s">
        <v>6</v>
      </c>
      <c r="BK164" s="140">
        <f t="shared" si="29"/>
        <v>0</v>
      </c>
      <c r="BL164" s="17" t="s">
        <v>249</v>
      </c>
      <c r="BM164" s="139" t="s">
        <v>331</v>
      </c>
    </row>
    <row r="165" spans="2:65" s="1" customFormat="1" ht="33" customHeight="1">
      <c r="B165" s="32"/>
      <c r="C165" s="127" t="s">
        <v>444</v>
      </c>
      <c r="D165" s="127" t="s">
        <v>225</v>
      </c>
      <c r="E165" s="128" t="s">
        <v>2142</v>
      </c>
      <c r="F165" s="129" t="s">
        <v>2143</v>
      </c>
      <c r="G165" s="130" t="s">
        <v>447</v>
      </c>
      <c r="H165" s="131">
        <v>161</v>
      </c>
      <c r="I165" s="132"/>
      <c r="J165" s="133">
        <f t="shared" si="20"/>
        <v>0</v>
      </c>
      <c r="K165" s="134"/>
      <c r="L165" s="32"/>
      <c r="M165" s="135" t="s">
        <v>1</v>
      </c>
      <c r="N165" s="136" t="s">
        <v>44</v>
      </c>
      <c r="P165" s="137">
        <f t="shared" si="21"/>
        <v>0</v>
      </c>
      <c r="Q165" s="137">
        <v>6.9999999999999994E-5</v>
      </c>
      <c r="R165" s="137">
        <f t="shared" si="22"/>
        <v>1.1269999999999999E-2</v>
      </c>
      <c r="S165" s="137">
        <v>0</v>
      </c>
      <c r="T165" s="138">
        <f t="shared" si="23"/>
        <v>0</v>
      </c>
      <c r="AR165" s="139" t="s">
        <v>249</v>
      </c>
      <c r="AT165" s="139" t="s">
        <v>225</v>
      </c>
      <c r="AU165" s="139" t="s">
        <v>88</v>
      </c>
      <c r="AY165" s="17" t="s">
        <v>224</v>
      </c>
      <c r="BE165" s="140">
        <f t="shared" si="24"/>
        <v>0</v>
      </c>
      <c r="BF165" s="140">
        <f t="shared" si="25"/>
        <v>0</v>
      </c>
      <c r="BG165" s="140">
        <f t="shared" si="26"/>
        <v>0</v>
      </c>
      <c r="BH165" s="140">
        <f t="shared" si="27"/>
        <v>0</v>
      </c>
      <c r="BI165" s="140">
        <f t="shared" si="28"/>
        <v>0</v>
      </c>
      <c r="BJ165" s="17" t="s">
        <v>6</v>
      </c>
      <c r="BK165" s="140">
        <f t="shared" si="29"/>
        <v>0</v>
      </c>
      <c r="BL165" s="17" t="s">
        <v>249</v>
      </c>
      <c r="BM165" s="139" t="s">
        <v>337</v>
      </c>
    </row>
    <row r="166" spans="2:65" s="1" customFormat="1" ht="24.2" customHeight="1">
      <c r="B166" s="32"/>
      <c r="C166" s="127" t="s">
        <v>451</v>
      </c>
      <c r="D166" s="127" t="s">
        <v>225</v>
      </c>
      <c r="E166" s="128" t="s">
        <v>2144</v>
      </c>
      <c r="F166" s="129" t="s">
        <v>2145</v>
      </c>
      <c r="G166" s="130" t="s">
        <v>312</v>
      </c>
      <c r="H166" s="131">
        <v>4</v>
      </c>
      <c r="I166" s="132"/>
      <c r="J166" s="133">
        <f t="shared" si="20"/>
        <v>0</v>
      </c>
      <c r="K166" s="134"/>
      <c r="L166" s="32"/>
      <c r="M166" s="135" t="s">
        <v>1</v>
      </c>
      <c r="N166" s="136" t="s">
        <v>44</v>
      </c>
      <c r="P166" s="137">
        <f t="shared" si="21"/>
        <v>0</v>
      </c>
      <c r="Q166" s="137">
        <v>2.2000000000000001E-4</v>
      </c>
      <c r="R166" s="137">
        <f t="shared" si="22"/>
        <v>8.8000000000000003E-4</v>
      </c>
      <c r="S166" s="137">
        <v>0</v>
      </c>
      <c r="T166" s="138">
        <f t="shared" si="23"/>
        <v>0</v>
      </c>
      <c r="AR166" s="139" t="s">
        <v>249</v>
      </c>
      <c r="AT166" s="139" t="s">
        <v>225</v>
      </c>
      <c r="AU166" s="139" t="s">
        <v>88</v>
      </c>
      <c r="AY166" s="17" t="s">
        <v>224</v>
      </c>
      <c r="BE166" s="140">
        <f t="shared" si="24"/>
        <v>0</v>
      </c>
      <c r="BF166" s="140">
        <f t="shared" si="25"/>
        <v>0</v>
      </c>
      <c r="BG166" s="140">
        <f t="shared" si="26"/>
        <v>0</v>
      </c>
      <c r="BH166" s="140">
        <f t="shared" si="27"/>
        <v>0</v>
      </c>
      <c r="BI166" s="140">
        <f t="shared" si="28"/>
        <v>0</v>
      </c>
      <c r="BJ166" s="17" t="s">
        <v>6</v>
      </c>
      <c r="BK166" s="140">
        <f t="shared" si="29"/>
        <v>0</v>
      </c>
      <c r="BL166" s="17" t="s">
        <v>249</v>
      </c>
      <c r="BM166" s="139" t="s">
        <v>626</v>
      </c>
    </row>
    <row r="167" spans="2:65" s="1" customFormat="1" ht="16.5" customHeight="1">
      <c r="B167" s="32"/>
      <c r="C167" s="127" t="s">
        <v>289</v>
      </c>
      <c r="D167" s="127" t="s">
        <v>225</v>
      </c>
      <c r="E167" s="128" t="s">
        <v>2146</v>
      </c>
      <c r="F167" s="129" t="s">
        <v>2147</v>
      </c>
      <c r="G167" s="130" t="s">
        <v>312</v>
      </c>
      <c r="H167" s="131">
        <v>2</v>
      </c>
      <c r="I167" s="132"/>
      <c r="J167" s="133">
        <f t="shared" si="20"/>
        <v>0</v>
      </c>
      <c r="K167" s="134"/>
      <c r="L167" s="32"/>
      <c r="M167" s="135" t="s">
        <v>1</v>
      </c>
      <c r="N167" s="136" t="s">
        <v>44</v>
      </c>
      <c r="P167" s="137">
        <f t="shared" si="21"/>
        <v>0</v>
      </c>
      <c r="Q167" s="137">
        <v>7.2000000000000005E-4</v>
      </c>
      <c r="R167" s="137">
        <f t="shared" si="22"/>
        <v>1.4400000000000001E-3</v>
      </c>
      <c r="S167" s="137">
        <v>0</v>
      </c>
      <c r="T167" s="138">
        <f t="shared" si="23"/>
        <v>0</v>
      </c>
      <c r="AR167" s="139" t="s">
        <v>249</v>
      </c>
      <c r="AT167" s="139" t="s">
        <v>225</v>
      </c>
      <c r="AU167" s="139" t="s">
        <v>88</v>
      </c>
      <c r="AY167" s="17" t="s">
        <v>224</v>
      </c>
      <c r="BE167" s="140">
        <f t="shared" si="24"/>
        <v>0</v>
      </c>
      <c r="BF167" s="140">
        <f t="shared" si="25"/>
        <v>0</v>
      </c>
      <c r="BG167" s="140">
        <f t="shared" si="26"/>
        <v>0</v>
      </c>
      <c r="BH167" s="140">
        <f t="shared" si="27"/>
        <v>0</v>
      </c>
      <c r="BI167" s="140">
        <f t="shared" si="28"/>
        <v>0</v>
      </c>
      <c r="BJ167" s="17" t="s">
        <v>6</v>
      </c>
      <c r="BK167" s="140">
        <f t="shared" si="29"/>
        <v>0</v>
      </c>
      <c r="BL167" s="17" t="s">
        <v>249</v>
      </c>
      <c r="BM167" s="139" t="s">
        <v>634</v>
      </c>
    </row>
    <row r="168" spans="2:65" s="1" customFormat="1" ht="21.75" customHeight="1">
      <c r="B168" s="32"/>
      <c r="C168" s="127" t="s">
        <v>468</v>
      </c>
      <c r="D168" s="127" t="s">
        <v>225</v>
      </c>
      <c r="E168" s="128" t="s">
        <v>2148</v>
      </c>
      <c r="F168" s="129" t="s">
        <v>2149</v>
      </c>
      <c r="G168" s="130" t="s">
        <v>312</v>
      </c>
      <c r="H168" s="131">
        <v>3</v>
      </c>
      <c r="I168" s="132"/>
      <c r="J168" s="133">
        <f t="shared" si="20"/>
        <v>0</v>
      </c>
      <c r="K168" s="134"/>
      <c r="L168" s="32"/>
      <c r="M168" s="135" t="s">
        <v>1</v>
      </c>
      <c r="N168" s="136" t="s">
        <v>44</v>
      </c>
      <c r="P168" s="137">
        <f t="shared" si="21"/>
        <v>0</v>
      </c>
      <c r="Q168" s="137">
        <v>1.5200000000000001E-3</v>
      </c>
      <c r="R168" s="137">
        <f t="shared" si="22"/>
        <v>4.5599999999999998E-3</v>
      </c>
      <c r="S168" s="137">
        <v>0</v>
      </c>
      <c r="T168" s="138">
        <f t="shared" si="23"/>
        <v>0</v>
      </c>
      <c r="AR168" s="139" t="s">
        <v>249</v>
      </c>
      <c r="AT168" s="139" t="s">
        <v>225</v>
      </c>
      <c r="AU168" s="139" t="s">
        <v>88</v>
      </c>
      <c r="AY168" s="17" t="s">
        <v>224</v>
      </c>
      <c r="BE168" s="140">
        <f t="shared" si="24"/>
        <v>0</v>
      </c>
      <c r="BF168" s="140">
        <f t="shared" si="25"/>
        <v>0</v>
      </c>
      <c r="BG168" s="140">
        <f t="shared" si="26"/>
        <v>0</v>
      </c>
      <c r="BH168" s="140">
        <f t="shared" si="27"/>
        <v>0</v>
      </c>
      <c r="BI168" s="140">
        <f t="shared" si="28"/>
        <v>0</v>
      </c>
      <c r="BJ168" s="17" t="s">
        <v>6</v>
      </c>
      <c r="BK168" s="140">
        <f t="shared" si="29"/>
        <v>0</v>
      </c>
      <c r="BL168" s="17" t="s">
        <v>249</v>
      </c>
      <c r="BM168" s="139" t="s">
        <v>642</v>
      </c>
    </row>
    <row r="169" spans="2:65" s="1" customFormat="1" ht="21.75" customHeight="1">
      <c r="B169" s="32"/>
      <c r="C169" s="127" t="s">
        <v>472</v>
      </c>
      <c r="D169" s="127" t="s">
        <v>225</v>
      </c>
      <c r="E169" s="128" t="s">
        <v>2150</v>
      </c>
      <c r="F169" s="129" t="s">
        <v>2151</v>
      </c>
      <c r="G169" s="130" t="s">
        <v>312</v>
      </c>
      <c r="H169" s="131">
        <v>1</v>
      </c>
      <c r="I169" s="132"/>
      <c r="J169" s="133">
        <f t="shared" si="20"/>
        <v>0</v>
      </c>
      <c r="K169" s="134"/>
      <c r="L169" s="32"/>
      <c r="M169" s="135" t="s">
        <v>1</v>
      </c>
      <c r="N169" s="136" t="s">
        <v>44</v>
      </c>
      <c r="P169" s="137">
        <f t="shared" si="21"/>
        <v>0</v>
      </c>
      <c r="Q169" s="137">
        <v>1.7000000000000001E-4</v>
      </c>
      <c r="R169" s="137">
        <f t="shared" si="22"/>
        <v>1.7000000000000001E-4</v>
      </c>
      <c r="S169" s="137">
        <v>0</v>
      </c>
      <c r="T169" s="138">
        <f t="shared" si="23"/>
        <v>0</v>
      </c>
      <c r="AR169" s="139" t="s">
        <v>249</v>
      </c>
      <c r="AT169" s="139" t="s">
        <v>225</v>
      </c>
      <c r="AU169" s="139" t="s">
        <v>88</v>
      </c>
      <c r="AY169" s="17" t="s">
        <v>224</v>
      </c>
      <c r="BE169" s="140">
        <f t="shared" si="24"/>
        <v>0</v>
      </c>
      <c r="BF169" s="140">
        <f t="shared" si="25"/>
        <v>0</v>
      </c>
      <c r="BG169" s="140">
        <f t="shared" si="26"/>
        <v>0</v>
      </c>
      <c r="BH169" s="140">
        <f t="shared" si="27"/>
        <v>0</v>
      </c>
      <c r="BI169" s="140">
        <f t="shared" si="28"/>
        <v>0</v>
      </c>
      <c r="BJ169" s="17" t="s">
        <v>6</v>
      </c>
      <c r="BK169" s="140">
        <f t="shared" si="29"/>
        <v>0</v>
      </c>
      <c r="BL169" s="17" t="s">
        <v>249</v>
      </c>
      <c r="BM169" s="139" t="s">
        <v>650</v>
      </c>
    </row>
    <row r="170" spans="2:65" s="1" customFormat="1" ht="24.2" customHeight="1">
      <c r="B170" s="32"/>
      <c r="C170" s="127" t="s">
        <v>477</v>
      </c>
      <c r="D170" s="127" t="s">
        <v>225</v>
      </c>
      <c r="E170" s="128" t="s">
        <v>2152</v>
      </c>
      <c r="F170" s="129" t="s">
        <v>2153</v>
      </c>
      <c r="G170" s="130" t="s">
        <v>312</v>
      </c>
      <c r="H170" s="131">
        <v>2</v>
      </c>
      <c r="I170" s="132"/>
      <c r="J170" s="133">
        <f t="shared" si="20"/>
        <v>0</v>
      </c>
      <c r="K170" s="134"/>
      <c r="L170" s="32"/>
      <c r="M170" s="135" t="s">
        <v>1</v>
      </c>
      <c r="N170" s="136" t="s">
        <v>44</v>
      </c>
      <c r="P170" s="137">
        <f t="shared" si="21"/>
        <v>0</v>
      </c>
      <c r="Q170" s="137">
        <v>5.1999999999999995E-4</v>
      </c>
      <c r="R170" s="137">
        <f t="shared" si="22"/>
        <v>1.0399999999999999E-3</v>
      </c>
      <c r="S170" s="137">
        <v>0</v>
      </c>
      <c r="T170" s="138">
        <f t="shared" si="23"/>
        <v>0</v>
      </c>
      <c r="AR170" s="139" t="s">
        <v>249</v>
      </c>
      <c r="AT170" s="139" t="s">
        <v>225</v>
      </c>
      <c r="AU170" s="139" t="s">
        <v>88</v>
      </c>
      <c r="AY170" s="17" t="s">
        <v>224</v>
      </c>
      <c r="BE170" s="140">
        <f t="shared" si="24"/>
        <v>0</v>
      </c>
      <c r="BF170" s="140">
        <f t="shared" si="25"/>
        <v>0</v>
      </c>
      <c r="BG170" s="140">
        <f t="shared" si="26"/>
        <v>0</v>
      </c>
      <c r="BH170" s="140">
        <f t="shared" si="27"/>
        <v>0</v>
      </c>
      <c r="BI170" s="140">
        <f t="shared" si="28"/>
        <v>0</v>
      </c>
      <c r="BJ170" s="17" t="s">
        <v>6</v>
      </c>
      <c r="BK170" s="140">
        <f t="shared" si="29"/>
        <v>0</v>
      </c>
      <c r="BL170" s="17" t="s">
        <v>249</v>
      </c>
      <c r="BM170" s="139" t="s">
        <v>658</v>
      </c>
    </row>
    <row r="171" spans="2:65" s="1" customFormat="1" ht="24.2" customHeight="1">
      <c r="B171" s="32"/>
      <c r="C171" s="127" t="s">
        <v>292</v>
      </c>
      <c r="D171" s="127" t="s">
        <v>225</v>
      </c>
      <c r="E171" s="128" t="s">
        <v>2154</v>
      </c>
      <c r="F171" s="129" t="s">
        <v>2155</v>
      </c>
      <c r="G171" s="130" t="s">
        <v>312</v>
      </c>
      <c r="H171" s="131">
        <v>4</v>
      </c>
      <c r="I171" s="132"/>
      <c r="J171" s="133">
        <f t="shared" si="20"/>
        <v>0</v>
      </c>
      <c r="K171" s="134"/>
      <c r="L171" s="32"/>
      <c r="M171" s="135" t="s">
        <v>1</v>
      </c>
      <c r="N171" s="136" t="s">
        <v>44</v>
      </c>
      <c r="P171" s="137">
        <f t="shared" si="21"/>
        <v>0</v>
      </c>
      <c r="Q171" s="137">
        <v>1.7000000000000001E-4</v>
      </c>
      <c r="R171" s="137">
        <f t="shared" si="22"/>
        <v>6.8000000000000005E-4</v>
      </c>
      <c r="S171" s="137">
        <v>0</v>
      </c>
      <c r="T171" s="138">
        <f t="shared" si="23"/>
        <v>0</v>
      </c>
      <c r="AR171" s="139" t="s">
        <v>249</v>
      </c>
      <c r="AT171" s="139" t="s">
        <v>225</v>
      </c>
      <c r="AU171" s="139" t="s">
        <v>88</v>
      </c>
      <c r="AY171" s="17" t="s">
        <v>224</v>
      </c>
      <c r="BE171" s="140">
        <f t="shared" si="24"/>
        <v>0</v>
      </c>
      <c r="BF171" s="140">
        <f t="shared" si="25"/>
        <v>0</v>
      </c>
      <c r="BG171" s="140">
        <f t="shared" si="26"/>
        <v>0</v>
      </c>
      <c r="BH171" s="140">
        <f t="shared" si="27"/>
        <v>0</v>
      </c>
      <c r="BI171" s="140">
        <f t="shared" si="28"/>
        <v>0</v>
      </c>
      <c r="BJ171" s="17" t="s">
        <v>6</v>
      </c>
      <c r="BK171" s="140">
        <f t="shared" si="29"/>
        <v>0</v>
      </c>
      <c r="BL171" s="17" t="s">
        <v>249</v>
      </c>
      <c r="BM171" s="139" t="s">
        <v>666</v>
      </c>
    </row>
    <row r="172" spans="2:65" s="1" customFormat="1" ht="21.75" customHeight="1">
      <c r="B172" s="32"/>
      <c r="C172" s="127" t="s">
        <v>485</v>
      </c>
      <c r="D172" s="127" t="s">
        <v>225</v>
      </c>
      <c r="E172" s="128" t="s">
        <v>2156</v>
      </c>
      <c r="F172" s="129" t="s">
        <v>2157</v>
      </c>
      <c r="G172" s="130" t="s">
        <v>312</v>
      </c>
      <c r="H172" s="131">
        <v>2</v>
      </c>
      <c r="I172" s="132"/>
      <c r="J172" s="133">
        <f t="shared" si="20"/>
        <v>0</v>
      </c>
      <c r="K172" s="134"/>
      <c r="L172" s="32"/>
      <c r="M172" s="135" t="s">
        <v>1</v>
      </c>
      <c r="N172" s="136" t="s">
        <v>44</v>
      </c>
      <c r="P172" s="137">
        <f t="shared" si="21"/>
        <v>0</v>
      </c>
      <c r="Q172" s="137">
        <v>3.4000000000000002E-4</v>
      </c>
      <c r="R172" s="137">
        <f t="shared" si="22"/>
        <v>6.8000000000000005E-4</v>
      </c>
      <c r="S172" s="137">
        <v>0</v>
      </c>
      <c r="T172" s="138">
        <f t="shared" si="23"/>
        <v>0</v>
      </c>
      <c r="AR172" s="139" t="s">
        <v>249</v>
      </c>
      <c r="AT172" s="139" t="s">
        <v>225</v>
      </c>
      <c r="AU172" s="139" t="s">
        <v>88</v>
      </c>
      <c r="AY172" s="17" t="s">
        <v>224</v>
      </c>
      <c r="BE172" s="140">
        <f t="shared" si="24"/>
        <v>0</v>
      </c>
      <c r="BF172" s="140">
        <f t="shared" si="25"/>
        <v>0</v>
      </c>
      <c r="BG172" s="140">
        <f t="shared" si="26"/>
        <v>0</v>
      </c>
      <c r="BH172" s="140">
        <f t="shared" si="27"/>
        <v>0</v>
      </c>
      <c r="BI172" s="140">
        <f t="shared" si="28"/>
        <v>0</v>
      </c>
      <c r="BJ172" s="17" t="s">
        <v>6</v>
      </c>
      <c r="BK172" s="140">
        <f t="shared" si="29"/>
        <v>0</v>
      </c>
      <c r="BL172" s="17" t="s">
        <v>249</v>
      </c>
      <c r="BM172" s="139" t="s">
        <v>676</v>
      </c>
    </row>
    <row r="173" spans="2:65" s="1" customFormat="1" ht="21.75" customHeight="1">
      <c r="B173" s="32"/>
      <c r="C173" s="127" t="s">
        <v>302</v>
      </c>
      <c r="D173" s="127" t="s">
        <v>225</v>
      </c>
      <c r="E173" s="128" t="s">
        <v>2158</v>
      </c>
      <c r="F173" s="129" t="s">
        <v>2159</v>
      </c>
      <c r="G173" s="130" t="s">
        <v>312</v>
      </c>
      <c r="H173" s="131">
        <v>4</v>
      </c>
      <c r="I173" s="132"/>
      <c r="J173" s="133">
        <f t="shared" si="20"/>
        <v>0</v>
      </c>
      <c r="K173" s="134"/>
      <c r="L173" s="32"/>
      <c r="M173" s="135" t="s">
        <v>1</v>
      </c>
      <c r="N173" s="136" t="s">
        <v>44</v>
      </c>
      <c r="P173" s="137">
        <f t="shared" si="21"/>
        <v>0</v>
      </c>
      <c r="Q173" s="137">
        <v>5.0000000000000001E-4</v>
      </c>
      <c r="R173" s="137">
        <f t="shared" si="22"/>
        <v>2E-3</v>
      </c>
      <c r="S173" s="137">
        <v>0</v>
      </c>
      <c r="T173" s="138">
        <f t="shared" si="23"/>
        <v>0</v>
      </c>
      <c r="AR173" s="139" t="s">
        <v>249</v>
      </c>
      <c r="AT173" s="139" t="s">
        <v>225</v>
      </c>
      <c r="AU173" s="139" t="s">
        <v>88</v>
      </c>
      <c r="AY173" s="17" t="s">
        <v>224</v>
      </c>
      <c r="BE173" s="140">
        <f t="shared" si="24"/>
        <v>0</v>
      </c>
      <c r="BF173" s="140">
        <f t="shared" si="25"/>
        <v>0</v>
      </c>
      <c r="BG173" s="140">
        <f t="shared" si="26"/>
        <v>0</v>
      </c>
      <c r="BH173" s="140">
        <f t="shared" si="27"/>
        <v>0</v>
      </c>
      <c r="BI173" s="140">
        <f t="shared" si="28"/>
        <v>0</v>
      </c>
      <c r="BJ173" s="17" t="s">
        <v>6</v>
      </c>
      <c r="BK173" s="140">
        <f t="shared" si="29"/>
        <v>0</v>
      </c>
      <c r="BL173" s="17" t="s">
        <v>249</v>
      </c>
      <c r="BM173" s="139" t="s">
        <v>686</v>
      </c>
    </row>
    <row r="174" spans="2:65" s="1" customFormat="1" ht="16.5" customHeight="1">
      <c r="B174" s="32"/>
      <c r="C174" s="127" t="s">
        <v>494</v>
      </c>
      <c r="D174" s="127" t="s">
        <v>225</v>
      </c>
      <c r="E174" s="128" t="s">
        <v>2160</v>
      </c>
      <c r="F174" s="129" t="s">
        <v>2161</v>
      </c>
      <c r="G174" s="130" t="s">
        <v>312</v>
      </c>
      <c r="H174" s="131">
        <v>2</v>
      </c>
      <c r="I174" s="132"/>
      <c r="J174" s="133">
        <f t="shared" si="20"/>
        <v>0</v>
      </c>
      <c r="K174" s="134"/>
      <c r="L174" s="32"/>
      <c r="M174" s="135" t="s">
        <v>1</v>
      </c>
      <c r="N174" s="136" t="s">
        <v>44</v>
      </c>
      <c r="P174" s="137">
        <f t="shared" si="21"/>
        <v>0</v>
      </c>
      <c r="Q174" s="137">
        <v>5.6999999999999998E-4</v>
      </c>
      <c r="R174" s="137">
        <f t="shared" si="22"/>
        <v>1.14E-3</v>
      </c>
      <c r="S174" s="137">
        <v>0</v>
      </c>
      <c r="T174" s="138">
        <f t="shared" si="23"/>
        <v>0</v>
      </c>
      <c r="AR174" s="139" t="s">
        <v>249</v>
      </c>
      <c r="AT174" s="139" t="s">
        <v>225</v>
      </c>
      <c r="AU174" s="139" t="s">
        <v>88</v>
      </c>
      <c r="AY174" s="17" t="s">
        <v>224</v>
      </c>
      <c r="BE174" s="140">
        <f t="shared" si="24"/>
        <v>0</v>
      </c>
      <c r="BF174" s="140">
        <f t="shared" si="25"/>
        <v>0</v>
      </c>
      <c r="BG174" s="140">
        <f t="shared" si="26"/>
        <v>0</v>
      </c>
      <c r="BH174" s="140">
        <f t="shared" si="27"/>
        <v>0</v>
      </c>
      <c r="BI174" s="140">
        <f t="shared" si="28"/>
        <v>0</v>
      </c>
      <c r="BJ174" s="17" t="s">
        <v>6</v>
      </c>
      <c r="BK174" s="140">
        <f t="shared" si="29"/>
        <v>0</v>
      </c>
      <c r="BL174" s="17" t="s">
        <v>249</v>
      </c>
      <c r="BM174" s="139" t="s">
        <v>696</v>
      </c>
    </row>
    <row r="175" spans="2:65" s="1" customFormat="1" ht="24.2" customHeight="1">
      <c r="B175" s="32"/>
      <c r="C175" s="127" t="s">
        <v>499</v>
      </c>
      <c r="D175" s="127" t="s">
        <v>225</v>
      </c>
      <c r="E175" s="128" t="s">
        <v>2162</v>
      </c>
      <c r="F175" s="129" t="s">
        <v>2163</v>
      </c>
      <c r="G175" s="130" t="s">
        <v>312</v>
      </c>
      <c r="H175" s="131">
        <v>1</v>
      </c>
      <c r="I175" s="132"/>
      <c r="J175" s="133">
        <f t="shared" si="20"/>
        <v>0</v>
      </c>
      <c r="K175" s="134"/>
      <c r="L175" s="32"/>
      <c r="M175" s="135" t="s">
        <v>1</v>
      </c>
      <c r="N175" s="136" t="s">
        <v>44</v>
      </c>
      <c r="P175" s="137">
        <f t="shared" si="21"/>
        <v>0</v>
      </c>
      <c r="Q175" s="137">
        <v>2.4000000000000001E-4</v>
      </c>
      <c r="R175" s="137">
        <f t="shared" si="22"/>
        <v>2.4000000000000001E-4</v>
      </c>
      <c r="S175" s="137">
        <v>0</v>
      </c>
      <c r="T175" s="138">
        <f t="shared" si="23"/>
        <v>0</v>
      </c>
      <c r="AR175" s="139" t="s">
        <v>249</v>
      </c>
      <c r="AT175" s="139" t="s">
        <v>225</v>
      </c>
      <c r="AU175" s="139" t="s">
        <v>88</v>
      </c>
      <c r="AY175" s="17" t="s">
        <v>224</v>
      </c>
      <c r="BE175" s="140">
        <f t="shared" si="24"/>
        <v>0</v>
      </c>
      <c r="BF175" s="140">
        <f t="shared" si="25"/>
        <v>0</v>
      </c>
      <c r="BG175" s="140">
        <f t="shared" si="26"/>
        <v>0</v>
      </c>
      <c r="BH175" s="140">
        <f t="shared" si="27"/>
        <v>0</v>
      </c>
      <c r="BI175" s="140">
        <f t="shared" si="28"/>
        <v>0</v>
      </c>
      <c r="BJ175" s="17" t="s">
        <v>6</v>
      </c>
      <c r="BK175" s="140">
        <f t="shared" si="29"/>
        <v>0</v>
      </c>
      <c r="BL175" s="17" t="s">
        <v>249</v>
      </c>
      <c r="BM175" s="139" t="s">
        <v>706</v>
      </c>
    </row>
    <row r="176" spans="2:65" s="1" customFormat="1" ht="16.5" customHeight="1">
      <c r="B176" s="32"/>
      <c r="C176" s="162" t="s">
        <v>503</v>
      </c>
      <c r="D176" s="162" t="s">
        <v>748</v>
      </c>
      <c r="E176" s="163" t="s">
        <v>2164</v>
      </c>
      <c r="F176" s="164" t="s">
        <v>2165</v>
      </c>
      <c r="G176" s="165" t="s">
        <v>312</v>
      </c>
      <c r="H176" s="166">
        <v>1</v>
      </c>
      <c r="I176" s="167"/>
      <c r="J176" s="168">
        <f t="shared" si="20"/>
        <v>0</v>
      </c>
      <c r="K176" s="169"/>
      <c r="L176" s="170"/>
      <c r="M176" s="171" t="s">
        <v>1</v>
      </c>
      <c r="N176" s="172" t="s">
        <v>44</v>
      </c>
      <c r="P176" s="137">
        <f t="shared" si="21"/>
        <v>0</v>
      </c>
      <c r="Q176" s="137">
        <v>0</v>
      </c>
      <c r="R176" s="137">
        <f t="shared" si="22"/>
        <v>0</v>
      </c>
      <c r="S176" s="137">
        <v>0</v>
      </c>
      <c r="T176" s="138">
        <f t="shared" si="23"/>
        <v>0</v>
      </c>
      <c r="AR176" s="139" t="s">
        <v>420</v>
      </c>
      <c r="AT176" s="139" t="s">
        <v>748</v>
      </c>
      <c r="AU176" s="139" t="s">
        <v>88</v>
      </c>
      <c r="AY176" s="17" t="s">
        <v>224</v>
      </c>
      <c r="BE176" s="140">
        <f t="shared" si="24"/>
        <v>0</v>
      </c>
      <c r="BF176" s="140">
        <f t="shared" si="25"/>
        <v>0</v>
      </c>
      <c r="BG176" s="140">
        <f t="shared" si="26"/>
        <v>0</v>
      </c>
      <c r="BH176" s="140">
        <f t="shared" si="27"/>
        <v>0</v>
      </c>
      <c r="BI176" s="140">
        <f t="shared" si="28"/>
        <v>0</v>
      </c>
      <c r="BJ176" s="17" t="s">
        <v>6</v>
      </c>
      <c r="BK176" s="140">
        <f t="shared" si="29"/>
        <v>0</v>
      </c>
      <c r="BL176" s="17" t="s">
        <v>249</v>
      </c>
      <c r="BM176" s="139" t="s">
        <v>717</v>
      </c>
    </row>
    <row r="177" spans="2:65" s="1" customFormat="1" ht="16.5" customHeight="1">
      <c r="B177" s="32"/>
      <c r="C177" s="162" t="s">
        <v>507</v>
      </c>
      <c r="D177" s="162" t="s">
        <v>748</v>
      </c>
      <c r="E177" s="163" t="s">
        <v>2166</v>
      </c>
      <c r="F177" s="164" t="s">
        <v>2167</v>
      </c>
      <c r="G177" s="165" t="s">
        <v>312</v>
      </c>
      <c r="H177" s="166">
        <v>2</v>
      </c>
      <c r="I177" s="167"/>
      <c r="J177" s="168">
        <f t="shared" si="20"/>
        <v>0</v>
      </c>
      <c r="K177" s="169"/>
      <c r="L177" s="170"/>
      <c r="M177" s="171" t="s">
        <v>1</v>
      </c>
      <c r="N177" s="172" t="s">
        <v>44</v>
      </c>
      <c r="P177" s="137">
        <f t="shared" si="21"/>
        <v>0</v>
      </c>
      <c r="Q177" s="137">
        <v>0</v>
      </c>
      <c r="R177" s="137">
        <f t="shared" si="22"/>
        <v>0</v>
      </c>
      <c r="S177" s="137">
        <v>0</v>
      </c>
      <c r="T177" s="138">
        <f t="shared" si="23"/>
        <v>0</v>
      </c>
      <c r="AR177" s="139" t="s">
        <v>420</v>
      </c>
      <c r="AT177" s="139" t="s">
        <v>748</v>
      </c>
      <c r="AU177" s="139" t="s">
        <v>88</v>
      </c>
      <c r="AY177" s="17" t="s">
        <v>224</v>
      </c>
      <c r="BE177" s="140">
        <f t="shared" si="24"/>
        <v>0</v>
      </c>
      <c r="BF177" s="140">
        <f t="shared" si="25"/>
        <v>0</v>
      </c>
      <c r="BG177" s="140">
        <f t="shared" si="26"/>
        <v>0</v>
      </c>
      <c r="BH177" s="140">
        <f t="shared" si="27"/>
        <v>0</v>
      </c>
      <c r="BI177" s="140">
        <f t="shared" si="28"/>
        <v>0</v>
      </c>
      <c r="BJ177" s="17" t="s">
        <v>6</v>
      </c>
      <c r="BK177" s="140">
        <f t="shared" si="29"/>
        <v>0</v>
      </c>
      <c r="BL177" s="17" t="s">
        <v>249</v>
      </c>
      <c r="BM177" s="139" t="s">
        <v>728</v>
      </c>
    </row>
    <row r="178" spans="2:65" s="1" customFormat="1" ht="24.2" customHeight="1">
      <c r="B178" s="32"/>
      <c r="C178" s="127" t="s">
        <v>511</v>
      </c>
      <c r="D178" s="127" t="s">
        <v>225</v>
      </c>
      <c r="E178" s="128" t="s">
        <v>1485</v>
      </c>
      <c r="F178" s="129" t="s">
        <v>1486</v>
      </c>
      <c r="G178" s="130" t="s">
        <v>447</v>
      </c>
      <c r="H178" s="131">
        <v>256</v>
      </c>
      <c r="I178" s="132"/>
      <c r="J178" s="133">
        <f t="shared" si="20"/>
        <v>0</v>
      </c>
      <c r="K178" s="134"/>
      <c r="L178" s="32"/>
      <c r="M178" s="135" t="s">
        <v>1</v>
      </c>
      <c r="N178" s="136" t="s">
        <v>44</v>
      </c>
      <c r="P178" s="137">
        <f t="shared" si="21"/>
        <v>0</v>
      </c>
      <c r="Q178" s="137">
        <v>1.8000000000000001E-4</v>
      </c>
      <c r="R178" s="137">
        <f t="shared" si="22"/>
        <v>4.6080000000000003E-2</v>
      </c>
      <c r="S178" s="137">
        <v>0</v>
      </c>
      <c r="T178" s="138">
        <f t="shared" si="23"/>
        <v>0</v>
      </c>
      <c r="AR178" s="139" t="s">
        <v>249</v>
      </c>
      <c r="AT178" s="139" t="s">
        <v>225</v>
      </c>
      <c r="AU178" s="139" t="s">
        <v>88</v>
      </c>
      <c r="AY178" s="17" t="s">
        <v>224</v>
      </c>
      <c r="BE178" s="140">
        <f t="shared" si="24"/>
        <v>0</v>
      </c>
      <c r="BF178" s="140">
        <f t="shared" si="25"/>
        <v>0</v>
      </c>
      <c r="BG178" s="140">
        <f t="shared" si="26"/>
        <v>0</v>
      </c>
      <c r="BH178" s="140">
        <f t="shared" si="27"/>
        <v>0</v>
      </c>
      <c r="BI178" s="140">
        <f t="shared" si="28"/>
        <v>0</v>
      </c>
      <c r="BJ178" s="17" t="s">
        <v>6</v>
      </c>
      <c r="BK178" s="140">
        <f t="shared" si="29"/>
        <v>0</v>
      </c>
      <c r="BL178" s="17" t="s">
        <v>249</v>
      </c>
      <c r="BM178" s="139" t="s">
        <v>738</v>
      </c>
    </row>
    <row r="179" spans="2:65" s="1" customFormat="1" ht="21.75" customHeight="1">
      <c r="B179" s="32"/>
      <c r="C179" s="127" t="s">
        <v>516</v>
      </c>
      <c r="D179" s="127" t="s">
        <v>225</v>
      </c>
      <c r="E179" s="128" t="s">
        <v>1487</v>
      </c>
      <c r="F179" s="129" t="s">
        <v>1488</v>
      </c>
      <c r="G179" s="130" t="s">
        <v>447</v>
      </c>
      <c r="H179" s="131">
        <v>256</v>
      </c>
      <c r="I179" s="132"/>
      <c r="J179" s="133">
        <f t="shared" si="20"/>
        <v>0</v>
      </c>
      <c r="K179" s="134"/>
      <c r="L179" s="32"/>
      <c r="M179" s="135" t="s">
        <v>1</v>
      </c>
      <c r="N179" s="136" t="s">
        <v>44</v>
      </c>
      <c r="P179" s="137">
        <f t="shared" si="21"/>
        <v>0</v>
      </c>
      <c r="Q179" s="137">
        <v>1.0000000000000001E-5</v>
      </c>
      <c r="R179" s="137">
        <f t="shared" si="22"/>
        <v>2.5600000000000002E-3</v>
      </c>
      <c r="S179" s="137">
        <v>0</v>
      </c>
      <c r="T179" s="138">
        <f t="shared" si="23"/>
        <v>0</v>
      </c>
      <c r="AR179" s="139" t="s">
        <v>249</v>
      </c>
      <c r="AT179" s="139" t="s">
        <v>225</v>
      </c>
      <c r="AU179" s="139" t="s">
        <v>88</v>
      </c>
      <c r="AY179" s="17" t="s">
        <v>224</v>
      </c>
      <c r="BE179" s="140">
        <f t="shared" si="24"/>
        <v>0</v>
      </c>
      <c r="BF179" s="140">
        <f t="shared" si="25"/>
        <v>0</v>
      </c>
      <c r="BG179" s="140">
        <f t="shared" si="26"/>
        <v>0</v>
      </c>
      <c r="BH179" s="140">
        <f t="shared" si="27"/>
        <v>0</v>
      </c>
      <c r="BI179" s="140">
        <f t="shared" si="28"/>
        <v>0</v>
      </c>
      <c r="BJ179" s="17" t="s">
        <v>6</v>
      </c>
      <c r="BK179" s="140">
        <f t="shared" si="29"/>
        <v>0</v>
      </c>
      <c r="BL179" s="17" t="s">
        <v>249</v>
      </c>
      <c r="BM179" s="139" t="s">
        <v>747</v>
      </c>
    </row>
    <row r="180" spans="2:65" s="1" customFormat="1" ht="16.5" customHeight="1">
      <c r="B180" s="32"/>
      <c r="C180" s="127" t="s">
        <v>522</v>
      </c>
      <c r="D180" s="127" t="s">
        <v>225</v>
      </c>
      <c r="E180" s="128" t="s">
        <v>2168</v>
      </c>
      <c r="F180" s="129" t="s">
        <v>2169</v>
      </c>
      <c r="G180" s="130" t="s">
        <v>447</v>
      </c>
      <c r="H180" s="131">
        <v>17</v>
      </c>
      <c r="I180" s="132"/>
      <c r="J180" s="133">
        <f t="shared" si="20"/>
        <v>0</v>
      </c>
      <c r="K180" s="134"/>
      <c r="L180" s="32"/>
      <c r="M180" s="135" t="s">
        <v>1</v>
      </c>
      <c r="N180" s="136" t="s">
        <v>44</v>
      </c>
      <c r="P180" s="137">
        <f t="shared" si="21"/>
        <v>0</v>
      </c>
      <c r="Q180" s="137">
        <v>0</v>
      </c>
      <c r="R180" s="137">
        <f t="shared" si="22"/>
        <v>0</v>
      </c>
      <c r="S180" s="137">
        <v>0</v>
      </c>
      <c r="T180" s="138">
        <f t="shared" si="23"/>
        <v>0</v>
      </c>
      <c r="AR180" s="139" t="s">
        <v>249</v>
      </c>
      <c r="AT180" s="139" t="s">
        <v>225</v>
      </c>
      <c r="AU180" s="139" t="s">
        <v>88</v>
      </c>
      <c r="AY180" s="17" t="s">
        <v>224</v>
      </c>
      <c r="BE180" s="140">
        <f t="shared" si="24"/>
        <v>0</v>
      </c>
      <c r="BF180" s="140">
        <f t="shared" si="25"/>
        <v>0</v>
      </c>
      <c r="BG180" s="140">
        <f t="shared" si="26"/>
        <v>0</v>
      </c>
      <c r="BH180" s="140">
        <f t="shared" si="27"/>
        <v>0</v>
      </c>
      <c r="BI180" s="140">
        <f t="shared" si="28"/>
        <v>0</v>
      </c>
      <c r="BJ180" s="17" t="s">
        <v>6</v>
      </c>
      <c r="BK180" s="140">
        <f t="shared" si="29"/>
        <v>0</v>
      </c>
      <c r="BL180" s="17" t="s">
        <v>249</v>
      </c>
      <c r="BM180" s="139" t="s">
        <v>758</v>
      </c>
    </row>
    <row r="181" spans="2:65" s="1" customFormat="1" ht="16.5" customHeight="1">
      <c r="B181" s="32"/>
      <c r="C181" s="162" t="s">
        <v>534</v>
      </c>
      <c r="D181" s="162" t="s">
        <v>748</v>
      </c>
      <c r="E181" s="163" t="s">
        <v>2170</v>
      </c>
      <c r="F181" s="164" t="s">
        <v>2171</v>
      </c>
      <c r="G181" s="165" t="s">
        <v>447</v>
      </c>
      <c r="H181" s="166">
        <v>5</v>
      </c>
      <c r="I181" s="167"/>
      <c r="J181" s="168">
        <f t="shared" si="20"/>
        <v>0</v>
      </c>
      <c r="K181" s="169"/>
      <c r="L181" s="170"/>
      <c r="M181" s="171" t="s">
        <v>1</v>
      </c>
      <c r="N181" s="172" t="s">
        <v>44</v>
      </c>
      <c r="P181" s="137">
        <f t="shared" si="21"/>
        <v>0</v>
      </c>
      <c r="Q181" s="137">
        <v>0</v>
      </c>
      <c r="R181" s="137">
        <f t="shared" si="22"/>
        <v>0</v>
      </c>
      <c r="S181" s="137">
        <v>0</v>
      </c>
      <c r="T181" s="138">
        <f t="shared" si="23"/>
        <v>0</v>
      </c>
      <c r="AR181" s="139" t="s">
        <v>420</v>
      </c>
      <c r="AT181" s="139" t="s">
        <v>748</v>
      </c>
      <c r="AU181" s="139" t="s">
        <v>88</v>
      </c>
      <c r="AY181" s="17" t="s">
        <v>224</v>
      </c>
      <c r="BE181" s="140">
        <f t="shared" si="24"/>
        <v>0</v>
      </c>
      <c r="BF181" s="140">
        <f t="shared" si="25"/>
        <v>0</v>
      </c>
      <c r="BG181" s="140">
        <f t="shared" si="26"/>
        <v>0</v>
      </c>
      <c r="BH181" s="140">
        <f t="shared" si="27"/>
        <v>0</v>
      </c>
      <c r="BI181" s="140">
        <f t="shared" si="28"/>
        <v>0</v>
      </c>
      <c r="BJ181" s="17" t="s">
        <v>6</v>
      </c>
      <c r="BK181" s="140">
        <f t="shared" si="29"/>
        <v>0</v>
      </c>
      <c r="BL181" s="17" t="s">
        <v>249</v>
      </c>
      <c r="BM181" s="139" t="s">
        <v>774</v>
      </c>
    </row>
    <row r="182" spans="2:65" s="1" customFormat="1" ht="16.5" customHeight="1">
      <c r="B182" s="32"/>
      <c r="C182" s="162" t="s">
        <v>538</v>
      </c>
      <c r="D182" s="162" t="s">
        <v>748</v>
      </c>
      <c r="E182" s="163" t="s">
        <v>2172</v>
      </c>
      <c r="F182" s="164" t="s">
        <v>2173</v>
      </c>
      <c r="G182" s="165" t="s">
        <v>447</v>
      </c>
      <c r="H182" s="166">
        <v>12</v>
      </c>
      <c r="I182" s="167"/>
      <c r="J182" s="168">
        <f t="shared" si="20"/>
        <v>0</v>
      </c>
      <c r="K182" s="169"/>
      <c r="L182" s="170"/>
      <c r="M182" s="171" t="s">
        <v>1</v>
      </c>
      <c r="N182" s="172" t="s">
        <v>44</v>
      </c>
      <c r="P182" s="137">
        <f t="shared" si="21"/>
        <v>0</v>
      </c>
      <c r="Q182" s="137">
        <v>0</v>
      </c>
      <c r="R182" s="137">
        <f t="shared" si="22"/>
        <v>0</v>
      </c>
      <c r="S182" s="137">
        <v>0</v>
      </c>
      <c r="T182" s="138">
        <f t="shared" si="23"/>
        <v>0</v>
      </c>
      <c r="AR182" s="139" t="s">
        <v>420</v>
      </c>
      <c r="AT182" s="139" t="s">
        <v>748</v>
      </c>
      <c r="AU182" s="139" t="s">
        <v>88</v>
      </c>
      <c r="AY182" s="17" t="s">
        <v>224</v>
      </c>
      <c r="BE182" s="140">
        <f t="shared" si="24"/>
        <v>0</v>
      </c>
      <c r="BF182" s="140">
        <f t="shared" si="25"/>
        <v>0</v>
      </c>
      <c r="BG182" s="140">
        <f t="shared" si="26"/>
        <v>0</v>
      </c>
      <c r="BH182" s="140">
        <f t="shared" si="27"/>
        <v>0</v>
      </c>
      <c r="BI182" s="140">
        <f t="shared" si="28"/>
        <v>0</v>
      </c>
      <c r="BJ182" s="17" t="s">
        <v>6</v>
      </c>
      <c r="BK182" s="140">
        <f t="shared" si="29"/>
        <v>0</v>
      </c>
      <c r="BL182" s="17" t="s">
        <v>249</v>
      </c>
      <c r="BM182" s="139" t="s">
        <v>785</v>
      </c>
    </row>
    <row r="183" spans="2:65" s="1" customFormat="1" ht="16.5" customHeight="1">
      <c r="B183" s="32"/>
      <c r="C183" s="162" t="s">
        <v>544</v>
      </c>
      <c r="D183" s="162" t="s">
        <v>748</v>
      </c>
      <c r="E183" s="163" t="s">
        <v>1501</v>
      </c>
      <c r="F183" s="164" t="s">
        <v>1502</v>
      </c>
      <c r="G183" s="165" t="s">
        <v>312</v>
      </c>
      <c r="H183" s="166">
        <v>3</v>
      </c>
      <c r="I183" s="167"/>
      <c r="J183" s="168">
        <f t="shared" si="20"/>
        <v>0</v>
      </c>
      <c r="K183" s="169"/>
      <c r="L183" s="170"/>
      <c r="M183" s="171" t="s">
        <v>1</v>
      </c>
      <c r="N183" s="172" t="s">
        <v>44</v>
      </c>
      <c r="P183" s="137">
        <f t="shared" si="21"/>
        <v>0</v>
      </c>
      <c r="Q183" s="137">
        <v>0</v>
      </c>
      <c r="R183" s="137">
        <f t="shared" si="22"/>
        <v>0</v>
      </c>
      <c r="S183" s="137">
        <v>0</v>
      </c>
      <c r="T183" s="138">
        <f t="shared" si="23"/>
        <v>0</v>
      </c>
      <c r="AR183" s="139" t="s">
        <v>420</v>
      </c>
      <c r="AT183" s="139" t="s">
        <v>748</v>
      </c>
      <c r="AU183" s="139" t="s">
        <v>88</v>
      </c>
      <c r="AY183" s="17" t="s">
        <v>224</v>
      </c>
      <c r="BE183" s="140">
        <f t="shared" si="24"/>
        <v>0</v>
      </c>
      <c r="BF183" s="140">
        <f t="shared" si="25"/>
        <v>0</v>
      </c>
      <c r="BG183" s="140">
        <f t="shared" si="26"/>
        <v>0</v>
      </c>
      <c r="BH183" s="140">
        <f t="shared" si="27"/>
        <v>0</v>
      </c>
      <c r="BI183" s="140">
        <f t="shared" si="28"/>
        <v>0</v>
      </c>
      <c r="BJ183" s="17" t="s">
        <v>6</v>
      </c>
      <c r="BK183" s="140">
        <f t="shared" si="29"/>
        <v>0</v>
      </c>
      <c r="BL183" s="17" t="s">
        <v>249</v>
      </c>
      <c r="BM183" s="139" t="s">
        <v>794</v>
      </c>
    </row>
    <row r="184" spans="2:65" s="1" customFormat="1" ht="16.5" customHeight="1">
      <c r="B184" s="32"/>
      <c r="C184" s="162" t="s">
        <v>550</v>
      </c>
      <c r="D184" s="162" t="s">
        <v>748</v>
      </c>
      <c r="E184" s="163" t="s">
        <v>1505</v>
      </c>
      <c r="F184" s="164" t="s">
        <v>1506</v>
      </c>
      <c r="G184" s="165" t="s">
        <v>447</v>
      </c>
      <c r="H184" s="166">
        <v>22</v>
      </c>
      <c r="I184" s="167"/>
      <c r="J184" s="168">
        <f t="shared" si="20"/>
        <v>0</v>
      </c>
      <c r="K184" s="169"/>
      <c r="L184" s="170"/>
      <c r="M184" s="171" t="s">
        <v>1</v>
      </c>
      <c r="N184" s="172" t="s">
        <v>44</v>
      </c>
      <c r="P184" s="137">
        <f t="shared" si="21"/>
        <v>0</v>
      </c>
      <c r="Q184" s="137">
        <v>0</v>
      </c>
      <c r="R184" s="137">
        <f t="shared" si="22"/>
        <v>0</v>
      </c>
      <c r="S184" s="137">
        <v>0</v>
      </c>
      <c r="T184" s="138">
        <f t="shared" si="23"/>
        <v>0</v>
      </c>
      <c r="AR184" s="139" t="s">
        <v>420</v>
      </c>
      <c r="AT184" s="139" t="s">
        <v>748</v>
      </c>
      <c r="AU184" s="139" t="s">
        <v>88</v>
      </c>
      <c r="AY184" s="17" t="s">
        <v>224</v>
      </c>
      <c r="BE184" s="140">
        <f t="shared" si="24"/>
        <v>0</v>
      </c>
      <c r="BF184" s="140">
        <f t="shared" si="25"/>
        <v>0</v>
      </c>
      <c r="BG184" s="140">
        <f t="shared" si="26"/>
        <v>0</v>
      </c>
      <c r="BH184" s="140">
        <f t="shared" si="27"/>
        <v>0</v>
      </c>
      <c r="BI184" s="140">
        <f t="shared" si="28"/>
        <v>0</v>
      </c>
      <c r="BJ184" s="17" t="s">
        <v>6</v>
      </c>
      <c r="BK184" s="140">
        <f t="shared" si="29"/>
        <v>0</v>
      </c>
      <c r="BL184" s="17" t="s">
        <v>249</v>
      </c>
      <c r="BM184" s="139" t="s">
        <v>806</v>
      </c>
    </row>
    <row r="185" spans="2:65" s="1" customFormat="1" ht="24.2" customHeight="1">
      <c r="B185" s="32"/>
      <c r="C185" s="162" t="s">
        <v>557</v>
      </c>
      <c r="D185" s="162" t="s">
        <v>748</v>
      </c>
      <c r="E185" s="163" t="s">
        <v>2174</v>
      </c>
      <c r="F185" s="164" t="s">
        <v>2175</v>
      </c>
      <c r="G185" s="165" t="s">
        <v>312</v>
      </c>
      <c r="H185" s="166">
        <v>2</v>
      </c>
      <c r="I185" s="167"/>
      <c r="J185" s="168">
        <f t="shared" si="20"/>
        <v>0</v>
      </c>
      <c r="K185" s="169"/>
      <c r="L185" s="170"/>
      <c r="M185" s="171" t="s">
        <v>1</v>
      </c>
      <c r="N185" s="172" t="s">
        <v>44</v>
      </c>
      <c r="P185" s="137">
        <f t="shared" si="21"/>
        <v>0</v>
      </c>
      <c r="Q185" s="137">
        <v>0</v>
      </c>
      <c r="R185" s="137">
        <f t="shared" si="22"/>
        <v>0</v>
      </c>
      <c r="S185" s="137">
        <v>0</v>
      </c>
      <c r="T185" s="138">
        <f t="shared" si="23"/>
        <v>0</v>
      </c>
      <c r="AR185" s="139" t="s">
        <v>420</v>
      </c>
      <c r="AT185" s="139" t="s">
        <v>748</v>
      </c>
      <c r="AU185" s="139" t="s">
        <v>88</v>
      </c>
      <c r="AY185" s="17" t="s">
        <v>224</v>
      </c>
      <c r="BE185" s="140">
        <f t="shared" si="24"/>
        <v>0</v>
      </c>
      <c r="BF185" s="140">
        <f t="shared" si="25"/>
        <v>0</v>
      </c>
      <c r="BG185" s="140">
        <f t="shared" si="26"/>
        <v>0</v>
      </c>
      <c r="BH185" s="140">
        <f t="shared" si="27"/>
        <v>0</v>
      </c>
      <c r="BI185" s="140">
        <f t="shared" si="28"/>
        <v>0</v>
      </c>
      <c r="BJ185" s="17" t="s">
        <v>6</v>
      </c>
      <c r="BK185" s="140">
        <f t="shared" si="29"/>
        <v>0</v>
      </c>
      <c r="BL185" s="17" t="s">
        <v>249</v>
      </c>
      <c r="BM185" s="139" t="s">
        <v>814</v>
      </c>
    </row>
    <row r="186" spans="2:65" s="1" customFormat="1" ht="16.5" customHeight="1">
      <c r="B186" s="32"/>
      <c r="C186" s="127" t="s">
        <v>564</v>
      </c>
      <c r="D186" s="127" t="s">
        <v>225</v>
      </c>
      <c r="E186" s="128" t="s">
        <v>2176</v>
      </c>
      <c r="F186" s="129" t="s">
        <v>2177</v>
      </c>
      <c r="G186" s="130" t="s">
        <v>312</v>
      </c>
      <c r="H186" s="131">
        <v>2</v>
      </c>
      <c r="I186" s="132"/>
      <c r="J186" s="133">
        <f t="shared" si="20"/>
        <v>0</v>
      </c>
      <c r="K186" s="134"/>
      <c r="L186" s="32"/>
      <c r="M186" s="135" t="s">
        <v>1</v>
      </c>
      <c r="N186" s="136" t="s">
        <v>44</v>
      </c>
      <c r="P186" s="137">
        <f t="shared" si="21"/>
        <v>0</v>
      </c>
      <c r="Q186" s="137">
        <v>0</v>
      </c>
      <c r="R186" s="137">
        <f t="shared" si="22"/>
        <v>0</v>
      </c>
      <c r="S186" s="137">
        <v>0</v>
      </c>
      <c r="T186" s="138">
        <f t="shared" si="23"/>
        <v>0</v>
      </c>
      <c r="AR186" s="139" t="s">
        <v>249</v>
      </c>
      <c r="AT186" s="139" t="s">
        <v>225</v>
      </c>
      <c r="AU186" s="139" t="s">
        <v>88</v>
      </c>
      <c r="AY186" s="17" t="s">
        <v>224</v>
      </c>
      <c r="BE186" s="140">
        <f t="shared" si="24"/>
        <v>0</v>
      </c>
      <c r="BF186" s="140">
        <f t="shared" si="25"/>
        <v>0</v>
      </c>
      <c r="BG186" s="140">
        <f t="shared" si="26"/>
        <v>0</v>
      </c>
      <c r="BH186" s="140">
        <f t="shared" si="27"/>
        <v>0</v>
      </c>
      <c r="BI186" s="140">
        <f t="shared" si="28"/>
        <v>0</v>
      </c>
      <c r="BJ186" s="17" t="s">
        <v>6</v>
      </c>
      <c r="BK186" s="140">
        <f t="shared" si="29"/>
        <v>0</v>
      </c>
      <c r="BL186" s="17" t="s">
        <v>249</v>
      </c>
      <c r="BM186" s="139" t="s">
        <v>828</v>
      </c>
    </row>
    <row r="187" spans="2:65" s="1" customFormat="1" ht="24.2" customHeight="1">
      <c r="B187" s="32"/>
      <c r="C187" s="127" t="s">
        <v>568</v>
      </c>
      <c r="D187" s="127" t="s">
        <v>225</v>
      </c>
      <c r="E187" s="128" t="s">
        <v>2178</v>
      </c>
      <c r="F187" s="129" t="s">
        <v>2179</v>
      </c>
      <c r="G187" s="130" t="s">
        <v>2180</v>
      </c>
      <c r="H187" s="131">
        <v>2</v>
      </c>
      <c r="I187" s="132"/>
      <c r="J187" s="133">
        <f t="shared" si="20"/>
        <v>0</v>
      </c>
      <c r="K187" s="134"/>
      <c r="L187" s="32"/>
      <c r="M187" s="135" t="s">
        <v>1</v>
      </c>
      <c r="N187" s="136" t="s">
        <v>44</v>
      </c>
      <c r="P187" s="137">
        <f t="shared" si="21"/>
        <v>0</v>
      </c>
      <c r="Q187" s="137">
        <v>5.5199999999999997E-3</v>
      </c>
      <c r="R187" s="137">
        <f t="shared" si="22"/>
        <v>1.1039999999999999E-2</v>
      </c>
      <c r="S187" s="137">
        <v>0</v>
      </c>
      <c r="T187" s="138">
        <f t="shared" si="23"/>
        <v>0</v>
      </c>
      <c r="AR187" s="139" t="s">
        <v>249</v>
      </c>
      <c r="AT187" s="139" t="s">
        <v>225</v>
      </c>
      <c r="AU187" s="139" t="s">
        <v>88</v>
      </c>
      <c r="AY187" s="17" t="s">
        <v>224</v>
      </c>
      <c r="BE187" s="140">
        <f t="shared" si="24"/>
        <v>0</v>
      </c>
      <c r="BF187" s="140">
        <f t="shared" si="25"/>
        <v>0</v>
      </c>
      <c r="BG187" s="140">
        <f t="shared" si="26"/>
        <v>0</v>
      </c>
      <c r="BH187" s="140">
        <f t="shared" si="27"/>
        <v>0</v>
      </c>
      <c r="BI187" s="140">
        <f t="shared" si="28"/>
        <v>0</v>
      </c>
      <c r="BJ187" s="17" t="s">
        <v>6</v>
      </c>
      <c r="BK187" s="140">
        <f t="shared" si="29"/>
        <v>0</v>
      </c>
      <c r="BL187" s="17" t="s">
        <v>249</v>
      </c>
      <c r="BM187" s="139" t="s">
        <v>839</v>
      </c>
    </row>
    <row r="188" spans="2:65" s="1" customFormat="1" ht="24.2" customHeight="1">
      <c r="B188" s="32"/>
      <c r="C188" s="127" t="s">
        <v>572</v>
      </c>
      <c r="D188" s="127" t="s">
        <v>225</v>
      </c>
      <c r="E188" s="128" t="s">
        <v>2181</v>
      </c>
      <c r="F188" s="129" t="s">
        <v>2182</v>
      </c>
      <c r="G188" s="130" t="s">
        <v>312</v>
      </c>
      <c r="H188" s="131">
        <v>2</v>
      </c>
      <c r="I188" s="132"/>
      <c r="J188" s="133">
        <f t="shared" si="20"/>
        <v>0</v>
      </c>
      <c r="K188" s="134"/>
      <c r="L188" s="32"/>
      <c r="M188" s="135" t="s">
        <v>1</v>
      </c>
      <c r="N188" s="136" t="s">
        <v>44</v>
      </c>
      <c r="P188" s="137">
        <f t="shared" si="21"/>
        <v>0</v>
      </c>
      <c r="Q188" s="137">
        <v>6.8000000000000005E-4</v>
      </c>
      <c r="R188" s="137">
        <f t="shared" si="22"/>
        <v>1.3600000000000001E-3</v>
      </c>
      <c r="S188" s="137">
        <v>0</v>
      </c>
      <c r="T188" s="138">
        <f t="shared" si="23"/>
        <v>0</v>
      </c>
      <c r="AR188" s="139" t="s">
        <v>249</v>
      </c>
      <c r="AT188" s="139" t="s">
        <v>225</v>
      </c>
      <c r="AU188" s="139" t="s">
        <v>88</v>
      </c>
      <c r="AY188" s="17" t="s">
        <v>224</v>
      </c>
      <c r="BE188" s="140">
        <f t="shared" si="24"/>
        <v>0</v>
      </c>
      <c r="BF188" s="140">
        <f t="shared" si="25"/>
        <v>0</v>
      </c>
      <c r="BG188" s="140">
        <f t="shared" si="26"/>
        <v>0</v>
      </c>
      <c r="BH188" s="140">
        <f t="shared" si="27"/>
        <v>0</v>
      </c>
      <c r="BI188" s="140">
        <f t="shared" si="28"/>
        <v>0</v>
      </c>
      <c r="BJ188" s="17" t="s">
        <v>6</v>
      </c>
      <c r="BK188" s="140">
        <f t="shared" si="29"/>
        <v>0</v>
      </c>
      <c r="BL188" s="17" t="s">
        <v>249</v>
      </c>
      <c r="BM188" s="139" t="s">
        <v>847</v>
      </c>
    </row>
    <row r="189" spans="2:65" s="1" customFormat="1" ht="24.2" customHeight="1">
      <c r="B189" s="32"/>
      <c r="C189" s="127" t="s">
        <v>576</v>
      </c>
      <c r="D189" s="127" t="s">
        <v>225</v>
      </c>
      <c r="E189" s="128" t="s">
        <v>2183</v>
      </c>
      <c r="F189" s="129" t="s">
        <v>2184</v>
      </c>
      <c r="G189" s="130" t="s">
        <v>312</v>
      </c>
      <c r="H189" s="131">
        <v>2</v>
      </c>
      <c r="I189" s="132"/>
      <c r="J189" s="133">
        <f t="shared" si="20"/>
        <v>0</v>
      </c>
      <c r="K189" s="134"/>
      <c r="L189" s="32"/>
      <c r="M189" s="135" t="s">
        <v>1</v>
      </c>
      <c r="N189" s="136" t="s">
        <v>44</v>
      </c>
      <c r="P189" s="137">
        <f t="shared" si="21"/>
        <v>0</v>
      </c>
      <c r="Q189" s="137">
        <v>5.2999999999999998E-4</v>
      </c>
      <c r="R189" s="137">
        <f t="shared" si="22"/>
        <v>1.06E-3</v>
      </c>
      <c r="S189" s="137">
        <v>0</v>
      </c>
      <c r="T189" s="138">
        <f t="shared" si="23"/>
        <v>0</v>
      </c>
      <c r="AR189" s="139" t="s">
        <v>249</v>
      </c>
      <c r="AT189" s="139" t="s">
        <v>225</v>
      </c>
      <c r="AU189" s="139" t="s">
        <v>88</v>
      </c>
      <c r="AY189" s="17" t="s">
        <v>224</v>
      </c>
      <c r="BE189" s="140">
        <f t="shared" si="24"/>
        <v>0</v>
      </c>
      <c r="BF189" s="140">
        <f t="shared" si="25"/>
        <v>0</v>
      </c>
      <c r="BG189" s="140">
        <f t="shared" si="26"/>
        <v>0</v>
      </c>
      <c r="BH189" s="140">
        <f t="shared" si="27"/>
        <v>0</v>
      </c>
      <c r="BI189" s="140">
        <f t="shared" si="28"/>
        <v>0</v>
      </c>
      <c r="BJ189" s="17" t="s">
        <v>6</v>
      </c>
      <c r="BK189" s="140">
        <f t="shared" si="29"/>
        <v>0</v>
      </c>
      <c r="BL189" s="17" t="s">
        <v>249</v>
      </c>
      <c r="BM189" s="139" t="s">
        <v>859</v>
      </c>
    </row>
    <row r="190" spans="2:65" s="1" customFormat="1" ht="21.75" customHeight="1">
      <c r="B190" s="32"/>
      <c r="C190" s="127" t="s">
        <v>580</v>
      </c>
      <c r="D190" s="127" t="s">
        <v>225</v>
      </c>
      <c r="E190" s="128" t="s">
        <v>1515</v>
      </c>
      <c r="F190" s="129" t="s">
        <v>1516</v>
      </c>
      <c r="G190" s="130" t="s">
        <v>797</v>
      </c>
      <c r="H190" s="180"/>
      <c r="I190" s="132"/>
      <c r="J190" s="133">
        <f t="shared" si="20"/>
        <v>0</v>
      </c>
      <c r="K190" s="134"/>
      <c r="L190" s="32"/>
      <c r="M190" s="135" t="s">
        <v>1</v>
      </c>
      <c r="N190" s="136" t="s">
        <v>44</v>
      </c>
      <c r="P190" s="137">
        <f t="shared" si="21"/>
        <v>0</v>
      </c>
      <c r="Q190" s="137">
        <v>0</v>
      </c>
      <c r="R190" s="137">
        <f t="shared" si="22"/>
        <v>0</v>
      </c>
      <c r="S190" s="137">
        <v>0</v>
      </c>
      <c r="T190" s="138">
        <f t="shared" si="23"/>
        <v>0</v>
      </c>
      <c r="AR190" s="139" t="s">
        <v>249</v>
      </c>
      <c r="AT190" s="139" t="s">
        <v>225</v>
      </c>
      <c r="AU190" s="139" t="s">
        <v>88</v>
      </c>
      <c r="AY190" s="17" t="s">
        <v>224</v>
      </c>
      <c r="BE190" s="140">
        <f t="shared" si="24"/>
        <v>0</v>
      </c>
      <c r="BF190" s="140">
        <f t="shared" si="25"/>
        <v>0</v>
      </c>
      <c r="BG190" s="140">
        <f t="shared" si="26"/>
        <v>0</v>
      </c>
      <c r="BH190" s="140">
        <f t="shared" si="27"/>
        <v>0</v>
      </c>
      <c r="BI190" s="140">
        <f t="shared" si="28"/>
        <v>0</v>
      </c>
      <c r="BJ190" s="17" t="s">
        <v>6</v>
      </c>
      <c r="BK190" s="140">
        <f t="shared" si="29"/>
        <v>0</v>
      </c>
      <c r="BL190" s="17" t="s">
        <v>249</v>
      </c>
      <c r="BM190" s="139" t="s">
        <v>867</v>
      </c>
    </row>
    <row r="191" spans="2:65" s="10" customFormat="1" ht="22.9" customHeight="1">
      <c r="B191" s="117"/>
      <c r="D191" s="118" t="s">
        <v>78</v>
      </c>
      <c r="E191" s="195" t="s">
        <v>2185</v>
      </c>
      <c r="F191" s="195" t="s">
        <v>2186</v>
      </c>
      <c r="I191" s="120"/>
      <c r="J191" s="196">
        <f>BK191</f>
        <v>0</v>
      </c>
      <c r="L191" s="117"/>
      <c r="M191" s="122"/>
      <c r="P191" s="123">
        <f>SUM(P192:P218)</f>
        <v>0</v>
      </c>
      <c r="R191" s="123">
        <f>SUM(R192:R218)</f>
        <v>0.13286000000000001</v>
      </c>
      <c r="T191" s="124">
        <f>SUM(T192:T218)</f>
        <v>0</v>
      </c>
      <c r="AR191" s="118" t="s">
        <v>88</v>
      </c>
      <c r="AT191" s="125" t="s">
        <v>78</v>
      </c>
      <c r="AU191" s="125" t="s">
        <v>6</v>
      </c>
      <c r="AY191" s="118" t="s">
        <v>224</v>
      </c>
      <c r="BK191" s="126">
        <f>SUM(BK192:BK218)</f>
        <v>0</v>
      </c>
    </row>
    <row r="192" spans="2:65" s="1" customFormat="1" ht="16.5" customHeight="1">
      <c r="B192" s="32"/>
      <c r="C192" s="127" t="s">
        <v>313</v>
      </c>
      <c r="D192" s="127" t="s">
        <v>225</v>
      </c>
      <c r="E192" s="128" t="s">
        <v>2187</v>
      </c>
      <c r="F192" s="129" t="s">
        <v>2188</v>
      </c>
      <c r="G192" s="130" t="s">
        <v>312</v>
      </c>
      <c r="H192" s="131">
        <v>7</v>
      </c>
      <c r="I192" s="132"/>
      <c r="J192" s="133">
        <f t="shared" ref="J192:J218" si="30">ROUND(I192*H192,2)</f>
        <v>0</v>
      </c>
      <c r="K192" s="134"/>
      <c r="L192" s="32"/>
      <c r="M192" s="135" t="s">
        <v>1</v>
      </c>
      <c r="N192" s="136" t="s">
        <v>44</v>
      </c>
      <c r="P192" s="137">
        <f t="shared" ref="P192:P218" si="31">O192*H192</f>
        <v>0</v>
      </c>
      <c r="Q192" s="137">
        <v>0</v>
      </c>
      <c r="R192" s="137">
        <f t="shared" ref="R192:R218" si="32">Q192*H192</f>
        <v>0</v>
      </c>
      <c r="S192" s="137">
        <v>0</v>
      </c>
      <c r="T192" s="138">
        <f t="shared" ref="T192:T218" si="33">S192*H192</f>
        <v>0</v>
      </c>
      <c r="AR192" s="139" t="s">
        <v>249</v>
      </c>
      <c r="AT192" s="139" t="s">
        <v>225</v>
      </c>
      <c r="AU192" s="139" t="s">
        <v>88</v>
      </c>
      <c r="AY192" s="17" t="s">
        <v>224</v>
      </c>
      <c r="BE192" s="140">
        <f t="shared" ref="BE192:BE218" si="34">IF(N192="základní",J192,0)</f>
        <v>0</v>
      </c>
      <c r="BF192" s="140">
        <f t="shared" ref="BF192:BF218" si="35">IF(N192="snížená",J192,0)</f>
        <v>0</v>
      </c>
      <c r="BG192" s="140">
        <f t="shared" ref="BG192:BG218" si="36">IF(N192="zákl. přenesená",J192,0)</f>
        <v>0</v>
      </c>
      <c r="BH192" s="140">
        <f t="shared" ref="BH192:BH218" si="37">IF(N192="sníž. přenesená",J192,0)</f>
        <v>0</v>
      </c>
      <c r="BI192" s="140">
        <f t="shared" ref="BI192:BI218" si="38">IF(N192="nulová",J192,0)</f>
        <v>0</v>
      </c>
      <c r="BJ192" s="17" t="s">
        <v>6</v>
      </c>
      <c r="BK192" s="140">
        <f t="shared" ref="BK192:BK218" si="39">ROUND(I192*H192,2)</f>
        <v>0</v>
      </c>
      <c r="BL192" s="17" t="s">
        <v>249</v>
      </c>
      <c r="BM192" s="139" t="s">
        <v>875</v>
      </c>
    </row>
    <row r="193" spans="2:65" s="1" customFormat="1" ht="21.75" customHeight="1">
      <c r="B193" s="32"/>
      <c r="C193" s="162" t="s">
        <v>555</v>
      </c>
      <c r="D193" s="162" t="s">
        <v>748</v>
      </c>
      <c r="E193" s="163" t="s">
        <v>2189</v>
      </c>
      <c r="F193" s="164" t="s">
        <v>2190</v>
      </c>
      <c r="G193" s="165" t="s">
        <v>1273</v>
      </c>
      <c r="H193" s="166">
        <v>7</v>
      </c>
      <c r="I193" s="167"/>
      <c r="J193" s="168">
        <f t="shared" si="30"/>
        <v>0</v>
      </c>
      <c r="K193" s="169"/>
      <c r="L193" s="170"/>
      <c r="M193" s="171" t="s">
        <v>1</v>
      </c>
      <c r="N193" s="172" t="s">
        <v>44</v>
      </c>
      <c r="P193" s="137">
        <f t="shared" si="31"/>
        <v>0</v>
      </c>
      <c r="Q193" s="137">
        <v>0</v>
      </c>
      <c r="R193" s="137">
        <f t="shared" si="32"/>
        <v>0</v>
      </c>
      <c r="S193" s="137">
        <v>0</v>
      </c>
      <c r="T193" s="138">
        <f t="shared" si="33"/>
        <v>0</v>
      </c>
      <c r="AR193" s="139" t="s">
        <v>420</v>
      </c>
      <c r="AT193" s="139" t="s">
        <v>748</v>
      </c>
      <c r="AU193" s="139" t="s">
        <v>88</v>
      </c>
      <c r="AY193" s="17" t="s">
        <v>224</v>
      </c>
      <c r="BE193" s="140">
        <f t="shared" si="34"/>
        <v>0</v>
      </c>
      <c r="BF193" s="140">
        <f t="shared" si="35"/>
        <v>0</v>
      </c>
      <c r="BG193" s="140">
        <f t="shared" si="36"/>
        <v>0</v>
      </c>
      <c r="BH193" s="140">
        <f t="shared" si="37"/>
        <v>0</v>
      </c>
      <c r="BI193" s="140">
        <f t="shared" si="38"/>
        <v>0</v>
      </c>
      <c r="BJ193" s="17" t="s">
        <v>6</v>
      </c>
      <c r="BK193" s="140">
        <f t="shared" si="39"/>
        <v>0</v>
      </c>
      <c r="BL193" s="17" t="s">
        <v>249</v>
      </c>
      <c r="BM193" s="139" t="s">
        <v>883</v>
      </c>
    </row>
    <row r="194" spans="2:65" s="1" customFormat="1" ht="16.5" customHeight="1">
      <c r="B194" s="32"/>
      <c r="C194" s="127" t="s">
        <v>317</v>
      </c>
      <c r="D194" s="127" t="s">
        <v>225</v>
      </c>
      <c r="E194" s="128" t="s">
        <v>2191</v>
      </c>
      <c r="F194" s="129" t="s">
        <v>2192</v>
      </c>
      <c r="G194" s="130" t="s">
        <v>312</v>
      </c>
      <c r="H194" s="131">
        <v>7</v>
      </c>
      <c r="I194" s="132"/>
      <c r="J194" s="133">
        <f t="shared" si="30"/>
        <v>0</v>
      </c>
      <c r="K194" s="134"/>
      <c r="L194" s="32"/>
      <c r="M194" s="135" t="s">
        <v>1</v>
      </c>
      <c r="N194" s="136" t="s">
        <v>44</v>
      </c>
      <c r="P194" s="137">
        <f t="shared" si="31"/>
        <v>0</v>
      </c>
      <c r="Q194" s="137">
        <v>1.34E-3</v>
      </c>
      <c r="R194" s="137">
        <f t="shared" si="32"/>
        <v>9.3799999999999994E-3</v>
      </c>
      <c r="S194" s="137">
        <v>0</v>
      </c>
      <c r="T194" s="138">
        <f t="shared" si="33"/>
        <v>0</v>
      </c>
      <c r="AR194" s="139" t="s">
        <v>249</v>
      </c>
      <c r="AT194" s="139" t="s">
        <v>225</v>
      </c>
      <c r="AU194" s="139" t="s">
        <v>88</v>
      </c>
      <c r="AY194" s="17" t="s">
        <v>224</v>
      </c>
      <c r="BE194" s="140">
        <f t="shared" si="34"/>
        <v>0</v>
      </c>
      <c r="BF194" s="140">
        <f t="shared" si="35"/>
        <v>0</v>
      </c>
      <c r="BG194" s="140">
        <f t="shared" si="36"/>
        <v>0</v>
      </c>
      <c r="BH194" s="140">
        <f t="shared" si="37"/>
        <v>0</v>
      </c>
      <c r="BI194" s="140">
        <f t="shared" si="38"/>
        <v>0</v>
      </c>
      <c r="BJ194" s="17" t="s">
        <v>6</v>
      </c>
      <c r="BK194" s="140">
        <f t="shared" si="39"/>
        <v>0</v>
      </c>
      <c r="BL194" s="17" t="s">
        <v>249</v>
      </c>
      <c r="BM194" s="139" t="s">
        <v>1384</v>
      </c>
    </row>
    <row r="195" spans="2:65" s="1" customFormat="1" ht="16.5" customHeight="1">
      <c r="B195" s="32"/>
      <c r="C195" s="162" t="s">
        <v>594</v>
      </c>
      <c r="D195" s="162" t="s">
        <v>748</v>
      </c>
      <c r="E195" s="163" t="s">
        <v>2193</v>
      </c>
      <c r="F195" s="164" t="s">
        <v>2194</v>
      </c>
      <c r="G195" s="165" t="s">
        <v>312</v>
      </c>
      <c r="H195" s="166">
        <v>7</v>
      </c>
      <c r="I195" s="167"/>
      <c r="J195" s="168">
        <f t="shared" si="30"/>
        <v>0</v>
      </c>
      <c r="K195" s="169"/>
      <c r="L195" s="170"/>
      <c r="M195" s="171" t="s">
        <v>1</v>
      </c>
      <c r="N195" s="172" t="s">
        <v>44</v>
      </c>
      <c r="P195" s="137">
        <f t="shared" si="31"/>
        <v>0</v>
      </c>
      <c r="Q195" s="137">
        <v>0</v>
      </c>
      <c r="R195" s="137">
        <f t="shared" si="32"/>
        <v>0</v>
      </c>
      <c r="S195" s="137">
        <v>0</v>
      </c>
      <c r="T195" s="138">
        <f t="shared" si="33"/>
        <v>0</v>
      </c>
      <c r="AR195" s="139" t="s">
        <v>420</v>
      </c>
      <c r="AT195" s="139" t="s">
        <v>748</v>
      </c>
      <c r="AU195" s="139" t="s">
        <v>88</v>
      </c>
      <c r="AY195" s="17" t="s">
        <v>224</v>
      </c>
      <c r="BE195" s="140">
        <f t="shared" si="34"/>
        <v>0</v>
      </c>
      <c r="BF195" s="140">
        <f t="shared" si="35"/>
        <v>0</v>
      </c>
      <c r="BG195" s="140">
        <f t="shared" si="36"/>
        <v>0</v>
      </c>
      <c r="BH195" s="140">
        <f t="shared" si="37"/>
        <v>0</v>
      </c>
      <c r="BI195" s="140">
        <f t="shared" si="38"/>
        <v>0</v>
      </c>
      <c r="BJ195" s="17" t="s">
        <v>6</v>
      </c>
      <c r="BK195" s="140">
        <f t="shared" si="39"/>
        <v>0</v>
      </c>
      <c r="BL195" s="17" t="s">
        <v>249</v>
      </c>
      <c r="BM195" s="139" t="s">
        <v>1387</v>
      </c>
    </row>
    <row r="196" spans="2:65" s="1" customFormat="1" ht="24.2" customHeight="1">
      <c r="B196" s="32"/>
      <c r="C196" s="162" t="s">
        <v>321</v>
      </c>
      <c r="D196" s="162" t="s">
        <v>748</v>
      </c>
      <c r="E196" s="163" t="s">
        <v>2195</v>
      </c>
      <c r="F196" s="164" t="s">
        <v>2196</v>
      </c>
      <c r="G196" s="165" t="s">
        <v>312</v>
      </c>
      <c r="H196" s="166">
        <v>0</v>
      </c>
      <c r="I196" s="167"/>
      <c r="J196" s="168">
        <f t="shared" si="30"/>
        <v>0</v>
      </c>
      <c r="K196" s="169"/>
      <c r="L196" s="170"/>
      <c r="M196" s="171" t="s">
        <v>1</v>
      </c>
      <c r="N196" s="172" t="s">
        <v>44</v>
      </c>
      <c r="P196" s="137">
        <f t="shared" si="31"/>
        <v>0</v>
      </c>
      <c r="Q196" s="137">
        <v>0</v>
      </c>
      <c r="R196" s="137">
        <f t="shared" si="32"/>
        <v>0</v>
      </c>
      <c r="S196" s="137">
        <v>0</v>
      </c>
      <c r="T196" s="138">
        <f t="shared" si="33"/>
        <v>0</v>
      </c>
      <c r="AR196" s="139" t="s">
        <v>420</v>
      </c>
      <c r="AT196" s="139" t="s">
        <v>748</v>
      </c>
      <c r="AU196" s="139" t="s">
        <v>88</v>
      </c>
      <c r="AY196" s="17" t="s">
        <v>224</v>
      </c>
      <c r="BE196" s="140">
        <f t="shared" si="34"/>
        <v>0</v>
      </c>
      <c r="BF196" s="140">
        <f t="shared" si="35"/>
        <v>0</v>
      </c>
      <c r="BG196" s="140">
        <f t="shared" si="36"/>
        <v>0</v>
      </c>
      <c r="BH196" s="140">
        <f t="shared" si="37"/>
        <v>0</v>
      </c>
      <c r="BI196" s="140">
        <f t="shared" si="38"/>
        <v>0</v>
      </c>
      <c r="BJ196" s="17" t="s">
        <v>6</v>
      </c>
      <c r="BK196" s="140">
        <f t="shared" si="39"/>
        <v>0</v>
      </c>
      <c r="BL196" s="17" t="s">
        <v>249</v>
      </c>
      <c r="BM196" s="139" t="s">
        <v>1390</v>
      </c>
    </row>
    <row r="197" spans="2:65" s="1" customFormat="1" ht="24.2" customHeight="1">
      <c r="B197" s="32"/>
      <c r="C197" s="127" t="s">
        <v>600</v>
      </c>
      <c r="D197" s="127" t="s">
        <v>225</v>
      </c>
      <c r="E197" s="128" t="s">
        <v>2197</v>
      </c>
      <c r="F197" s="129" t="s">
        <v>2198</v>
      </c>
      <c r="G197" s="130" t="s">
        <v>2180</v>
      </c>
      <c r="H197" s="131">
        <v>4</v>
      </c>
      <c r="I197" s="132"/>
      <c r="J197" s="133">
        <f t="shared" si="30"/>
        <v>0</v>
      </c>
      <c r="K197" s="134"/>
      <c r="L197" s="32"/>
      <c r="M197" s="135" t="s">
        <v>1</v>
      </c>
      <c r="N197" s="136" t="s">
        <v>44</v>
      </c>
      <c r="P197" s="137">
        <f t="shared" si="31"/>
        <v>0</v>
      </c>
      <c r="Q197" s="137">
        <v>1.9990000000000001E-2</v>
      </c>
      <c r="R197" s="137">
        <f t="shared" si="32"/>
        <v>7.9960000000000003E-2</v>
      </c>
      <c r="S197" s="137">
        <v>0</v>
      </c>
      <c r="T197" s="138">
        <f t="shared" si="33"/>
        <v>0</v>
      </c>
      <c r="AR197" s="139" t="s">
        <v>249</v>
      </c>
      <c r="AT197" s="139" t="s">
        <v>225</v>
      </c>
      <c r="AU197" s="139" t="s">
        <v>88</v>
      </c>
      <c r="AY197" s="17" t="s">
        <v>224</v>
      </c>
      <c r="BE197" s="140">
        <f t="shared" si="34"/>
        <v>0</v>
      </c>
      <c r="BF197" s="140">
        <f t="shared" si="35"/>
        <v>0</v>
      </c>
      <c r="BG197" s="140">
        <f t="shared" si="36"/>
        <v>0</v>
      </c>
      <c r="BH197" s="140">
        <f t="shared" si="37"/>
        <v>0</v>
      </c>
      <c r="BI197" s="140">
        <f t="shared" si="38"/>
        <v>0</v>
      </c>
      <c r="BJ197" s="17" t="s">
        <v>6</v>
      </c>
      <c r="BK197" s="140">
        <f t="shared" si="39"/>
        <v>0</v>
      </c>
      <c r="BL197" s="17" t="s">
        <v>249</v>
      </c>
      <c r="BM197" s="139" t="s">
        <v>1393</v>
      </c>
    </row>
    <row r="198" spans="2:65" s="1" customFormat="1" ht="21.75" customHeight="1">
      <c r="B198" s="32"/>
      <c r="C198" s="127" t="s">
        <v>326</v>
      </c>
      <c r="D198" s="127" t="s">
        <v>225</v>
      </c>
      <c r="E198" s="128" t="s">
        <v>2199</v>
      </c>
      <c r="F198" s="129" t="s">
        <v>2200</v>
      </c>
      <c r="G198" s="130" t="s">
        <v>2180</v>
      </c>
      <c r="H198" s="131">
        <v>6</v>
      </c>
      <c r="I198" s="132"/>
      <c r="J198" s="133">
        <f t="shared" si="30"/>
        <v>0</v>
      </c>
      <c r="K198" s="134"/>
      <c r="L198" s="32"/>
      <c r="M198" s="135" t="s">
        <v>1</v>
      </c>
      <c r="N198" s="136" t="s">
        <v>44</v>
      </c>
      <c r="P198" s="137">
        <f t="shared" si="31"/>
        <v>0</v>
      </c>
      <c r="Q198" s="137">
        <v>2.5200000000000001E-3</v>
      </c>
      <c r="R198" s="137">
        <f t="shared" si="32"/>
        <v>1.5120000000000001E-2</v>
      </c>
      <c r="S198" s="137">
        <v>0</v>
      </c>
      <c r="T198" s="138">
        <f t="shared" si="33"/>
        <v>0</v>
      </c>
      <c r="AR198" s="139" t="s">
        <v>249</v>
      </c>
      <c r="AT198" s="139" t="s">
        <v>225</v>
      </c>
      <c r="AU198" s="139" t="s">
        <v>88</v>
      </c>
      <c r="AY198" s="17" t="s">
        <v>224</v>
      </c>
      <c r="BE198" s="140">
        <f t="shared" si="34"/>
        <v>0</v>
      </c>
      <c r="BF198" s="140">
        <f t="shared" si="35"/>
        <v>0</v>
      </c>
      <c r="BG198" s="140">
        <f t="shared" si="36"/>
        <v>0</v>
      </c>
      <c r="BH198" s="140">
        <f t="shared" si="37"/>
        <v>0</v>
      </c>
      <c r="BI198" s="140">
        <f t="shared" si="38"/>
        <v>0</v>
      </c>
      <c r="BJ198" s="17" t="s">
        <v>6</v>
      </c>
      <c r="BK198" s="140">
        <f t="shared" si="39"/>
        <v>0</v>
      </c>
      <c r="BL198" s="17" t="s">
        <v>249</v>
      </c>
      <c r="BM198" s="139" t="s">
        <v>1396</v>
      </c>
    </row>
    <row r="199" spans="2:65" s="1" customFormat="1" ht="16.5" customHeight="1">
      <c r="B199" s="32"/>
      <c r="C199" s="162" t="s">
        <v>607</v>
      </c>
      <c r="D199" s="162" t="s">
        <v>748</v>
      </c>
      <c r="E199" s="163" t="s">
        <v>2201</v>
      </c>
      <c r="F199" s="164" t="s">
        <v>2202</v>
      </c>
      <c r="G199" s="165" t="s">
        <v>1273</v>
      </c>
      <c r="H199" s="166">
        <v>4</v>
      </c>
      <c r="I199" s="167"/>
      <c r="J199" s="168">
        <f t="shared" si="30"/>
        <v>0</v>
      </c>
      <c r="K199" s="169"/>
      <c r="L199" s="170"/>
      <c r="M199" s="171" t="s">
        <v>1</v>
      </c>
      <c r="N199" s="172" t="s">
        <v>44</v>
      </c>
      <c r="P199" s="137">
        <f t="shared" si="31"/>
        <v>0</v>
      </c>
      <c r="Q199" s="137">
        <v>0</v>
      </c>
      <c r="R199" s="137">
        <f t="shared" si="32"/>
        <v>0</v>
      </c>
      <c r="S199" s="137">
        <v>0</v>
      </c>
      <c r="T199" s="138">
        <f t="shared" si="33"/>
        <v>0</v>
      </c>
      <c r="AR199" s="139" t="s">
        <v>420</v>
      </c>
      <c r="AT199" s="139" t="s">
        <v>748</v>
      </c>
      <c r="AU199" s="139" t="s">
        <v>88</v>
      </c>
      <c r="AY199" s="17" t="s">
        <v>224</v>
      </c>
      <c r="BE199" s="140">
        <f t="shared" si="34"/>
        <v>0</v>
      </c>
      <c r="BF199" s="140">
        <f t="shared" si="35"/>
        <v>0</v>
      </c>
      <c r="BG199" s="140">
        <f t="shared" si="36"/>
        <v>0</v>
      </c>
      <c r="BH199" s="140">
        <f t="shared" si="37"/>
        <v>0</v>
      </c>
      <c r="BI199" s="140">
        <f t="shared" si="38"/>
        <v>0</v>
      </c>
      <c r="BJ199" s="17" t="s">
        <v>6</v>
      </c>
      <c r="BK199" s="140">
        <f t="shared" si="39"/>
        <v>0</v>
      </c>
      <c r="BL199" s="17" t="s">
        <v>249</v>
      </c>
      <c r="BM199" s="139" t="s">
        <v>525</v>
      </c>
    </row>
    <row r="200" spans="2:65" s="1" customFormat="1" ht="16.5" customHeight="1">
      <c r="B200" s="32"/>
      <c r="C200" s="162" t="s">
        <v>331</v>
      </c>
      <c r="D200" s="162" t="s">
        <v>748</v>
      </c>
      <c r="E200" s="163" t="s">
        <v>2203</v>
      </c>
      <c r="F200" s="164" t="s">
        <v>2204</v>
      </c>
      <c r="G200" s="165" t="s">
        <v>1273</v>
      </c>
      <c r="H200" s="166">
        <v>2</v>
      </c>
      <c r="I200" s="167"/>
      <c r="J200" s="168">
        <f t="shared" si="30"/>
        <v>0</v>
      </c>
      <c r="K200" s="169"/>
      <c r="L200" s="170"/>
      <c r="M200" s="171" t="s">
        <v>1</v>
      </c>
      <c r="N200" s="172" t="s">
        <v>44</v>
      </c>
      <c r="P200" s="137">
        <f t="shared" si="31"/>
        <v>0</v>
      </c>
      <c r="Q200" s="137">
        <v>0</v>
      </c>
      <c r="R200" s="137">
        <f t="shared" si="32"/>
        <v>0</v>
      </c>
      <c r="S200" s="137">
        <v>0</v>
      </c>
      <c r="T200" s="138">
        <f t="shared" si="33"/>
        <v>0</v>
      </c>
      <c r="AR200" s="139" t="s">
        <v>420</v>
      </c>
      <c r="AT200" s="139" t="s">
        <v>748</v>
      </c>
      <c r="AU200" s="139" t="s">
        <v>88</v>
      </c>
      <c r="AY200" s="17" t="s">
        <v>224</v>
      </c>
      <c r="BE200" s="140">
        <f t="shared" si="34"/>
        <v>0</v>
      </c>
      <c r="BF200" s="140">
        <f t="shared" si="35"/>
        <v>0</v>
      </c>
      <c r="BG200" s="140">
        <f t="shared" si="36"/>
        <v>0</v>
      </c>
      <c r="BH200" s="140">
        <f t="shared" si="37"/>
        <v>0</v>
      </c>
      <c r="BI200" s="140">
        <f t="shared" si="38"/>
        <v>0</v>
      </c>
      <c r="BJ200" s="17" t="s">
        <v>6</v>
      </c>
      <c r="BK200" s="140">
        <f t="shared" si="39"/>
        <v>0</v>
      </c>
      <c r="BL200" s="17" t="s">
        <v>249</v>
      </c>
      <c r="BM200" s="139" t="s">
        <v>1401</v>
      </c>
    </row>
    <row r="201" spans="2:65" s="1" customFormat="1" ht="16.5" customHeight="1">
      <c r="B201" s="32"/>
      <c r="C201" s="162" t="s">
        <v>615</v>
      </c>
      <c r="D201" s="162" t="s">
        <v>748</v>
      </c>
      <c r="E201" s="163" t="s">
        <v>2205</v>
      </c>
      <c r="F201" s="164" t="s">
        <v>2206</v>
      </c>
      <c r="G201" s="165" t="s">
        <v>1273</v>
      </c>
      <c r="H201" s="166">
        <v>0</v>
      </c>
      <c r="I201" s="167"/>
      <c r="J201" s="168">
        <f t="shared" si="30"/>
        <v>0</v>
      </c>
      <c r="K201" s="169"/>
      <c r="L201" s="170"/>
      <c r="M201" s="171" t="s">
        <v>1</v>
      </c>
      <c r="N201" s="172" t="s">
        <v>44</v>
      </c>
      <c r="P201" s="137">
        <f t="shared" si="31"/>
        <v>0</v>
      </c>
      <c r="Q201" s="137">
        <v>0</v>
      </c>
      <c r="R201" s="137">
        <f t="shared" si="32"/>
        <v>0</v>
      </c>
      <c r="S201" s="137">
        <v>0</v>
      </c>
      <c r="T201" s="138">
        <f t="shared" si="33"/>
        <v>0</v>
      </c>
      <c r="AR201" s="139" t="s">
        <v>420</v>
      </c>
      <c r="AT201" s="139" t="s">
        <v>748</v>
      </c>
      <c r="AU201" s="139" t="s">
        <v>88</v>
      </c>
      <c r="AY201" s="17" t="s">
        <v>224</v>
      </c>
      <c r="BE201" s="140">
        <f t="shared" si="34"/>
        <v>0</v>
      </c>
      <c r="BF201" s="140">
        <f t="shared" si="35"/>
        <v>0</v>
      </c>
      <c r="BG201" s="140">
        <f t="shared" si="36"/>
        <v>0</v>
      </c>
      <c r="BH201" s="140">
        <f t="shared" si="37"/>
        <v>0</v>
      </c>
      <c r="BI201" s="140">
        <f t="shared" si="38"/>
        <v>0</v>
      </c>
      <c r="BJ201" s="17" t="s">
        <v>6</v>
      </c>
      <c r="BK201" s="140">
        <f t="shared" si="39"/>
        <v>0</v>
      </c>
      <c r="BL201" s="17" t="s">
        <v>249</v>
      </c>
      <c r="BM201" s="139" t="s">
        <v>537</v>
      </c>
    </row>
    <row r="202" spans="2:65" s="1" customFormat="1" ht="16.5" customHeight="1">
      <c r="B202" s="32"/>
      <c r="C202" s="127" t="s">
        <v>337</v>
      </c>
      <c r="D202" s="127" t="s">
        <v>225</v>
      </c>
      <c r="E202" s="128" t="s">
        <v>2207</v>
      </c>
      <c r="F202" s="129" t="s">
        <v>2208</v>
      </c>
      <c r="G202" s="130" t="s">
        <v>2180</v>
      </c>
      <c r="H202" s="131">
        <v>8</v>
      </c>
      <c r="I202" s="132"/>
      <c r="J202" s="133">
        <f t="shared" si="30"/>
        <v>0</v>
      </c>
      <c r="K202" s="134"/>
      <c r="L202" s="32"/>
      <c r="M202" s="135" t="s">
        <v>1</v>
      </c>
      <c r="N202" s="136" t="s">
        <v>44</v>
      </c>
      <c r="P202" s="137">
        <f t="shared" si="31"/>
        <v>0</v>
      </c>
      <c r="Q202" s="137">
        <v>8.0999999999999996E-4</v>
      </c>
      <c r="R202" s="137">
        <f t="shared" si="32"/>
        <v>6.4799999999999996E-3</v>
      </c>
      <c r="S202" s="137">
        <v>0</v>
      </c>
      <c r="T202" s="138">
        <f t="shared" si="33"/>
        <v>0</v>
      </c>
      <c r="AR202" s="139" t="s">
        <v>249</v>
      </c>
      <c r="AT202" s="139" t="s">
        <v>225</v>
      </c>
      <c r="AU202" s="139" t="s">
        <v>88</v>
      </c>
      <c r="AY202" s="17" t="s">
        <v>224</v>
      </c>
      <c r="BE202" s="140">
        <f t="shared" si="34"/>
        <v>0</v>
      </c>
      <c r="BF202" s="140">
        <f t="shared" si="35"/>
        <v>0</v>
      </c>
      <c r="BG202" s="140">
        <f t="shared" si="36"/>
        <v>0</v>
      </c>
      <c r="BH202" s="140">
        <f t="shared" si="37"/>
        <v>0</v>
      </c>
      <c r="BI202" s="140">
        <f t="shared" si="38"/>
        <v>0</v>
      </c>
      <c r="BJ202" s="17" t="s">
        <v>6</v>
      </c>
      <c r="BK202" s="140">
        <f t="shared" si="39"/>
        <v>0</v>
      </c>
      <c r="BL202" s="17" t="s">
        <v>249</v>
      </c>
      <c r="BM202" s="139" t="s">
        <v>1408</v>
      </c>
    </row>
    <row r="203" spans="2:65" s="1" customFormat="1" ht="16.5" customHeight="1">
      <c r="B203" s="32"/>
      <c r="C203" s="162" t="s">
        <v>622</v>
      </c>
      <c r="D203" s="162" t="s">
        <v>748</v>
      </c>
      <c r="E203" s="163" t="s">
        <v>2209</v>
      </c>
      <c r="F203" s="164" t="s">
        <v>2210</v>
      </c>
      <c r="G203" s="165" t="s">
        <v>1273</v>
      </c>
      <c r="H203" s="166">
        <v>8</v>
      </c>
      <c r="I203" s="167"/>
      <c r="J203" s="168">
        <f t="shared" si="30"/>
        <v>0</v>
      </c>
      <c r="K203" s="169"/>
      <c r="L203" s="170"/>
      <c r="M203" s="171" t="s">
        <v>1</v>
      </c>
      <c r="N203" s="172" t="s">
        <v>44</v>
      </c>
      <c r="P203" s="137">
        <f t="shared" si="31"/>
        <v>0</v>
      </c>
      <c r="Q203" s="137">
        <v>0</v>
      </c>
      <c r="R203" s="137">
        <f t="shared" si="32"/>
        <v>0</v>
      </c>
      <c r="S203" s="137">
        <v>0</v>
      </c>
      <c r="T203" s="138">
        <f t="shared" si="33"/>
        <v>0</v>
      </c>
      <c r="AR203" s="139" t="s">
        <v>420</v>
      </c>
      <c r="AT203" s="139" t="s">
        <v>748</v>
      </c>
      <c r="AU203" s="139" t="s">
        <v>88</v>
      </c>
      <c r="AY203" s="17" t="s">
        <v>224</v>
      </c>
      <c r="BE203" s="140">
        <f t="shared" si="34"/>
        <v>0</v>
      </c>
      <c r="BF203" s="140">
        <f t="shared" si="35"/>
        <v>0</v>
      </c>
      <c r="BG203" s="140">
        <f t="shared" si="36"/>
        <v>0</v>
      </c>
      <c r="BH203" s="140">
        <f t="shared" si="37"/>
        <v>0</v>
      </c>
      <c r="BI203" s="140">
        <f t="shared" si="38"/>
        <v>0</v>
      </c>
      <c r="BJ203" s="17" t="s">
        <v>6</v>
      </c>
      <c r="BK203" s="140">
        <f t="shared" si="39"/>
        <v>0</v>
      </c>
      <c r="BL203" s="17" t="s">
        <v>249</v>
      </c>
      <c r="BM203" s="139" t="s">
        <v>541</v>
      </c>
    </row>
    <row r="204" spans="2:65" s="1" customFormat="1" ht="16.5" customHeight="1">
      <c r="B204" s="32"/>
      <c r="C204" s="127" t="s">
        <v>626</v>
      </c>
      <c r="D204" s="127" t="s">
        <v>225</v>
      </c>
      <c r="E204" s="128" t="s">
        <v>2211</v>
      </c>
      <c r="F204" s="129" t="s">
        <v>2212</v>
      </c>
      <c r="G204" s="130" t="s">
        <v>2180</v>
      </c>
      <c r="H204" s="131">
        <v>8</v>
      </c>
      <c r="I204" s="132"/>
      <c r="J204" s="133">
        <f t="shared" si="30"/>
        <v>0</v>
      </c>
      <c r="K204" s="134"/>
      <c r="L204" s="32"/>
      <c r="M204" s="135" t="s">
        <v>1</v>
      </c>
      <c r="N204" s="136" t="s">
        <v>44</v>
      </c>
      <c r="P204" s="137">
        <f t="shared" si="31"/>
        <v>0</v>
      </c>
      <c r="Q204" s="137">
        <v>1.7000000000000001E-4</v>
      </c>
      <c r="R204" s="137">
        <f t="shared" si="32"/>
        <v>1.3600000000000001E-3</v>
      </c>
      <c r="S204" s="137">
        <v>0</v>
      </c>
      <c r="T204" s="138">
        <f t="shared" si="33"/>
        <v>0</v>
      </c>
      <c r="AR204" s="139" t="s">
        <v>249</v>
      </c>
      <c r="AT204" s="139" t="s">
        <v>225</v>
      </c>
      <c r="AU204" s="139" t="s">
        <v>88</v>
      </c>
      <c r="AY204" s="17" t="s">
        <v>224</v>
      </c>
      <c r="BE204" s="140">
        <f t="shared" si="34"/>
        <v>0</v>
      </c>
      <c r="BF204" s="140">
        <f t="shared" si="35"/>
        <v>0</v>
      </c>
      <c r="BG204" s="140">
        <f t="shared" si="36"/>
        <v>0</v>
      </c>
      <c r="BH204" s="140">
        <f t="shared" si="37"/>
        <v>0</v>
      </c>
      <c r="BI204" s="140">
        <f t="shared" si="38"/>
        <v>0</v>
      </c>
      <c r="BJ204" s="17" t="s">
        <v>6</v>
      </c>
      <c r="BK204" s="140">
        <f t="shared" si="39"/>
        <v>0</v>
      </c>
      <c r="BL204" s="17" t="s">
        <v>249</v>
      </c>
      <c r="BM204" s="139" t="s">
        <v>1414</v>
      </c>
    </row>
    <row r="205" spans="2:65" s="1" customFormat="1" ht="16.5" customHeight="1">
      <c r="B205" s="32"/>
      <c r="C205" s="162" t="s">
        <v>630</v>
      </c>
      <c r="D205" s="162" t="s">
        <v>748</v>
      </c>
      <c r="E205" s="163" t="s">
        <v>2213</v>
      </c>
      <c r="F205" s="164" t="s">
        <v>2214</v>
      </c>
      <c r="G205" s="165" t="s">
        <v>1273</v>
      </c>
      <c r="H205" s="166">
        <v>8</v>
      </c>
      <c r="I205" s="167"/>
      <c r="J205" s="168">
        <f t="shared" si="30"/>
        <v>0</v>
      </c>
      <c r="K205" s="169"/>
      <c r="L205" s="170"/>
      <c r="M205" s="171" t="s">
        <v>1</v>
      </c>
      <c r="N205" s="172" t="s">
        <v>44</v>
      </c>
      <c r="P205" s="137">
        <f t="shared" si="31"/>
        <v>0</v>
      </c>
      <c r="Q205" s="137">
        <v>0</v>
      </c>
      <c r="R205" s="137">
        <f t="shared" si="32"/>
        <v>0</v>
      </c>
      <c r="S205" s="137">
        <v>0</v>
      </c>
      <c r="T205" s="138">
        <f t="shared" si="33"/>
        <v>0</v>
      </c>
      <c r="AR205" s="139" t="s">
        <v>420</v>
      </c>
      <c r="AT205" s="139" t="s">
        <v>748</v>
      </c>
      <c r="AU205" s="139" t="s">
        <v>88</v>
      </c>
      <c r="AY205" s="17" t="s">
        <v>224</v>
      </c>
      <c r="BE205" s="140">
        <f t="shared" si="34"/>
        <v>0</v>
      </c>
      <c r="BF205" s="140">
        <f t="shared" si="35"/>
        <v>0</v>
      </c>
      <c r="BG205" s="140">
        <f t="shared" si="36"/>
        <v>0</v>
      </c>
      <c r="BH205" s="140">
        <f t="shared" si="37"/>
        <v>0</v>
      </c>
      <c r="BI205" s="140">
        <f t="shared" si="38"/>
        <v>0</v>
      </c>
      <c r="BJ205" s="17" t="s">
        <v>6</v>
      </c>
      <c r="BK205" s="140">
        <f t="shared" si="39"/>
        <v>0</v>
      </c>
      <c r="BL205" s="17" t="s">
        <v>249</v>
      </c>
      <c r="BM205" s="139" t="s">
        <v>548</v>
      </c>
    </row>
    <row r="206" spans="2:65" s="1" customFormat="1" ht="24.2" customHeight="1">
      <c r="B206" s="32"/>
      <c r="C206" s="127" t="s">
        <v>634</v>
      </c>
      <c r="D206" s="127" t="s">
        <v>225</v>
      </c>
      <c r="E206" s="128" t="s">
        <v>2215</v>
      </c>
      <c r="F206" s="129" t="s">
        <v>2216</v>
      </c>
      <c r="G206" s="130" t="s">
        <v>2180</v>
      </c>
      <c r="H206" s="131">
        <v>1</v>
      </c>
      <c r="I206" s="132"/>
      <c r="J206" s="133">
        <f t="shared" si="30"/>
        <v>0</v>
      </c>
      <c r="K206" s="134"/>
      <c r="L206" s="32"/>
      <c r="M206" s="135" t="s">
        <v>1</v>
      </c>
      <c r="N206" s="136" t="s">
        <v>44</v>
      </c>
      <c r="P206" s="137">
        <f t="shared" si="31"/>
        <v>0</v>
      </c>
      <c r="Q206" s="137">
        <v>1.719E-2</v>
      </c>
      <c r="R206" s="137">
        <f t="shared" si="32"/>
        <v>1.719E-2</v>
      </c>
      <c r="S206" s="137">
        <v>0</v>
      </c>
      <c r="T206" s="138">
        <f t="shared" si="33"/>
        <v>0</v>
      </c>
      <c r="AR206" s="139" t="s">
        <v>249</v>
      </c>
      <c r="AT206" s="139" t="s">
        <v>225</v>
      </c>
      <c r="AU206" s="139" t="s">
        <v>88</v>
      </c>
      <c r="AY206" s="17" t="s">
        <v>224</v>
      </c>
      <c r="BE206" s="140">
        <f t="shared" si="34"/>
        <v>0</v>
      </c>
      <c r="BF206" s="140">
        <f t="shared" si="35"/>
        <v>0</v>
      </c>
      <c r="BG206" s="140">
        <f t="shared" si="36"/>
        <v>0</v>
      </c>
      <c r="BH206" s="140">
        <f t="shared" si="37"/>
        <v>0</v>
      </c>
      <c r="BI206" s="140">
        <f t="shared" si="38"/>
        <v>0</v>
      </c>
      <c r="BJ206" s="17" t="s">
        <v>6</v>
      </c>
      <c r="BK206" s="140">
        <f t="shared" si="39"/>
        <v>0</v>
      </c>
      <c r="BL206" s="17" t="s">
        <v>249</v>
      </c>
      <c r="BM206" s="139" t="s">
        <v>1419</v>
      </c>
    </row>
    <row r="207" spans="2:65" s="1" customFormat="1" ht="21.75" customHeight="1">
      <c r="B207" s="32"/>
      <c r="C207" s="127" t="s">
        <v>638</v>
      </c>
      <c r="D207" s="127" t="s">
        <v>225</v>
      </c>
      <c r="E207" s="128" t="s">
        <v>2217</v>
      </c>
      <c r="F207" s="129" t="s">
        <v>2218</v>
      </c>
      <c r="G207" s="130" t="s">
        <v>2180</v>
      </c>
      <c r="H207" s="131">
        <v>21</v>
      </c>
      <c r="I207" s="132"/>
      <c r="J207" s="133">
        <f t="shared" si="30"/>
        <v>0</v>
      </c>
      <c r="K207" s="134"/>
      <c r="L207" s="32"/>
      <c r="M207" s="135" t="s">
        <v>1</v>
      </c>
      <c r="N207" s="136" t="s">
        <v>44</v>
      </c>
      <c r="P207" s="137">
        <f t="shared" si="31"/>
        <v>0</v>
      </c>
      <c r="Q207" s="137">
        <v>9.0000000000000006E-5</v>
      </c>
      <c r="R207" s="137">
        <f t="shared" si="32"/>
        <v>1.8900000000000002E-3</v>
      </c>
      <c r="S207" s="137">
        <v>0</v>
      </c>
      <c r="T207" s="138">
        <f t="shared" si="33"/>
        <v>0</v>
      </c>
      <c r="AR207" s="139" t="s">
        <v>249</v>
      </c>
      <c r="AT207" s="139" t="s">
        <v>225</v>
      </c>
      <c r="AU207" s="139" t="s">
        <v>88</v>
      </c>
      <c r="AY207" s="17" t="s">
        <v>224</v>
      </c>
      <c r="BE207" s="140">
        <f t="shared" si="34"/>
        <v>0</v>
      </c>
      <c r="BF207" s="140">
        <f t="shared" si="35"/>
        <v>0</v>
      </c>
      <c r="BG207" s="140">
        <f t="shared" si="36"/>
        <v>0</v>
      </c>
      <c r="BH207" s="140">
        <f t="shared" si="37"/>
        <v>0</v>
      </c>
      <c r="BI207" s="140">
        <f t="shared" si="38"/>
        <v>0</v>
      </c>
      <c r="BJ207" s="17" t="s">
        <v>6</v>
      </c>
      <c r="BK207" s="140">
        <f t="shared" si="39"/>
        <v>0</v>
      </c>
      <c r="BL207" s="17" t="s">
        <v>249</v>
      </c>
      <c r="BM207" s="139" t="s">
        <v>2219</v>
      </c>
    </row>
    <row r="208" spans="2:65" s="1" customFormat="1" ht="16.5" customHeight="1">
      <c r="B208" s="32"/>
      <c r="C208" s="162" t="s">
        <v>642</v>
      </c>
      <c r="D208" s="162" t="s">
        <v>748</v>
      </c>
      <c r="E208" s="163" t="s">
        <v>2220</v>
      </c>
      <c r="F208" s="164" t="s">
        <v>2221</v>
      </c>
      <c r="G208" s="165" t="s">
        <v>312</v>
      </c>
      <c r="H208" s="166">
        <v>21</v>
      </c>
      <c r="I208" s="167"/>
      <c r="J208" s="168">
        <f t="shared" si="30"/>
        <v>0</v>
      </c>
      <c r="K208" s="169"/>
      <c r="L208" s="170"/>
      <c r="M208" s="171" t="s">
        <v>1</v>
      </c>
      <c r="N208" s="172" t="s">
        <v>44</v>
      </c>
      <c r="P208" s="137">
        <f t="shared" si="31"/>
        <v>0</v>
      </c>
      <c r="Q208" s="137">
        <v>0</v>
      </c>
      <c r="R208" s="137">
        <f t="shared" si="32"/>
        <v>0</v>
      </c>
      <c r="S208" s="137">
        <v>0</v>
      </c>
      <c r="T208" s="138">
        <f t="shared" si="33"/>
        <v>0</v>
      </c>
      <c r="AR208" s="139" t="s">
        <v>420</v>
      </c>
      <c r="AT208" s="139" t="s">
        <v>748</v>
      </c>
      <c r="AU208" s="139" t="s">
        <v>88</v>
      </c>
      <c r="AY208" s="17" t="s">
        <v>224</v>
      </c>
      <c r="BE208" s="140">
        <f t="shared" si="34"/>
        <v>0</v>
      </c>
      <c r="BF208" s="140">
        <f t="shared" si="35"/>
        <v>0</v>
      </c>
      <c r="BG208" s="140">
        <f t="shared" si="36"/>
        <v>0</v>
      </c>
      <c r="BH208" s="140">
        <f t="shared" si="37"/>
        <v>0</v>
      </c>
      <c r="BI208" s="140">
        <f t="shared" si="38"/>
        <v>0</v>
      </c>
      <c r="BJ208" s="17" t="s">
        <v>6</v>
      </c>
      <c r="BK208" s="140">
        <f t="shared" si="39"/>
        <v>0</v>
      </c>
      <c r="BL208" s="17" t="s">
        <v>249</v>
      </c>
      <c r="BM208" s="139" t="s">
        <v>2222</v>
      </c>
    </row>
    <row r="209" spans="2:65" s="1" customFormat="1" ht="16.5" customHeight="1">
      <c r="B209" s="32"/>
      <c r="C209" s="127" t="s">
        <v>646</v>
      </c>
      <c r="D209" s="127" t="s">
        <v>225</v>
      </c>
      <c r="E209" s="128" t="s">
        <v>2223</v>
      </c>
      <c r="F209" s="129" t="s">
        <v>2224</v>
      </c>
      <c r="G209" s="130" t="s">
        <v>312</v>
      </c>
      <c r="H209" s="131">
        <v>8</v>
      </c>
      <c r="I209" s="132"/>
      <c r="J209" s="133">
        <f t="shared" si="30"/>
        <v>0</v>
      </c>
      <c r="K209" s="134"/>
      <c r="L209" s="32"/>
      <c r="M209" s="135" t="s">
        <v>1</v>
      </c>
      <c r="N209" s="136" t="s">
        <v>44</v>
      </c>
      <c r="P209" s="137">
        <f t="shared" si="31"/>
        <v>0</v>
      </c>
      <c r="Q209" s="137">
        <v>4.0000000000000003E-5</v>
      </c>
      <c r="R209" s="137">
        <f t="shared" si="32"/>
        <v>3.2000000000000003E-4</v>
      </c>
      <c r="S209" s="137">
        <v>0</v>
      </c>
      <c r="T209" s="138">
        <f t="shared" si="33"/>
        <v>0</v>
      </c>
      <c r="AR209" s="139" t="s">
        <v>249</v>
      </c>
      <c r="AT209" s="139" t="s">
        <v>225</v>
      </c>
      <c r="AU209" s="139" t="s">
        <v>88</v>
      </c>
      <c r="AY209" s="17" t="s">
        <v>224</v>
      </c>
      <c r="BE209" s="140">
        <f t="shared" si="34"/>
        <v>0</v>
      </c>
      <c r="BF209" s="140">
        <f t="shared" si="35"/>
        <v>0</v>
      </c>
      <c r="BG209" s="140">
        <f t="shared" si="36"/>
        <v>0</v>
      </c>
      <c r="BH209" s="140">
        <f t="shared" si="37"/>
        <v>0</v>
      </c>
      <c r="BI209" s="140">
        <f t="shared" si="38"/>
        <v>0</v>
      </c>
      <c r="BJ209" s="17" t="s">
        <v>6</v>
      </c>
      <c r="BK209" s="140">
        <f t="shared" si="39"/>
        <v>0</v>
      </c>
      <c r="BL209" s="17" t="s">
        <v>249</v>
      </c>
      <c r="BM209" s="139" t="s">
        <v>2225</v>
      </c>
    </row>
    <row r="210" spans="2:65" s="1" customFormat="1" ht="16.5" customHeight="1">
      <c r="B210" s="32"/>
      <c r="C210" s="162" t="s">
        <v>650</v>
      </c>
      <c r="D210" s="162" t="s">
        <v>748</v>
      </c>
      <c r="E210" s="163" t="s">
        <v>2226</v>
      </c>
      <c r="F210" s="164" t="s">
        <v>2227</v>
      </c>
      <c r="G210" s="165" t="s">
        <v>312</v>
      </c>
      <c r="H210" s="166">
        <v>8</v>
      </c>
      <c r="I210" s="167"/>
      <c r="J210" s="168">
        <f t="shared" si="30"/>
        <v>0</v>
      </c>
      <c r="K210" s="169"/>
      <c r="L210" s="170"/>
      <c r="M210" s="171" t="s">
        <v>1</v>
      </c>
      <c r="N210" s="172" t="s">
        <v>44</v>
      </c>
      <c r="P210" s="137">
        <f t="shared" si="31"/>
        <v>0</v>
      </c>
      <c r="Q210" s="137">
        <v>0</v>
      </c>
      <c r="R210" s="137">
        <f t="shared" si="32"/>
        <v>0</v>
      </c>
      <c r="S210" s="137">
        <v>0</v>
      </c>
      <c r="T210" s="138">
        <f t="shared" si="33"/>
        <v>0</v>
      </c>
      <c r="AR210" s="139" t="s">
        <v>420</v>
      </c>
      <c r="AT210" s="139" t="s">
        <v>748</v>
      </c>
      <c r="AU210" s="139" t="s">
        <v>88</v>
      </c>
      <c r="AY210" s="17" t="s">
        <v>224</v>
      </c>
      <c r="BE210" s="140">
        <f t="shared" si="34"/>
        <v>0</v>
      </c>
      <c r="BF210" s="140">
        <f t="shared" si="35"/>
        <v>0</v>
      </c>
      <c r="BG210" s="140">
        <f t="shared" si="36"/>
        <v>0</v>
      </c>
      <c r="BH210" s="140">
        <f t="shared" si="37"/>
        <v>0</v>
      </c>
      <c r="BI210" s="140">
        <f t="shared" si="38"/>
        <v>0</v>
      </c>
      <c r="BJ210" s="17" t="s">
        <v>6</v>
      </c>
      <c r="BK210" s="140">
        <f t="shared" si="39"/>
        <v>0</v>
      </c>
      <c r="BL210" s="17" t="s">
        <v>249</v>
      </c>
      <c r="BM210" s="139" t="s">
        <v>2228</v>
      </c>
    </row>
    <row r="211" spans="2:65" s="1" customFormat="1" ht="16.5" customHeight="1">
      <c r="B211" s="32"/>
      <c r="C211" s="162" t="s">
        <v>654</v>
      </c>
      <c r="D211" s="162" t="s">
        <v>748</v>
      </c>
      <c r="E211" s="163" t="s">
        <v>2229</v>
      </c>
      <c r="F211" s="164" t="s">
        <v>2230</v>
      </c>
      <c r="G211" s="165" t="s">
        <v>312</v>
      </c>
      <c r="H211" s="166">
        <v>0</v>
      </c>
      <c r="I211" s="167"/>
      <c r="J211" s="168">
        <f t="shared" si="30"/>
        <v>0</v>
      </c>
      <c r="K211" s="169"/>
      <c r="L211" s="170"/>
      <c r="M211" s="171" t="s">
        <v>1</v>
      </c>
      <c r="N211" s="172" t="s">
        <v>44</v>
      </c>
      <c r="P211" s="137">
        <f t="shared" si="31"/>
        <v>0</v>
      </c>
      <c r="Q211" s="137">
        <v>0</v>
      </c>
      <c r="R211" s="137">
        <f t="shared" si="32"/>
        <v>0</v>
      </c>
      <c r="S211" s="137">
        <v>0</v>
      </c>
      <c r="T211" s="138">
        <f t="shared" si="33"/>
        <v>0</v>
      </c>
      <c r="AR211" s="139" t="s">
        <v>420</v>
      </c>
      <c r="AT211" s="139" t="s">
        <v>748</v>
      </c>
      <c r="AU211" s="139" t="s">
        <v>88</v>
      </c>
      <c r="AY211" s="17" t="s">
        <v>224</v>
      </c>
      <c r="BE211" s="140">
        <f t="shared" si="34"/>
        <v>0</v>
      </c>
      <c r="BF211" s="140">
        <f t="shared" si="35"/>
        <v>0</v>
      </c>
      <c r="BG211" s="140">
        <f t="shared" si="36"/>
        <v>0</v>
      </c>
      <c r="BH211" s="140">
        <f t="shared" si="37"/>
        <v>0</v>
      </c>
      <c r="BI211" s="140">
        <f t="shared" si="38"/>
        <v>0</v>
      </c>
      <c r="BJ211" s="17" t="s">
        <v>6</v>
      </c>
      <c r="BK211" s="140">
        <f t="shared" si="39"/>
        <v>0</v>
      </c>
      <c r="BL211" s="17" t="s">
        <v>249</v>
      </c>
      <c r="BM211" s="139" t="s">
        <v>2231</v>
      </c>
    </row>
    <row r="212" spans="2:65" s="1" customFormat="1" ht="16.5" customHeight="1">
      <c r="B212" s="32"/>
      <c r="C212" s="127" t="s">
        <v>658</v>
      </c>
      <c r="D212" s="127" t="s">
        <v>225</v>
      </c>
      <c r="E212" s="128" t="s">
        <v>2232</v>
      </c>
      <c r="F212" s="129" t="s">
        <v>2233</v>
      </c>
      <c r="G212" s="130" t="s">
        <v>2180</v>
      </c>
      <c r="H212" s="131">
        <v>1</v>
      </c>
      <c r="I212" s="132"/>
      <c r="J212" s="133">
        <f t="shared" si="30"/>
        <v>0</v>
      </c>
      <c r="K212" s="134"/>
      <c r="L212" s="32"/>
      <c r="M212" s="135" t="s">
        <v>1</v>
      </c>
      <c r="N212" s="136" t="s">
        <v>44</v>
      </c>
      <c r="P212" s="137">
        <f t="shared" si="31"/>
        <v>0</v>
      </c>
      <c r="Q212" s="137">
        <v>1.2E-4</v>
      </c>
      <c r="R212" s="137">
        <f t="shared" si="32"/>
        <v>1.2E-4</v>
      </c>
      <c r="S212" s="137">
        <v>0</v>
      </c>
      <c r="T212" s="138">
        <f t="shared" si="33"/>
        <v>0</v>
      </c>
      <c r="AR212" s="139" t="s">
        <v>249</v>
      </c>
      <c r="AT212" s="139" t="s">
        <v>225</v>
      </c>
      <c r="AU212" s="139" t="s">
        <v>88</v>
      </c>
      <c r="AY212" s="17" t="s">
        <v>224</v>
      </c>
      <c r="BE212" s="140">
        <f t="shared" si="34"/>
        <v>0</v>
      </c>
      <c r="BF212" s="140">
        <f t="shared" si="35"/>
        <v>0</v>
      </c>
      <c r="BG212" s="140">
        <f t="shared" si="36"/>
        <v>0</v>
      </c>
      <c r="BH212" s="140">
        <f t="shared" si="37"/>
        <v>0</v>
      </c>
      <c r="BI212" s="140">
        <f t="shared" si="38"/>
        <v>0</v>
      </c>
      <c r="BJ212" s="17" t="s">
        <v>6</v>
      </c>
      <c r="BK212" s="140">
        <f t="shared" si="39"/>
        <v>0</v>
      </c>
      <c r="BL212" s="17" t="s">
        <v>249</v>
      </c>
      <c r="BM212" s="139" t="s">
        <v>2234</v>
      </c>
    </row>
    <row r="213" spans="2:65" s="1" customFormat="1" ht="16.5" customHeight="1">
      <c r="B213" s="32"/>
      <c r="C213" s="162" t="s">
        <v>662</v>
      </c>
      <c r="D213" s="162" t="s">
        <v>748</v>
      </c>
      <c r="E213" s="163" t="s">
        <v>2235</v>
      </c>
      <c r="F213" s="164" t="s">
        <v>2236</v>
      </c>
      <c r="G213" s="165" t="s">
        <v>312</v>
      </c>
      <c r="H213" s="166">
        <v>1</v>
      </c>
      <c r="I213" s="167"/>
      <c r="J213" s="168">
        <f t="shared" si="30"/>
        <v>0</v>
      </c>
      <c r="K213" s="169"/>
      <c r="L213" s="170"/>
      <c r="M213" s="171" t="s">
        <v>1</v>
      </c>
      <c r="N213" s="172" t="s">
        <v>44</v>
      </c>
      <c r="P213" s="137">
        <f t="shared" si="31"/>
        <v>0</v>
      </c>
      <c r="Q213" s="137">
        <v>0</v>
      </c>
      <c r="R213" s="137">
        <f t="shared" si="32"/>
        <v>0</v>
      </c>
      <c r="S213" s="137">
        <v>0</v>
      </c>
      <c r="T213" s="138">
        <f t="shared" si="33"/>
        <v>0</v>
      </c>
      <c r="AR213" s="139" t="s">
        <v>420</v>
      </c>
      <c r="AT213" s="139" t="s">
        <v>748</v>
      </c>
      <c r="AU213" s="139" t="s">
        <v>88</v>
      </c>
      <c r="AY213" s="17" t="s">
        <v>224</v>
      </c>
      <c r="BE213" s="140">
        <f t="shared" si="34"/>
        <v>0</v>
      </c>
      <c r="BF213" s="140">
        <f t="shared" si="35"/>
        <v>0</v>
      </c>
      <c r="BG213" s="140">
        <f t="shared" si="36"/>
        <v>0</v>
      </c>
      <c r="BH213" s="140">
        <f t="shared" si="37"/>
        <v>0</v>
      </c>
      <c r="BI213" s="140">
        <f t="shared" si="38"/>
        <v>0</v>
      </c>
      <c r="BJ213" s="17" t="s">
        <v>6</v>
      </c>
      <c r="BK213" s="140">
        <f t="shared" si="39"/>
        <v>0</v>
      </c>
      <c r="BL213" s="17" t="s">
        <v>249</v>
      </c>
      <c r="BM213" s="139" t="s">
        <v>2237</v>
      </c>
    </row>
    <row r="214" spans="2:65" s="1" customFormat="1" ht="16.5" customHeight="1">
      <c r="B214" s="32"/>
      <c r="C214" s="127" t="s">
        <v>666</v>
      </c>
      <c r="D214" s="127" t="s">
        <v>225</v>
      </c>
      <c r="E214" s="128" t="s">
        <v>2238</v>
      </c>
      <c r="F214" s="129" t="s">
        <v>2239</v>
      </c>
      <c r="G214" s="130" t="s">
        <v>312</v>
      </c>
      <c r="H214" s="131">
        <v>8</v>
      </c>
      <c r="I214" s="132"/>
      <c r="J214" s="133">
        <f t="shared" si="30"/>
        <v>0</v>
      </c>
      <c r="K214" s="134"/>
      <c r="L214" s="32"/>
      <c r="M214" s="135" t="s">
        <v>1</v>
      </c>
      <c r="N214" s="136" t="s">
        <v>44</v>
      </c>
      <c r="P214" s="137">
        <f t="shared" si="31"/>
        <v>0</v>
      </c>
      <c r="Q214" s="137">
        <v>1.2999999999999999E-4</v>
      </c>
      <c r="R214" s="137">
        <f t="shared" si="32"/>
        <v>1.0399999999999999E-3</v>
      </c>
      <c r="S214" s="137">
        <v>0</v>
      </c>
      <c r="T214" s="138">
        <f t="shared" si="33"/>
        <v>0</v>
      </c>
      <c r="AR214" s="139" t="s">
        <v>249</v>
      </c>
      <c r="AT214" s="139" t="s">
        <v>225</v>
      </c>
      <c r="AU214" s="139" t="s">
        <v>88</v>
      </c>
      <c r="AY214" s="17" t="s">
        <v>224</v>
      </c>
      <c r="BE214" s="140">
        <f t="shared" si="34"/>
        <v>0</v>
      </c>
      <c r="BF214" s="140">
        <f t="shared" si="35"/>
        <v>0</v>
      </c>
      <c r="BG214" s="140">
        <f t="shared" si="36"/>
        <v>0</v>
      </c>
      <c r="BH214" s="140">
        <f t="shared" si="37"/>
        <v>0</v>
      </c>
      <c r="BI214" s="140">
        <f t="shared" si="38"/>
        <v>0</v>
      </c>
      <c r="BJ214" s="17" t="s">
        <v>6</v>
      </c>
      <c r="BK214" s="140">
        <f t="shared" si="39"/>
        <v>0</v>
      </c>
      <c r="BL214" s="17" t="s">
        <v>249</v>
      </c>
      <c r="BM214" s="139" t="s">
        <v>2240</v>
      </c>
    </row>
    <row r="215" spans="2:65" s="1" customFormat="1" ht="16.5" customHeight="1">
      <c r="B215" s="32"/>
      <c r="C215" s="162" t="s">
        <v>670</v>
      </c>
      <c r="D215" s="162" t="s">
        <v>748</v>
      </c>
      <c r="E215" s="163" t="s">
        <v>2241</v>
      </c>
      <c r="F215" s="164" t="s">
        <v>2242</v>
      </c>
      <c r="G215" s="165" t="s">
        <v>312</v>
      </c>
      <c r="H215" s="166">
        <v>8</v>
      </c>
      <c r="I215" s="167"/>
      <c r="J215" s="168">
        <f t="shared" si="30"/>
        <v>0</v>
      </c>
      <c r="K215" s="169"/>
      <c r="L215" s="170"/>
      <c r="M215" s="171" t="s">
        <v>1</v>
      </c>
      <c r="N215" s="172" t="s">
        <v>44</v>
      </c>
      <c r="P215" s="137">
        <f t="shared" si="31"/>
        <v>0</v>
      </c>
      <c r="Q215" s="137">
        <v>0</v>
      </c>
      <c r="R215" s="137">
        <f t="shared" si="32"/>
        <v>0</v>
      </c>
      <c r="S215" s="137">
        <v>0</v>
      </c>
      <c r="T215" s="138">
        <f t="shared" si="33"/>
        <v>0</v>
      </c>
      <c r="AR215" s="139" t="s">
        <v>420</v>
      </c>
      <c r="AT215" s="139" t="s">
        <v>748</v>
      </c>
      <c r="AU215" s="139" t="s">
        <v>88</v>
      </c>
      <c r="AY215" s="17" t="s">
        <v>224</v>
      </c>
      <c r="BE215" s="140">
        <f t="shared" si="34"/>
        <v>0</v>
      </c>
      <c r="BF215" s="140">
        <f t="shared" si="35"/>
        <v>0</v>
      </c>
      <c r="BG215" s="140">
        <f t="shared" si="36"/>
        <v>0</v>
      </c>
      <c r="BH215" s="140">
        <f t="shared" si="37"/>
        <v>0</v>
      </c>
      <c r="BI215" s="140">
        <f t="shared" si="38"/>
        <v>0</v>
      </c>
      <c r="BJ215" s="17" t="s">
        <v>6</v>
      </c>
      <c r="BK215" s="140">
        <f t="shared" si="39"/>
        <v>0</v>
      </c>
      <c r="BL215" s="17" t="s">
        <v>249</v>
      </c>
      <c r="BM215" s="139" t="s">
        <v>567</v>
      </c>
    </row>
    <row r="216" spans="2:65" s="1" customFormat="1" ht="16.5" customHeight="1">
      <c r="B216" s="32"/>
      <c r="C216" s="162" t="s">
        <v>676</v>
      </c>
      <c r="D216" s="162" t="s">
        <v>748</v>
      </c>
      <c r="E216" s="163" t="s">
        <v>2243</v>
      </c>
      <c r="F216" s="164" t="s">
        <v>2244</v>
      </c>
      <c r="G216" s="165" t="s">
        <v>312</v>
      </c>
      <c r="H216" s="166">
        <v>0</v>
      </c>
      <c r="I216" s="167"/>
      <c r="J216" s="168">
        <f t="shared" si="30"/>
        <v>0</v>
      </c>
      <c r="K216" s="169"/>
      <c r="L216" s="170"/>
      <c r="M216" s="171" t="s">
        <v>1</v>
      </c>
      <c r="N216" s="172" t="s">
        <v>44</v>
      </c>
      <c r="P216" s="137">
        <f t="shared" si="31"/>
        <v>0</v>
      </c>
      <c r="Q216" s="137">
        <v>0</v>
      </c>
      <c r="R216" s="137">
        <f t="shared" si="32"/>
        <v>0</v>
      </c>
      <c r="S216" s="137">
        <v>0</v>
      </c>
      <c r="T216" s="138">
        <f t="shared" si="33"/>
        <v>0</v>
      </c>
      <c r="AR216" s="139" t="s">
        <v>420</v>
      </c>
      <c r="AT216" s="139" t="s">
        <v>748</v>
      </c>
      <c r="AU216" s="139" t="s">
        <v>88</v>
      </c>
      <c r="AY216" s="17" t="s">
        <v>224</v>
      </c>
      <c r="BE216" s="140">
        <f t="shared" si="34"/>
        <v>0</v>
      </c>
      <c r="BF216" s="140">
        <f t="shared" si="35"/>
        <v>0</v>
      </c>
      <c r="BG216" s="140">
        <f t="shared" si="36"/>
        <v>0</v>
      </c>
      <c r="BH216" s="140">
        <f t="shared" si="37"/>
        <v>0</v>
      </c>
      <c r="BI216" s="140">
        <f t="shared" si="38"/>
        <v>0</v>
      </c>
      <c r="BJ216" s="17" t="s">
        <v>6</v>
      </c>
      <c r="BK216" s="140">
        <f t="shared" si="39"/>
        <v>0</v>
      </c>
      <c r="BL216" s="17" t="s">
        <v>249</v>
      </c>
      <c r="BM216" s="139" t="s">
        <v>571</v>
      </c>
    </row>
    <row r="217" spans="2:65" s="1" customFormat="1" ht="16.5" customHeight="1">
      <c r="B217" s="32"/>
      <c r="C217" s="127" t="s">
        <v>682</v>
      </c>
      <c r="D217" s="127" t="s">
        <v>225</v>
      </c>
      <c r="E217" s="128" t="s">
        <v>2245</v>
      </c>
      <c r="F217" s="129" t="s">
        <v>2246</v>
      </c>
      <c r="G217" s="130" t="s">
        <v>312</v>
      </c>
      <c r="H217" s="131">
        <v>0</v>
      </c>
      <c r="I217" s="132"/>
      <c r="J217" s="133">
        <f t="shared" si="30"/>
        <v>0</v>
      </c>
      <c r="K217" s="134"/>
      <c r="L217" s="32"/>
      <c r="M217" s="135" t="s">
        <v>1</v>
      </c>
      <c r="N217" s="136" t="s">
        <v>44</v>
      </c>
      <c r="P217" s="137">
        <f t="shared" si="31"/>
        <v>0</v>
      </c>
      <c r="Q217" s="137">
        <v>0</v>
      </c>
      <c r="R217" s="137">
        <f t="shared" si="32"/>
        <v>0</v>
      </c>
      <c r="S217" s="137">
        <v>0</v>
      </c>
      <c r="T217" s="138">
        <f t="shared" si="33"/>
        <v>0</v>
      </c>
      <c r="AR217" s="139" t="s">
        <v>249</v>
      </c>
      <c r="AT217" s="139" t="s">
        <v>225</v>
      </c>
      <c r="AU217" s="139" t="s">
        <v>88</v>
      </c>
      <c r="AY217" s="17" t="s">
        <v>224</v>
      </c>
      <c r="BE217" s="140">
        <f t="shared" si="34"/>
        <v>0</v>
      </c>
      <c r="BF217" s="140">
        <f t="shared" si="35"/>
        <v>0</v>
      </c>
      <c r="BG217" s="140">
        <f t="shared" si="36"/>
        <v>0</v>
      </c>
      <c r="BH217" s="140">
        <f t="shared" si="37"/>
        <v>0</v>
      </c>
      <c r="BI217" s="140">
        <f t="shared" si="38"/>
        <v>0</v>
      </c>
      <c r="BJ217" s="17" t="s">
        <v>6</v>
      </c>
      <c r="BK217" s="140">
        <f t="shared" si="39"/>
        <v>0</v>
      </c>
      <c r="BL217" s="17" t="s">
        <v>249</v>
      </c>
      <c r="BM217" s="139" t="s">
        <v>575</v>
      </c>
    </row>
    <row r="218" spans="2:65" s="1" customFormat="1" ht="24.2" customHeight="1">
      <c r="B218" s="32"/>
      <c r="C218" s="127" t="s">
        <v>686</v>
      </c>
      <c r="D218" s="127" t="s">
        <v>225</v>
      </c>
      <c r="E218" s="128" t="s">
        <v>2247</v>
      </c>
      <c r="F218" s="129" t="s">
        <v>2248</v>
      </c>
      <c r="G218" s="130" t="s">
        <v>797</v>
      </c>
      <c r="H218" s="180"/>
      <c r="I218" s="132"/>
      <c r="J218" s="133">
        <f t="shared" si="30"/>
        <v>0</v>
      </c>
      <c r="K218" s="134"/>
      <c r="L218" s="32"/>
      <c r="M218" s="135" t="s">
        <v>1</v>
      </c>
      <c r="N218" s="136" t="s">
        <v>44</v>
      </c>
      <c r="P218" s="137">
        <f t="shared" si="31"/>
        <v>0</v>
      </c>
      <c r="Q218" s="137">
        <v>0</v>
      </c>
      <c r="R218" s="137">
        <f t="shared" si="32"/>
        <v>0</v>
      </c>
      <c r="S218" s="137">
        <v>0</v>
      </c>
      <c r="T218" s="138">
        <f t="shared" si="33"/>
        <v>0</v>
      </c>
      <c r="AR218" s="139" t="s">
        <v>249</v>
      </c>
      <c r="AT218" s="139" t="s">
        <v>225</v>
      </c>
      <c r="AU218" s="139" t="s">
        <v>88</v>
      </c>
      <c r="AY218" s="17" t="s">
        <v>224</v>
      </c>
      <c r="BE218" s="140">
        <f t="shared" si="34"/>
        <v>0</v>
      </c>
      <c r="BF218" s="140">
        <f t="shared" si="35"/>
        <v>0</v>
      </c>
      <c r="BG218" s="140">
        <f t="shared" si="36"/>
        <v>0</v>
      </c>
      <c r="BH218" s="140">
        <f t="shared" si="37"/>
        <v>0</v>
      </c>
      <c r="BI218" s="140">
        <f t="shared" si="38"/>
        <v>0</v>
      </c>
      <c r="BJ218" s="17" t="s">
        <v>6</v>
      </c>
      <c r="BK218" s="140">
        <f t="shared" si="39"/>
        <v>0</v>
      </c>
      <c r="BL218" s="17" t="s">
        <v>249</v>
      </c>
      <c r="BM218" s="139" t="s">
        <v>579</v>
      </c>
    </row>
    <row r="219" spans="2:65" s="10" customFormat="1" ht="25.9" customHeight="1">
      <c r="B219" s="117"/>
      <c r="D219" s="118" t="s">
        <v>78</v>
      </c>
      <c r="E219" s="119" t="s">
        <v>1517</v>
      </c>
      <c r="F219" s="119" t="s">
        <v>1518</v>
      </c>
      <c r="I219" s="120"/>
      <c r="J219" s="121">
        <f>BK219</f>
        <v>0</v>
      </c>
      <c r="L219" s="117"/>
      <c r="M219" s="122"/>
      <c r="P219" s="123">
        <f>P220</f>
        <v>0</v>
      </c>
      <c r="R219" s="123">
        <f>R220</f>
        <v>0</v>
      </c>
      <c r="T219" s="124">
        <f>T220</f>
        <v>0</v>
      </c>
      <c r="AR219" s="118" t="s">
        <v>229</v>
      </c>
      <c r="AT219" s="125" t="s">
        <v>78</v>
      </c>
      <c r="AU219" s="125" t="s">
        <v>79</v>
      </c>
      <c r="AY219" s="118" t="s">
        <v>224</v>
      </c>
      <c r="BK219" s="126">
        <f>BK220</f>
        <v>0</v>
      </c>
    </row>
    <row r="220" spans="2:65" s="10" customFormat="1" ht="22.9" customHeight="1">
      <c r="B220" s="117"/>
      <c r="D220" s="118" t="s">
        <v>78</v>
      </c>
      <c r="E220" s="195" t="s">
        <v>1519</v>
      </c>
      <c r="F220" s="195" t="s">
        <v>1518</v>
      </c>
      <c r="I220" s="120"/>
      <c r="J220" s="196">
        <f>BK220</f>
        <v>0</v>
      </c>
      <c r="L220" s="117"/>
      <c r="M220" s="122"/>
      <c r="P220" s="123">
        <f>SUM(P221:P227)</f>
        <v>0</v>
      </c>
      <c r="R220" s="123">
        <f>SUM(R221:R227)</f>
        <v>0</v>
      </c>
      <c r="T220" s="124">
        <f>SUM(T221:T227)</f>
        <v>0</v>
      </c>
      <c r="AR220" s="118" t="s">
        <v>6</v>
      </c>
      <c r="AT220" s="125" t="s">
        <v>78</v>
      </c>
      <c r="AU220" s="125" t="s">
        <v>6</v>
      </c>
      <c r="AY220" s="118" t="s">
        <v>224</v>
      </c>
      <c r="BK220" s="126">
        <f>SUM(BK221:BK227)</f>
        <v>0</v>
      </c>
    </row>
    <row r="221" spans="2:65" s="1" customFormat="1" ht="16.5" customHeight="1">
      <c r="B221" s="32"/>
      <c r="C221" s="127" t="s">
        <v>690</v>
      </c>
      <c r="D221" s="127" t="s">
        <v>225</v>
      </c>
      <c r="E221" s="128" t="s">
        <v>1520</v>
      </c>
      <c r="F221" s="129" t="s">
        <v>1521</v>
      </c>
      <c r="G221" s="130" t="s">
        <v>610</v>
      </c>
      <c r="H221" s="131">
        <v>36</v>
      </c>
      <c r="I221" s="132"/>
      <c r="J221" s="133">
        <f t="shared" ref="J221:J227" si="40">ROUND(I221*H221,2)</f>
        <v>0</v>
      </c>
      <c r="K221" s="134"/>
      <c r="L221" s="32"/>
      <c r="M221" s="135" t="s">
        <v>1</v>
      </c>
      <c r="N221" s="136" t="s">
        <v>44</v>
      </c>
      <c r="P221" s="137">
        <f t="shared" ref="P221:P227" si="41">O221*H221</f>
        <v>0</v>
      </c>
      <c r="Q221" s="137">
        <v>0</v>
      </c>
      <c r="R221" s="137">
        <f t="shared" ref="R221:R227" si="42">Q221*H221</f>
        <v>0</v>
      </c>
      <c r="S221" s="137">
        <v>0</v>
      </c>
      <c r="T221" s="138">
        <f t="shared" ref="T221:T227" si="43">S221*H221</f>
        <v>0</v>
      </c>
      <c r="AR221" s="139" t="s">
        <v>229</v>
      </c>
      <c r="AT221" s="139" t="s">
        <v>225</v>
      </c>
      <c r="AU221" s="139" t="s">
        <v>88</v>
      </c>
      <c r="AY221" s="17" t="s">
        <v>224</v>
      </c>
      <c r="BE221" s="140">
        <f t="shared" ref="BE221:BE227" si="44">IF(N221="základní",J221,0)</f>
        <v>0</v>
      </c>
      <c r="BF221" s="140">
        <f t="shared" ref="BF221:BF227" si="45">IF(N221="snížená",J221,0)</f>
        <v>0</v>
      </c>
      <c r="BG221" s="140">
        <f t="shared" ref="BG221:BG227" si="46">IF(N221="zákl. přenesená",J221,0)</f>
        <v>0</v>
      </c>
      <c r="BH221" s="140">
        <f t="shared" ref="BH221:BH227" si="47">IF(N221="sníž. přenesená",J221,0)</f>
        <v>0</v>
      </c>
      <c r="BI221" s="140">
        <f t="shared" ref="BI221:BI227" si="48">IF(N221="nulová",J221,0)</f>
        <v>0</v>
      </c>
      <c r="BJ221" s="17" t="s">
        <v>6</v>
      </c>
      <c r="BK221" s="140">
        <f t="shared" ref="BK221:BK227" si="49">ROUND(I221*H221,2)</f>
        <v>0</v>
      </c>
      <c r="BL221" s="17" t="s">
        <v>229</v>
      </c>
      <c r="BM221" s="139" t="s">
        <v>583</v>
      </c>
    </row>
    <row r="222" spans="2:65" s="1" customFormat="1" ht="16.5" customHeight="1">
      <c r="B222" s="32"/>
      <c r="C222" s="127" t="s">
        <v>696</v>
      </c>
      <c r="D222" s="127" t="s">
        <v>225</v>
      </c>
      <c r="E222" s="128" t="s">
        <v>1522</v>
      </c>
      <c r="F222" s="129" t="s">
        <v>1523</v>
      </c>
      <c r="G222" s="130" t="s">
        <v>610</v>
      </c>
      <c r="H222" s="131">
        <v>24</v>
      </c>
      <c r="I222" s="132"/>
      <c r="J222" s="133">
        <f t="shared" si="40"/>
        <v>0</v>
      </c>
      <c r="K222" s="134"/>
      <c r="L222" s="32"/>
      <c r="M222" s="135" t="s">
        <v>1</v>
      </c>
      <c r="N222" s="136" t="s">
        <v>44</v>
      </c>
      <c r="P222" s="137">
        <f t="shared" si="41"/>
        <v>0</v>
      </c>
      <c r="Q222" s="137">
        <v>0</v>
      </c>
      <c r="R222" s="137">
        <f t="shared" si="42"/>
        <v>0</v>
      </c>
      <c r="S222" s="137">
        <v>0</v>
      </c>
      <c r="T222" s="138">
        <f t="shared" si="43"/>
        <v>0</v>
      </c>
      <c r="AR222" s="139" t="s">
        <v>229</v>
      </c>
      <c r="AT222" s="139" t="s">
        <v>225</v>
      </c>
      <c r="AU222" s="139" t="s">
        <v>88</v>
      </c>
      <c r="AY222" s="17" t="s">
        <v>224</v>
      </c>
      <c r="BE222" s="140">
        <f t="shared" si="44"/>
        <v>0</v>
      </c>
      <c r="BF222" s="140">
        <f t="shared" si="45"/>
        <v>0</v>
      </c>
      <c r="BG222" s="140">
        <f t="shared" si="46"/>
        <v>0</v>
      </c>
      <c r="BH222" s="140">
        <f t="shared" si="47"/>
        <v>0</v>
      </c>
      <c r="BI222" s="140">
        <f t="shared" si="48"/>
        <v>0</v>
      </c>
      <c r="BJ222" s="17" t="s">
        <v>6</v>
      </c>
      <c r="BK222" s="140">
        <f t="shared" si="49"/>
        <v>0</v>
      </c>
      <c r="BL222" s="17" t="s">
        <v>229</v>
      </c>
      <c r="BM222" s="139" t="s">
        <v>586</v>
      </c>
    </row>
    <row r="223" spans="2:65" s="1" customFormat="1" ht="16.5" customHeight="1">
      <c r="B223" s="32"/>
      <c r="C223" s="127" t="s">
        <v>700</v>
      </c>
      <c r="D223" s="127" t="s">
        <v>225</v>
      </c>
      <c r="E223" s="128" t="s">
        <v>2249</v>
      </c>
      <c r="F223" s="129" t="s">
        <v>2250</v>
      </c>
      <c r="G223" s="130" t="s">
        <v>1526</v>
      </c>
      <c r="H223" s="131">
        <v>1</v>
      </c>
      <c r="I223" s="132"/>
      <c r="J223" s="133">
        <f t="shared" si="40"/>
        <v>0</v>
      </c>
      <c r="K223" s="134"/>
      <c r="L223" s="32"/>
      <c r="M223" s="135" t="s">
        <v>1</v>
      </c>
      <c r="N223" s="136" t="s">
        <v>44</v>
      </c>
      <c r="P223" s="137">
        <f t="shared" si="41"/>
        <v>0</v>
      </c>
      <c r="Q223" s="137">
        <v>0</v>
      </c>
      <c r="R223" s="137">
        <f t="shared" si="42"/>
        <v>0</v>
      </c>
      <c r="S223" s="137">
        <v>0</v>
      </c>
      <c r="T223" s="138">
        <f t="shared" si="43"/>
        <v>0</v>
      </c>
      <c r="AR223" s="139" t="s">
        <v>229</v>
      </c>
      <c r="AT223" s="139" t="s">
        <v>225</v>
      </c>
      <c r="AU223" s="139" t="s">
        <v>88</v>
      </c>
      <c r="AY223" s="17" t="s">
        <v>224</v>
      </c>
      <c r="BE223" s="140">
        <f t="shared" si="44"/>
        <v>0</v>
      </c>
      <c r="BF223" s="140">
        <f t="shared" si="45"/>
        <v>0</v>
      </c>
      <c r="BG223" s="140">
        <f t="shared" si="46"/>
        <v>0</v>
      </c>
      <c r="BH223" s="140">
        <f t="shared" si="47"/>
        <v>0</v>
      </c>
      <c r="BI223" s="140">
        <f t="shared" si="48"/>
        <v>0</v>
      </c>
      <c r="BJ223" s="17" t="s">
        <v>6</v>
      </c>
      <c r="BK223" s="140">
        <f t="shared" si="49"/>
        <v>0</v>
      </c>
      <c r="BL223" s="17" t="s">
        <v>229</v>
      </c>
      <c r="BM223" s="139" t="s">
        <v>589</v>
      </c>
    </row>
    <row r="224" spans="2:65" s="1" customFormat="1" ht="16.5" customHeight="1">
      <c r="B224" s="32"/>
      <c r="C224" s="127" t="s">
        <v>706</v>
      </c>
      <c r="D224" s="127" t="s">
        <v>225</v>
      </c>
      <c r="E224" s="128" t="s">
        <v>2251</v>
      </c>
      <c r="F224" s="129" t="s">
        <v>2252</v>
      </c>
      <c r="G224" s="130" t="s">
        <v>1526</v>
      </c>
      <c r="H224" s="131">
        <v>0</v>
      </c>
      <c r="I224" s="132"/>
      <c r="J224" s="133">
        <f t="shared" si="40"/>
        <v>0</v>
      </c>
      <c r="K224" s="134"/>
      <c r="L224" s="32"/>
      <c r="M224" s="135" t="s">
        <v>1</v>
      </c>
      <c r="N224" s="136" t="s">
        <v>44</v>
      </c>
      <c r="P224" s="137">
        <f t="shared" si="41"/>
        <v>0</v>
      </c>
      <c r="Q224" s="137">
        <v>0</v>
      </c>
      <c r="R224" s="137">
        <f t="shared" si="42"/>
        <v>0</v>
      </c>
      <c r="S224" s="137">
        <v>0</v>
      </c>
      <c r="T224" s="138">
        <f t="shared" si="43"/>
        <v>0</v>
      </c>
      <c r="AR224" s="139" t="s">
        <v>229</v>
      </c>
      <c r="AT224" s="139" t="s">
        <v>225</v>
      </c>
      <c r="AU224" s="139" t="s">
        <v>88</v>
      </c>
      <c r="AY224" s="17" t="s">
        <v>224</v>
      </c>
      <c r="BE224" s="140">
        <f t="shared" si="44"/>
        <v>0</v>
      </c>
      <c r="BF224" s="140">
        <f t="shared" si="45"/>
        <v>0</v>
      </c>
      <c r="BG224" s="140">
        <f t="shared" si="46"/>
        <v>0</v>
      </c>
      <c r="BH224" s="140">
        <f t="shared" si="47"/>
        <v>0</v>
      </c>
      <c r="BI224" s="140">
        <f t="shared" si="48"/>
        <v>0</v>
      </c>
      <c r="BJ224" s="17" t="s">
        <v>6</v>
      </c>
      <c r="BK224" s="140">
        <f t="shared" si="49"/>
        <v>0</v>
      </c>
      <c r="BL224" s="17" t="s">
        <v>229</v>
      </c>
      <c r="BM224" s="139" t="s">
        <v>327</v>
      </c>
    </row>
    <row r="225" spans="2:65" s="1" customFormat="1" ht="16.5" customHeight="1">
      <c r="B225" s="32"/>
      <c r="C225" s="127" t="s">
        <v>713</v>
      </c>
      <c r="D225" s="127" t="s">
        <v>225</v>
      </c>
      <c r="E225" s="128" t="s">
        <v>2253</v>
      </c>
      <c r="F225" s="129" t="s">
        <v>2254</v>
      </c>
      <c r="G225" s="130" t="s">
        <v>1526</v>
      </c>
      <c r="H225" s="131">
        <v>0</v>
      </c>
      <c r="I225" s="132"/>
      <c r="J225" s="133">
        <f t="shared" si="40"/>
        <v>0</v>
      </c>
      <c r="K225" s="134"/>
      <c r="L225" s="32"/>
      <c r="M225" s="135" t="s">
        <v>1</v>
      </c>
      <c r="N225" s="136" t="s">
        <v>44</v>
      </c>
      <c r="P225" s="137">
        <f t="shared" si="41"/>
        <v>0</v>
      </c>
      <c r="Q225" s="137">
        <v>0</v>
      </c>
      <c r="R225" s="137">
        <f t="shared" si="42"/>
        <v>0</v>
      </c>
      <c r="S225" s="137">
        <v>0</v>
      </c>
      <c r="T225" s="138">
        <f t="shared" si="43"/>
        <v>0</v>
      </c>
      <c r="AR225" s="139" t="s">
        <v>229</v>
      </c>
      <c r="AT225" s="139" t="s">
        <v>225</v>
      </c>
      <c r="AU225" s="139" t="s">
        <v>88</v>
      </c>
      <c r="AY225" s="17" t="s">
        <v>224</v>
      </c>
      <c r="BE225" s="140">
        <f t="shared" si="44"/>
        <v>0</v>
      </c>
      <c r="BF225" s="140">
        <f t="shared" si="45"/>
        <v>0</v>
      </c>
      <c r="BG225" s="140">
        <f t="shared" si="46"/>
        <v>0</v>
      </c>
      <c r="BH225" s="140">
        <f t="shared" si="47"/>
        <v>0</v>
      </c>
      <c r="BI225" s="140">
        <f t="shared" si="48"/>
        <v>0</v>
      </c>
      <c r="BJ225" s="17" t="s">
        <v>6</v>
      </c>
      <c r="BK225" s="140">
        <f t="shared" si="49"/>
        <v>0</v>
      </c>
      <c r="BL225" s="17" t="s">
        <v>229</v>
      </c>
      <c r="BM225" s="139" t="s">
        <v>597</v>
      </c>
    </row>
    <row r="226" spans="2:65" s="1" customFormat="1" ht="16.5" customHeight="1">
      <c r="B226" s="32"/>
      <c r="C226" s="127" t="s">
        <v>717</v>
      </c>
      <c r="D226" s="127" t="s">
        <v>225</v>
      </c>
      <c r="E226" s="128" t="s">
        <v>2255</v>
      </c>
      <c r="F226" s="129" t="s">
        <v>2256</v>
      </c>
      <c r="G226" s="130" t="s">
        <v>1526</v>
      </c>
      <c r="H226" s="131">
        <v>0</v>
      </c>
      <c r="I226" s="132"/>
      <c r="J226" s="133">
        <f t="shared" si="40"/>
        <v>0</v>
      </c>
      <c r="K226" s="134"/>
      <c r="L226" s="32"/>
      <c r="M226" s="135" t="s">
        <v>1</v>
      </c>
      <c r="N226" s="136" t="s">
        <v>44</v>
      </c>
      <c r="P226" s="137">
        <f t="shared" si="41"/>
        <v>0</v>
      </c>
      <c r="Q226" s="137">
        <v>0</v>
      </c>
      <c r="R226" s="137">
        <f t="shared" si="42"/>
        <v>0</v>
      </c>
      <c r="S226" s="137">
        <v>0</v>
      </c>
      <c r="T226" s="138">
        <f t="shared" si="43"/>
        <v>0</v>
      </c>
      <c r="AR226" s="139" t="s">
        <v>229</v>
      </c>
      <c r="AT226" s="139" t="s">
        <v>225</v>
      </c>
      <c r="AU226" s="139" t="s">
        <v>88</v>
      </c>
      <c r="AY226" s="17" t="s">
        <v>224</v>
      </c>
      <c r="BE226" s="140">
        <f t="shared" si="44"/>
        <v>0</v>
      </c>
      <c r="BF226" s="140">
        <f t="shared" si="45"/>
        <v>0</v>
      </c>
      <c r="BG226" s="140">
        <f t="shared" si="46"/>
        <v>0</v>
      </c>
      <c r="BH226" s="140">
        <f t="shared" si="47"/>
        <v>0</v>
      </c>
      <c r="BI226" s="140">
        <f t="shared" si="48"/>
        <v>0</v>
      </c>
      <c r="BJ226" s="17" t="s">
        <v>6</v>
      </c>
      <c r="BK226" s="140">
        <f t="shared" si="49"/>
        <v>0</v>
      </c>
      <c r="BL226" s="17" t="s">
        <v>229</v>
      </c>
      <c r="BM226" s="139" t="s">
        <v>599</v>
      </c>
    </row>
    <row r="227" spans="2:65" s="1" customFormat="1" ht="16.5" customHeight="1">
      <c r="B227" s="32"/>
      <c r="C227" s="127" t="s">
        <v>711</v>
      </c>
      <c r="D227" s="127" t="s">
        <v>225</v>
      </c>
      <c r="E227" s="128" t="s">
        <v>2257</v>
      </c>
      <c r="F227" s="129" t="s">
        <v>2258</v>
      </c>
      <c r="G227" s="130" t="s">
        <v>1526</v>
      </c>
      <c r="H227" s="131">
        <v>2</v>
      </c>
      <c r="I227" s="132"/>
      <c r="J227" s="133">
        <f t="shared" si="40"/>
        <v>0</v>
      </c>
      <c r="K227" s="134"/>
      <c r="L227" s="32"/>
      <c r="M227" s="181" t="s">
        <v>1</v>
      </c>
      <c r="N227" s="182" t="s">
        <v>44</v>
      </c>
      <c r="O227" s="183"/>
      <c r="P227" s="184">
        <f t="shared" si="41"/>
        <v>0</v>
      </c>
      <c r="Q227" s="184">
        <v>0</v>
      </c>
      <c r="R227" s="184">
        <f t="shared" si="42"/>
        <v>0</v>
      </c>
      <c r="S227" s="184">
        <v>0</v>
      </c>
      <c r="T227" s="185">
        <f t="shared" si="43"/>
        <v>0</v>
      </c>
      <c r="AR227" s="139" t="s">
        <v>229</v>
      </c>
      <c r="AT227" s="139" t="s">
        <v>225</v>
      </c>
      <c r="AU227" s="139" t="s">
        <v>88</v>
      </c>
      <c r="AY227" s="17" t="s">
        <v>224</v>
      </c>
      <c r="BE227" s="140">
        <f t="shared" si="44"/>
        <v>0</v>
      </c>
      <c r="BF227" s="140">
        <f t="shared" si="45"/>
        <v>0</v>
      </c>
      <c r="BG227" s="140">
        <f t="shared" si="46"/>
        <v>0</v>
      </c>
      <c r="BH227" s="140">
        <f t="shared" si="47"/>
        <v>0</v>
      </c>
      <c r="BI227" s="140">
        <f t="shared" si="48"/>
        <v>0</v>
      </c>
      <c r="BJ227" s="17" t="s">
        <v>6</v>
      </c>
      <c r="BK227" s="140">
        <f t="shared" si="49"/>
        <v>0</v>
      </c>
      <c r="BL227" s="17" t="s">
        <v>229</v>
      </c>
      <c r="BM227" s="139" t="s">
        <v>603</v>
      </c>
    </row>
    <row r="228" spans="2:65" s="1" customFormat="1" ht="6.95" customHeight="1">
      <c r="B228" s="44"/>
      <c r="C228" s="45"/>
      <c r="D228" s="45"/>
      <c r="E228" s="45"/>
      <c r="F228" s="45"/>
      <c r="G228" s="45"/>
      <c r="H228" s="45"/>
      <c r="I228" s="45"/>
      <c r="J228" s="45"/>
      <c r="K228" s="45"/>
      <c r="L228" s="32"/>
    </row>
  </sheetData>
  <sheetProtection algorithmName="SHA-512" hashValue="xXOuyXMCJAgRUwY4B6jiownFGq2hSwOsDxFIzgHzqT087TW/fpeXsylInBTrdi+NfW9EZfJOMVC2o1RK0HtE4w==" saltValue="ZmjCeBqz9DwuqyOwbeOIEsEWe2AS+bUWJSqyde4dlfIhS4WWNcl4hwRT8Sy1fCstlUWHQk66mrMTjeOs6xsP3Q==" spinCount="100000" sheet="1" objects="1" scenarios="1" formatColumns="0" formatRows="0" autoFilter="0"/>
  <autoFilter ref="C123:K227" xr:uid="{00000000-0009-0000-0000-00000E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BM137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130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>
      <c r="B4" s="20"/>
      <c r="D4" s="21" t="s">
        <v>181</v>
      </c>
      <c r="L4" s="20"/>
      <c r="M4" s="88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236" t="str">
        <f>'Rekapitulace stavby'!K6</f>
        <v>Přírodní koupací biotop Jilemnice</v>
      </c>
      <c r="F7" s="237"/>
      <c r="G7" s="237"/>
      <c r="H7" s="237"/>
      <c r="L7" s="20"/>
    </row>
    <row r="8" spans="2:46" s="1" customFormat="1" ht="12" customHeight="1">
      <c r="B8" s="32"/>
      <c r="D8" s="27" t="s">
        <v>182</v>
      </c>
      <c r="L8" s="32"/>
    </row>
    <row r="9" spans="2:46" s="1" customFormat="1" ht="16.5" customHeight="1">
      <c r="B9" s="32"/>
      <c r="E9" s="201" t="s">
        <v>2259</v>
      </c>
      <c r="F9" s="235"/>
      <c r="G9" s="235"/>
      <c r="H9" s="235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19</v>
      </c>
      <c r="F11" s="25" t="s">
        <v>1</v>
      </c>
      <c r="I11" s="27" t="s">
        <v>20</v>
      </c>
      <c r="J11" s="25" t="s">
        <v>1</v>
      </c>
      <c r="L11" s="32"/>
    </row>
    <row r="12" spans="2:46" s="1" customFormat="1" ht="12" customHeight="1">
      <c r="B12" s="32"/>
      <c r="D12" s="27" t="s">
        <v>21</v>
      </c>
      <c r="F12" s="25" t="s">
        <v>37</v>
      </c>
      <c r="I12" s="27" t="s">
        <v>23</v>
      </c>
      <c r="J12" s="52" t="str">
        <f>'Rekapitulace stavby'!AN8</f>
        <v>12. 2. 2024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tr">
        <f>IF('Rekapitulace stavby'!AN10="","",'Rekapitulace stavby'!AN10)</f>
        <v>05769370</v>
      </c>
      <c r="L14" s="32"/>
    </row>
    <row r="15" spans="2:46" s="1" customFormat="1" ht="18" customHeight="1">
      <c r="B15" s="32"/>
      <c r="E15" s="25" t="str">
        <f>IF('Rekapitulace stavby'!E11="","",'Rekapitulace stavby'!E11)</f>
        <v>Sportovní centrum Jilemnice, s.r.o.</v>
      </c>
      <c r="I15" s="27" t="s">
        <v>29</v>
      </c>
      <c r="J15" s="25" t="str">
        <f>IF('Rekapitulace stavby'!AN11="","",'Rekapitulace stavby'!AN11)</f>
        <v/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30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8" t="str">
        <f>'Rekapitulace stavby'!E14</f>
        <v>Vyplň údaj</v>
      </c>
      <c r="F18" s="224"/>
      <c r="G18" s="224"/>
      <c r="H18" s="224"/>
      <c r="I18" s="27" t="s">
        <v>29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32</v>
      </c>
      <c r="I20" s="27" t="s">
        <v>26</v>
      </c>
      <c r="J20" s="25" t="str">
        <f>IF('Rekapitulace stavby'!AN16="","",'Rekapitulace stavby'!AN16)</f>
        <v>26230283</v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BAPO s.r.o. </v>
      </c>
      <c r="I21" s="27" t="s">
        <v>29</v>
      </c>
      <c r="J21" s="25" t="str">
        <f>IF('Rekapitulace stavby'!AN17="","",'Rekapitulace stavby'!AN17)</f>
        <v/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36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29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38</v>
      </c>
      <c r="L26" s="32"/>
    </row>
    <row r="27" spans="2:12" s="7" customFormat="1" ht="16.5" customHeight="1">
      <c r="B27" s="89"/>
      <c r="E27" s="228" t="s">
        <v>1</v>
      </c>
      <c r="F27" s="228"/>
      <c r="G27" s="228"/>
      <c r="H27" s="228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39</v>
      </c>
      <c r="J30" s="66">
        <f>ROUND(J120,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41</v>
      </c>
      <c r="I32" s="35" t="s">
        <v>40</v>
      </c>
      <c r="J32" s="35" t="s">
        <v>42</v>
      </c>
      <c r="L32" s="32"/>
    </row>
    <row r="33" spans="2:12" s="1" customFormat="1" ht="14.45" customHeight="1">
      <c r="B33" s="32"/>
      <c r="D33" s="55" t="s">
        <v>43</v>
      </c>
      <c r="E33" s="27" t="s">
        <v>44</v>
      </c>
      <c r="F33" s="91">
        <f>ROUND((SUM(BE120:BE136)),  2)</f>
        <v>0</v>
      </c>
      <c r="I33" s="92">
        <v>0.21</v>
      </c>
      <c r="J33" s="91">
        <f>ROUND(((SUM(BE120:BE136))*I33),  2)</f>
        <v>0</v>
      </c>
      <c r="L33" s="32"/>
    </row>
    <row r="34" spans="2:12" s="1" customFormat="1" ht="14.45" customHeight="1">
      <c r="B34" s="32"/>
      <c r="E34" s="27" t="s">
        <v>45</v>
      </c>
      <c r="F34" s="91">
        <f>ROUND((SUM(BF120:BF136)),  2)</f>
        <v>0</v>
      </c>
      <c r="I34" s="92">
        <v>0.12</v>
      </c>
      <c r="J34" s="91">
        <f>ROUND(((SUM(BF120:BF136))*I34),  2)</f>
        <v>0</v>
      </c>
      <c r="L34" s="32"/>
    </row>
    <row r="35" spans="2:12" s="1" customFormat="1" ht="14.45" hidden="1" customHeight="1">
      <c r="B35" s="32"/>
      <c r="E35" s="27" t="s">
        <v>46</v>
      </c>
      <c r="F35" s="91">
        <f>ROUND((SUM(BG120:BG136)),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47</v>
      </c>
      <c r="F36" s="91">
        <f>ROUND((SUM(BH120:BH136)),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48</v>
      </c>
      <c r="F37" s="91">
        <f>ROUND((SUM(BI120:BI136)),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3"/>
      <c r="D39" s="94" t="s">
        <v>49</v>
      </c>
      <c r="E39" s="57"/>
      <c r="F39" s="57"/>
      <c r="G39" s="95" t="s">
        <v>50</v>
      </c>
      <c r="H39" s="96" t="s">
        <v>51</v>
      </c>
      <c r="I39" s="57"/>
      <c r="J39" s="97">
        <f>SUM(J30:J37)</f>
        <v>0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52</v>
      </c>
      <c r="E50" s="42"/>
      <c r="F50" s="42"/>
      <c r="G50" s="41" t="s">
        <v>53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54</v>
      </c>
      <c r="E61" s="34"/>
      <c r="F61" s="99" t="s">
        <v>55</v>
      </c>
      <c r="G61" s="43" t="s">
        <v>54</v>
      </c>
      <c r="H61" s="34"/>
      <c r="I61" s="34"/>
      <c r="J61" s="100" t="s">
        <v>55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56</v>
      </c>
      <c r="E65" s="42"/>
      <c r="F65" s="42"/>
      <c r="G65" s="41" t="s">
        <v>57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54</v>
      </c>
      <c r="E76" s="34"/>
      <c r="F76" s="99" t="s">
        <v>55</v>
      </c>
      <c r="G76" s="43" t="s">
        <v>54</v>
      </c>
      <c r="H76" s="34"/>
      <c r="I76" s="34"/>
      <c r="J76" s="100" t="s">
        <v>55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184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17</v>
      </c>
      <c r="L84" s="32"/>
    </row>
    <row r="85" spans="2:47" s="1" customFormat="1" ht="16.5" customHeight="1">
      <c r="B85" s="32"/>
      <c r="E85" s="236" t="str">
        <f>E7</f>
        <v>Přírodní koupací biotop Jilemnice</v>
      </c>
      <c r="F85" s="237"/>
      <c r="G85" s="237"/>
      <c r="H85" s="237"/>
      <c r="L85" s="32"/>
    </row>
    <row r="86" spans="2:47" s="1" customFormat="1" ht="12" customHeight="1">
      <c r="B86" s="32"/>
      <c r="C86" s="27" t="s">
        <v>182</v>
      </c>
      <c r="L86" s="32"/>
    </row>
    <row r="87" spans="2:47" s="1" customFormat="1" ht="16.5" customHeight="1">
      <c r="B87" s="32"/>
      <c r="E87" s="201" t="str">
        <f>E9</f>
        <v>SO 08.3 - Objekt zázemí - pokladna - VZT</v>
      </c>
      <c r="F87" s="235"/>
      <c r="G87" s="235"/>
      <c r="H87" s="235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21</v>
      </c>
      <c r="F89" s="25" t="str">
        <f>F12</f>
        <v xml:space="preserve"> </v>
      </c>
      <c r="I89" s="27" t="s">
        <v>23</v>
      </c>
      <c r="J89" s="52" t="str">
        <f>IF(J12="","",J12)</f>
        <v>12. 2. 2024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25</v>
      </c>
      <c r="F91" s="25" t="str">
        <f>E15</f>
        <v>Sportovní centrum Jilemnice, s.r.o.</v>
      </c>
      <c r="I91" s="27" t="s">
        <v>32</v>
      </c>
      <c r="J91" s="30" t="str">
        <f>E21</f>
        <v xml:space="preserve">BAPO s.r.o. </v>
      </c>
      <c r="L91" s="32"/>
    </row>
    <row r="92" spans="2:47" s="1" customFormat="1" ht="15.2" customHeight="1">
      <c r="B92" s="32"/>
      <c r="C92" s="27" t="s">
        <v>30</v>
      </c>
      <c r="F92" s="25" t="str">
        <f>IF(E18="","",E18)</f>
        <v>Vyplň údaj</v>
      </c>
      <c r="I92" s="27" t="s">
        <v>36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185</v>
      </c>
      <c r="D94" s="93"/>
      <c r="E94" s="93"/>
      <c r="F94" s="93"/>
      <c r="G94" s="93"/>
      <c r="H94" s="93"/>
      <c r="I94" s="93"/>
      <c r="J94" s="102" t="s">
        <v>186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3" t="s">
        <v>187</v>
      </c>
      <c r="J96" s="66">
        <f>J120</f>
        <v>0</v>
      </c>
      <c r="L96" s="32"/>
      <c r="AU96" s="17" t="s">
        <v>188</v>
      </c>
    </row>
    <row r="97" spans="2:12" s="8" customFormat="1" ht="24.95" customHeight="1">
      <c r="B97" s="104"/>
      <c r="D97" s="105" t="s">
        <v>1424</v>
      </c>
      <c r="E97" s="106"/>
      <c r="F97" s="106"/>
      <c r="G97" s="106"/>
      <c r="H97" s="106"/>
      <c r="I97" s="106"/>
      <c r="J97" s="107">
        <f>J121</f>
        <v>0</v>
      </c>
      <c r="L97" s="104"/>
    </row>
    <row r="98" spans="2:12" s="15" customFormat="1" ht="19.899999999999999" customHeight="1">
      <c r="B98" s="191"/>
      <c r="D98" s="192" t="s">
        <v>2260</v>
      </c>
      <c r="E98" s="193"/>
      <c r="F98" s="193"/>
      <c r="G98" s="193"/>
      <c r="H98" s="193"/>
      <c r="I98" s="193"/>
      <c r="J98" s="194">
        <f>J122</f>
        <v>0</v>
      </c>
      <c r="L98" s="191"/>
    </row>
    <row r="99" spans="2:12" s="8" customFormat="1" ht="24.95" customHeight="1">
      <c r="B99" s="104"/>
      <c r="D99" s="105" t="s">
        <v>1427</v>
      </c>
      <c r="E99" s="106"/>
      <c r="F99" s="106"/>
      <c r="G99" s="106"/>
      <c r="H99" s="106"/>
      <c r="I99" s="106"/>
      <c r="J99" s="107">
        <f>J132</f>
        <v>0</v>
      </c>
      <c r="L99" s="104"/>
    </row>
    <row r="100" spans="2:12" s="15" customFormat="1" ht="19.899999999999999" customHeight="1">
      <c r="B100" s="191"/>
      <c r="D100" s="192" t="s">
        <v>1428</v>
      </c>
      <c r="E100" s="193"/>
      <c r="F100" s="193"/>
      <c r="G100" s="193"/>
      <c r="H100" s="193"/>
      <c r="I100" s="193"/>
      <c r="J100" s="194">
        <f>J133</f>
        <v>0</v>
      </c>
      <c r="L100" s="191"/>
    </row>
    <row r="101" spans="2:12" s="1" customFormat="1" ht="21.75" customHeight="1">
      <c r="B101" s="32"/>
      <c r="L101" s="32"/>
    </row>
    <row r="102" spans="2:12" s="1" customFormat="1" ht="6.95" customHeight="1"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32"/>
    </row>
    <row r="106" spans="2:12" s="1" customFormat="1" ht="6.95" customHeight="1"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32"/>
    </row>
    <row r="107" spans="2:12" s="1" customFormat="1" ht="24.95" customHeight="1">
      <c r="B107" s="32"/>
      <c r="C107" s="21" t="s">
        <v>210</v>
      </c>
      <c r="L107" s="32"/>
    </row>
    <row r="108" spans="2:12" s="1" customFormat="1" ht="6.95" customHeight="1">
      <c r="B108" s="32"/>
      <c r="L108" s="32"/>
    </row>
    <row r="109" spans="2:12" s="1" customFormat="1" ht="12" customHeight="1">
      <c r="B109" s="32"/>
      <c r="C109" s="27" t="s">
        <v>17</v>
      </c>
      <c r="L109" s="32"/>
    </row>
    <row r="110" spans="2:12" s="1" customFormat="1" ht="16.5" customHeight="1">
      <c r="B110" s="32"/>
      <c r="E110" s="236" t="str">
        <f>E7</f>
        <v>Přírodní koupací biotop Jilemnice</v>
      </c>
      <c r="F110" s="237"/>
      <c r="G110" s="237"/>
      <c r="H110" s="237"/>
      <c r="L110" s="32"/>
    </row>
    <row r="111" spans="2:12" s="1" customFormat="1" ht="12" customHeight="1">
      <c r="B111" s="32"/>
      <c r="C111" s="27" t="s">
        <v>182</v>
      </c>
      <c r="L111" s="32"/>
    </row>
    <row r="112" spans="2:12" s="1" customFormat="1" ht="16.5" customHeight="1">
      <c r="B112" s="32"/>
      <c r="E112" s="201" t="str">
        <f>E9</f>
        <v>SO 08.3 - Objekt zázemí - pokladna - VZT</v>
      </c>
      <c r="F112" s="235"/>
      <c r="G112" s="235"/>
      <c r="H112" s="235"/>
      <c r="L112" s="32"/>
    </row>
    <row r="113" spans="2:65" s="1" customFormat="1" ht="6.95" customHeight="1">
      <c r="B113" s="32"/>
      <c r="L113" s="32"/>
    </row>
    <row r="114" spans="2:65" s="1" customFormat="1" ht="12" customHeight="1">
      <c r="B114" s="32"/>
      <c r="C114" s="27" t="s">
        <v>21</v>
      </c>
      <c r="F114" s="25" t="str">
        <f>F12</f>
        <v xml:space="preserve"> </v>
      </c>
      <c r="I114" s="27" t="s">
        <v>23</v>
      </c>
      <c r="J114" s="52" t="str">
        <f>IF(J12="","",J12)</f>
        <v>12. 2. 2024</v>
      </c>
      <c r="L114" s="32"/>
    </row>
    <row r="115" spans="2:65" s="1" customFormat="1" ht="6.95" customHeight="1">
      <c r="B115" s="32"/>
      <c r="L115" s="32"/>
    </row>
    <row r="116" spans="2:65" s="1" customFormat="1" ht="15.2" customHeight="1">
      <c r="B116" s="32"/>
      <c r="C116" s="27" t="s">
        <v>25</v>
      </c>
      <c r="F116" s="25" t="str">
        <f>E15</f>
        <v>Sportovní centrum Jilemnice, s.r.o.</v>
      </c>
      <c r="I116" s="27" t="s">
        <v>32</v>
      </c>
      <c r="J116" s="30" t="str">
        <f>E21</f>
        <v xml:space="preserve">BAPO s.r.o. </v>
      </c>
      <c r="L116" s="32"/>
    </row>
    <row r="117" spans="2:65" s="1" customFormat="1" ht="15.2" customHeight="1">
      <c r="B117" s="32"/>
      <c r="C117" s="27" t="s">
        <v>30</v>
      </c>
      <c r="F117" s="25" t="str">
        <f>IF(E18="","",E18)</f>
        <v>Vyplň údaj</v>
      </c>
      <c r="I117" s="27" t="s">
        <v>36</v>
      </c>
      <c r="J117" s="30" t="str">
        <f>E24</f>
        <v xml:space="preserve"> </v>
      </c>
      <c r="L117" s="32"/>
    </row>
    <row r="118" spans="2:65" s="1" customFormat="1" ht="10.35" customHeight="1">
      <c r="B118" s="32"/>
      <c r="L118" s="32"/>
    </row>
    <row r="119" spans="2:65" s="9" customFormat="1" ht="29.25" customHeight="1">
      <c r="B119" s="108"/>
      <c r="C119" s="109" t="s">
        <v>211</v>
      </c>
      <c r="D119" s="110" t="s">
        <v>64</v>
      </c>
      <c r="E119" s="110" t="s">
        <v>60</v>
      </c>
      <c r="F119" s="110" t="s">
        <v>61</v>
      </c>
      <c r="G119" s="110" t="s">
        <v>212</v>
      </c>
      <c r="H119" s="110" t="s">
        <v>213</v>
      </c>
      <c r="I119" s="110" t="s">
        <v>214</v>
      </c>
      <c r="J119" s="111" t="s">
        <v>186</v>
      </c>
      <c r="K119" s="112" t="s">
        <v>215</v>
      </c>
      <c r="L119" s="108"/>
      <c r="M119" s="59" t="s">
        <v>1</v>
      </c>
      <c r="N119" s="60" t="s">
        <v>43</v>
      </c>
      <c r="O119" s="60" t="s">
        <v>216</v>
      </c>
      <c r="P119" s="60" t="s">
        <v>217</v>
      </c>
      <c r="Q119" s="60" t="s">
        <v>218</v>
      </c>
      <c r="R119" s="60" t="s">
        <v>219</v>
      </c>
      <c r="S119" s="60" t="s">
        <v>220</v>
      </c>
      <c r="T119" s="61" t="s">
        <v>221</v>
      </c>
    </row>
    <row r="120" spans="2:65" s="1" customFormat="1" ht="22.9" customHeight="1">
      <c r="B120" s="32"/>
      <c r="C120" s="64" t="s">
        <v>222</v>
      </c>
      <c r="J120" s="113">
        <f>BK120</f>
        <v>0</v>
      </c>
      <c r="L120" s="32"/>
      <c r="M120" s="62"/>
      <c r="N120" s="53"/>
      <c r="O120" s="53"/>
      <c r="P120" s="114">
        <f>P121+P132</f>
        <v>0</v>
      </c>
      <c r="Q120" s="53"/>
      <c r="R120" s="114">
        <f>R121+R132</f>
        <v>0.18587999999999999</v>
      </c>
      <c r="S120" s="53"/>
      <c r="T120" s="115">
        <f>T121+T132</f>
        <v>0</v>
      </c>
      <c r="AT120" s="17" t="s">
        <v>78</v>
      </c>
      <c r="AU120" s="17" t="s">
        <v>188</v>
      </c>
      <c r="BK120" s="116">
        <f>BK121+BK132</f>
        <v>0</v>
      </c>
    </row>
    <row r="121" spans="2:65" s="10" customFormat="1" ht="25.9" customHeight="1">
      <c r="B121" s="117"/>
      <c r="D121" s="118" t="s">
        <v>78</v>
      </c>
      <c r="E121" s="119" t="s">
        <v>1463</v>
      </c>
      <c r="F121" s="119" t="s">
        <v>1464</v>
      </c>
      <c r="I121" s="120"/>
      <c r="J121" s="121">
        <f>BK121</f>
        <v>0</v>
      </c>
      <c r="L121" s="117"/>
      <c r="M121" s="122"/>
      <c r="P121" s="123">
        <f>P122</f>
        <v>0</v>
      </c>
      <c r="R121" s="123">
        <f>R122</f>
        <v>0.18587999999999999</v>
      </c>
      <c r="T121" s="124">
        <f>T122</f>
        <v>0</v>
      </c>
      <c r="AR121" s="118" t="s">
        <v>88</v>
      </c>
      <c r="AT121" s="125" t="s">
        <v>78</v>
      </c>
      <c r="AU121" s="125" t="s">
        <v>79</v>
      </c>
      <c r="AY121" s="118" t="s">
        <v>224</v>
      </c>
      <c r="BK121" s="126">
        <f>BK122</f>
        <v>0</v>
      </c>
    </row>
    <row r="122" spans="2:65" s="10" customFormat="1" ht="22.9" customHeight="1">
      <c r="B122" s="117"/>
      <c r="D122" s="118" t="s">
        <v>78</v>
      </c>
      <c r="E122" s="195" t="s">
        <v>2261</v>
      </c>
      <c r="F122" s="195" t="s">
        <v>2262</v>
      </c>
      <c r="I122" s="120"/>
      <c r="J122" s="196">
        <f>BK122</f>
        <v>0</v>
      </c>
      <c r="L122" s="117"/>
      <c r="M122" s="122"/>
      <c r="P122" s="123">
        <f>SUM(P123:P131)</f>
        <v>0</v>
      </c>
      <c r="R122" s="123">
        <f>SUM(R123:R131)</f>
        <v>0.18587999999999999</v>
      </c>
      <c r="T122" s="124">
        <f>SUM(T123:T131)</f>
        <v>0</v>
      </c>
      <c r="AR122" s="118" t="s">
        <v>6</v>
      </c>
      <c r="AT122" s="125" t="s">
        <v>78</v>
      </c>
      <c r="AU122" s="125" t="s">
        <v>6</v>
      </c>
      <c r="AY122" s="118" t="s">
        <v>224</v>
      </c>
      <c r="BK122" s="126">
        <f>SUM(BK123:BK131)</f>
        <v>0</v>
      </c>
    </row>
    <row r="123" spans="2:65" s="1" customFormat="1" ht="24.2" customHeight="1">
      <c r="B123" s="32"/>
      <c r="C123" s="162" t="s">
        <v>6</v>
      </c>
      <c r="D123" s="162" t="s">
        <v>748</v>
      </c>
      <c r="E123" s="163" t="s">
        <v>2263</v>
      </c>
      <c r="F123" s="164" t="s">
        <v>2264</v>
      </c>
      <c r="G123" s="165" t="s">
        <v>312</v>
      </c>
      <c r="H123" s="166">
        <v>2</v>
      </c>
      <c r="I123" s="167"/>
      <c r="J123" s="168">
        <f t="shared" ref="J123:J131" si="0">ROUND(I123*H123,2)</f>
        <v>0</v>
      </c>
      <c r="K123" s="169"/>
      <c r="L123" s="170"/>
      <c r="M123" s="171" t="s">
        <v>1</v>
      </c>
      <c r="N123" s="172" t="s">
        <v>44</v>
      </c>
      <c r="P123" s="137">
        <f t="shared" ref="P123:P131" si="1">O123*H123</f>
        <v>0</v>
      </c>
      <c r="Q123" s="137">
        <v>0</v>
      </c>
      <c r="R123" s="137">
        <f t="shared" ref="R123:R131" si="2">Q123*H123</f>
        <v>0</v>
      </c>
      <c r="S123" s="137">
        <v>0</v>
      </c>
      <c r="T123" s="138">
        <f t="shared" ref="T123:T131" si="3">S123*H123</f>
        <v>0</v>
      </c>
      <c r="AR123" s="139" t="s">
        <v>272</v>
      </c>
      <c r="AT123" s="139" t="s">
        <v>748</v>
      </c>
      <c r="AU123" s="139" t="s">
        <v>88</v>
      </c>
      <c r="AY123" s="17" t="s">
        <v>224</v>
      </c>
      <c r="BE123" s="140">
        <f t="shared" ref="BE123:BE131" si="4">IF(N123="základní",J123,0)</f>
        <v>0</v>
      </c>
      <c r="BF123" s="140">
        <f t="shared" ref="BF123:BF131" si="5">IF(N123="snížená",J123,0)</f>
        <v>0</v>
      </c>
      <c r="BG123" s="140">
        <f t="shared" ref="BG123:BG131" si="6">IF(N123="zákl. přenesená",J123,0)</f>
        <v>0</v>
      </c>
      <c r="BH123" s="140">
        <f t="shared" ref="BH123:BH131" si="7">IF(N123="sníž. přenesená",J123,0)</f>
        <v>0</v>
      </c>
      <c r="BI123" s="140">
        <f t="shared" ref="BI123:BI131" si="8">IF(N123="nulová",J123,0)</f>
        <v>0</v>
      </c>
      <c r="BJ123" s="17" t="s">
        <v>6</v>
      </c>
      <c r="BK123" s="140">
        <f t="shared" ref="BK123:BK131" si="9">ROUND(I123*H123,2)</f>
        <v>0</v>
      </c>
      <c r="BL123" s="17" t="s">
        <v>229</v>
      </c>
      <c r="BM123" s="139" t="s">
        <v>88</v>
      </c>
    </row>
    <row r="124" spans="2:65" s="1" customFormat="1" ht="21.75" customHeight="1">
      <c r="B124" s="32"/>
      <c r="C124" s="162" t="s">
        <v>88</v>
      </c>
      <c r="D124" s="162" t="s">
        <v>748</v>
      </c>
      <c r="E124" s="163" t="s">
        <v>2265</v>
      </c>
      <c r="F124" s="164" t="s">
        <v>2266</v>
      </c>
      <c r="G124" s="165" t="s">
        <v>312</v>
      </c>
      <c r="H124" s="166">
        <v>2</v>
      </c>
      <c r="I124" s="167"/>
      <c r="J124" s="168">
        <f t="shared" si="0"/>
        <v>0</v>
      </c>
      <c r="K124" s="169"/>
      <c r="L124" s="170"/>
      <c r="M124" s="171" t="s">
        <v>1</v>
      </c>
      <c r="N124" s="172" t="s">
        <v>44</v>
      </c>
      <c r="P124" s="137">
        <f t="shared" si="1"/>
        <v>0</v>
      </c>
      <c r="Q124" s="137">
        <v>0</v>
      </c>
      <c r="R124" s="137">
        <f t="shared" si="2"/>
        <v>0</v>
      </c>
      <c r="S124" s="137">
        <v>0</v>
      </c>
      <c r="T124" s="138">
        <f t="shared" si="3"/>
        <v>0</v>
      </c>
      <c r="AR124" s="139" t="s">
        <v>272</v>
      </c>
      <c r="AT124" s="139" t="s">
        <v>748</v>
      </c>
      <c r="AU124" s="139" t="s">
        <v>88</v>
      </c>
      <c r="AY124" s="17" t="s">
        <v>224</v>
      </c>
      <c r="BE124" s="140">
        <f t="shared" si="4"/>
        <v>0</v>
      </c>
      <c r="BF124" s="140">
        <f t="shared" si="5"/>
        <v>0</v>
      </c>
      <c r="BG124" s="140">
        <f t="shared" si="6"/>
        <v>0</v>
      </c>
      <c r="BH124" s="140">
        <f t="shared" si="7"/>
        <v>0</v>
      </c>
      <c r="BI124" s="140">
        <f t="shared" si="8"/>
        <v>0</v>
      </c>
      <c r="BJ124" s="17" t="s">
        <v>6</v>
      </c>
      <c r="BK124" s="140">
        <f t="shared" si="9"/>
        <v>0</v>
      </c>
      <c r="BL124" s="17" t="s">
        <v>229</v>
      </c>
      <c r="BM124" s="139" t="s">
        <v>229</v>
      </c>
    </row>
    <row r="125" spans="2:65" s="1" customFormat="1" ht="16.5" customHeight="1">
      <c r="B125" s="32"/>
      <c r="C125" s="162" t="s">
        <v>241</v>
      </c>
      <c r="D125" s="162" t="s">
        <v>748</v>
      </c>
      <c r="E125" s="163" t="s">
        <v>2267</v>
      </c>
      <c r="F125" s="164" t="s">
        <v>2268</v>
      </c>
      <c r="G125" s="165" t="s">
        <v>312</v>
      </c>
      <c r="H125" s="166">
        <v>4</v>
      </c>
      <c r="I125" s="167"/>
      <c r="J125" s="168">
        <f t="shared" si="0"/>
        <v>0</v>
      </c>
      <c r="K125" s="169"/>
      <c r="L125" s="170"/>
      <c r="M125" s="171" t="s">
        <v>1</v>
      </c>
      <c r="N125" s="172" t="s">
        <v>44</v>
      </c>
      <c r="P125" s="137">
        <f t="shared" si="1"/>
        <v>0</v>
      </c>
      <c r="Q125" s="137">
        <v>0</v>
      </c>
      <c r="R125" s="137">
        <f t="shared" si="2"/>
        <v>0</v>
      </c>
      <c r="S125" s="137">
        <v>0</v>
      </c>
      <c r="T125" s="138">
        <f t="shared" si="3"/>
        <v>0</v>
      </c>
      <c r="AR125" s="139" t="s">
        <v>272</v>
      </c>
      <c r="AT125" s="139" t="s">
        <v>748</v>
      </c>
      <c r="AU125" s="139" t="s">
        <v>88</v>
      </c>
      <c r="AY125" s="17" t="s">
        <v>224</v>
      </c>
      <c r="BE125" s="140">
        <f t="shared" si="4"/>
        <v>0</v>
      </c>
      <c r="BF125" s="140">
        <f t="shared" si="5"/>
        <v>0</v>
      </c>
      <c r="BG125" s="140">
        <f t="shared" si="6"/>
        <v>0</v>
      </c>
      <c r="BH125" s="140">
        <f t="shared" si="7"/>
        <v>0</v>
      </c>
      <c r="BI125" s="140">
        <f t="shared" si="8"/>
        <v>0</v>
      </c>
      <c r="BJ125" s="17" t="s">
        <v>6</v>
      </c>
      <c r="BK125" s="140">
        <f t="shared" si="9"/>
        <v>0</v>
      </c>
      <c r="BL125" s="17" t="s">
        <v>229</v>
      </c>
      <c r="BM125" s="139" t="s">
        <v>258</v>
      </c>
    </row>
    <row r="126" spans="2:65" s="1" customFormat="1" ht="16.5" customHeight="1">
      <c r="B126" s="32"/>
      <c r="C126" s="162" t="s">
        <v>229</v>
      </c>
      <c r="D126" s="162" t="s">
        <v>748</v>
      </c>
      <c r="E126" s="163" t="s">
        <v>2269</v>
      </c>
      <c r="F126" s="164" t="s">
        <v>2270</v>
      </c>
      <c r="G126" s="165" t="s">
        <v>312</v>
      </c>
      <c r="H126" s="166">
        <v>12</v>
      </c>
      <c r="I126" s="167"/>
      <c r="J126" s="168">
        <f t="shared" si="0"/>
        <v>0</v>
      </c>
      <c r="K126" s="169"/>
      <c r="L126" s="170"/>
      <c r="M126" s="171" t="s">
        <v>1</v>
      </c>
      <c r="N126" s="172" t="s">
        <v>44</v>
      </c>
      <c r="P126" s="137">
        <f t="shared" si="1"/>
        <v>0</v>
      </c>
      <c r="Q126" s="137">
        <v>0</v>
      </c>
      <c r="R126" s="137">
        <f t="shared" si="2"/>
        <v>0</v>
      </c>
      <c r="S126" s="137">
        <v>0</v>
      </c>
      <c r="T126" s="138">
        <f t="shared" si="3"/>
        <v>0</v>
      </c>
      <c r="AR126" s="139" t="s">
        <v>272</v>
      </c>
      <c r="AT126" s="139" t="s">
        <v>748</v>
      </c>
      <c r="AU126" s="139" t="s">
        <v>88</v>
      </c>
      <c r="AY126" s="17" t="s">
        <v>224</v>
      </c>
      <c r="BE126" s="140">
        <f t="shared" si="4"/>
        <v>0</v>
      </c>
      <c r="BF126" s="140">
        <f t="shared" si="5"/>
        <v>0</v>
      </c>
      <c r="BG126" s="140">
        <f t="shared" si="6"/>
        <v>0</v>
      </c>
      <c r="BH126" s="140">
        <f t="shared" si="7"/>
        <v>0</v>
      </c>
      <c r="BI126" s="140">
        <f t="shared" si="8"/>
        <v>0</v>
      </c>
      <c r="BJ126" s="17" t="s">
        <v>6</v>
      </c>
      <c r="BK126" s="140">
        <f t="shared" si="9"/>
        <v>0</v>
      </c>
      <c r="BL126" s="17" t="s">
        <v>229</v>
      </c>
      <c r="BM126" s="139" t="s">
        <v>272</v>
      </c>
    </row>
    <row r="127" spans="2:65" s="1" customFormat="1" ht="16.5" customHeight="1">
      <c r="B127" s="32"/>
      <c r="C127" s="127" t="s">
        <v>250</v>
      </c>
      <c r="D127" s="127" t="s">
        <v>225</v>
      </c>
      <c r="E127" s="128" t="s">
        <v>2271</v>
      </c>
      <c r="F127" s="129" t="s">
        <v>2272</v>
      </c>
      <c r="G127" s="130" t="s">
        <v>1273</v>
      </c>
      <c r="H127" s="131">
        <v>4</v>
      </c>
      <c r="I127" s="132"/>
      <c r="J127" s="133">
        <f t="shared" si="0"/>
        <v>0</v>
      </c>
      <c r="K127" s="134"/>
      <c r="L127" s="32"/>
      <c r="M127" s="135" t="s">
        <v>1</v>
      </c>
      <c r="N127" s="136" t="s">
        <v>44</v>
      </c>
      <c r="P127" s="137">
        <f t="shared" si="1"/>
        <v>0</v>
      </c>
      <c r="Q127" s="137">
        <v>0</v>
      </c>
      <c r="R127" s="137">
        <f t="shared" si="2"/>
        <v>0</v>
      </c>
      <c r="S127" s="137">
        <v>0</v>
      </c>
      <c r="T127" s="138">
        <f t="shared" si="3"/>
        <v>0</v>
      </c>
      <c r="AR127" s="139" t="s">
        <v>229</v>
      </c>
      <c r="AT127" s="139" t="s">
        <v>225</v>
      </c>
      <c r="AU127" s="139" t="s">
        <v>88</v>
      </c>
      <c r="AY127" s="17" t="s">
        <v>224</v>
      </c>
      <c r="BE127" s="140">
        <f t="shared" si="4"/>
        <v>0</v>
      </c>
      <c r="BF127" s="140">
        <f t="shared" si="5"/>
        <v>0</v>
      </c>
      <c r="BG127" s="140">
        <f t="shared" si="6"/>
        <v>0</v>
      </c>
      <c r="BH127" s="140">
        <f t="shared" si="7"/>
        <v>0</v>
      </c>
      <c r="BI127" s="140">
        <f t="shared" si="8"/>
        <v>0</v>
      </c>
      <c r="BJ127" s="17" t="s">
        <v>6</v>
      </c>
      <c r="BK127" s="140">
        <f t="shared" si="9"/>
        <v>0</v>
      </c>
      <c r="BL127" s="17" t="s">
        <v>229</v>
      </c>
      <c r="BM127" s="139" t="s">
        <v>282</v>
      </c>
    </row>
    <row r="128" spans="2:65" s="1" customFormat="1" ht="16.5" customHeight="1">
      <c r="B128" s="32"/>
      <c r="C128" s="127" t="s">
        <v>258</v>
      </c>
      <c r="D128" s="127" t="s">
        <v>225</v>
      </c>
      <c r="E128" s="128" t="s">
        <v>2273</v>
      </c>
      <c r="F128" s="129" t="s">
        <v>2274</v>
      </c>
      <c r="G128" s="130" t="s">
        <v>1273</v>
      </c>
      <c r="H128" s="131">
        <v>4</v>
      </c>
      <c r="I128" s="132"/>
      <c r="J128" s="133">
        <f t="shared" si="0"/>
        <v>0</v>
      </c>
      <c r="K128" s="134"/>
      <c r="L128" s="32"/>
      <c r="M128" s="135" t="s">
        <v>1</v>
      </c>
      <c r="N128" s="136" t="s">
        <v>44</v>
      </c>
      <c r="P128" s="137">
        <f t="shared" si="1"/>
        <v>0</v>
      </c>
      <c r="Q128" s="137">
        <v>0</v>
      </c>
      <c r="R128" s="137">
        <f t="shared" si="2"/>
        <v>0</v>
      </c>
      <c r="S128" s="137">
        <v>0</v>
      </c>
      <c r="T128" s="138">
        <f t="shared" si="3"/>
        <v>0</v>
      </c>
      <c r="AR128" s="139" t="s">
        <v>229</v>
      </c>
      <c r="AT128" s="139" t="s">
        <v>225</v>
      </c>
      <c r="AU128" s="139" t="s">
        <v>88</v>
      </c>
      <c r="AY128" s="17" t="s">
        <v>224</v>
      </c>
      <c r="BE128" s="140">
        <f t="shared" si="4"/>
        <v>0</v>
      </c>
      <c r="BF128" s="140">
        <f t="shared" si="5"/>
        <v>0</v>
      </c>
      <c r="BG128" s="140">
        <f t="shared" si="6"/>
        <v>0</v>
      </c>
      <c r="BH128" s="140">
        <f t="shared" si="7"/>
        <v>0</v>
      </c>
      <c r="BI128" s="140">
        <f t="shared" si="8"/>
        <v>0</v>
      </c>
      <c r="BJ128" s="17" t="s">
        <v>6</v>
      </c>
      <c r="BK128" s="140">
        <f t="shared" si="9"/>
        <v>0</v>
      </c>
      <c r="BL128" s="17" t="s">
        <v>229</v>
      </c>
      <c r="BM128" s="139" t="s">
        <v>9</v>
      </c>
    </row>
    <row r="129" spans="2:65" s="1" customFormat="1" ht="16.5" customHeight="1">
      <c r="B129" s="32"/>
      <c r="C129" s="127" t="s">
        <v>262</v>
      </c>
      <c r="D129" s="127" t="s">
        <v>225</v>
      </c>
      <c r="E129" s="128" t="s">
        <v>2275</v>
      </c>
      <c r="F129" s="129" t="s">
        <v>2276</v>
      </c>
      <c r="G129" s="130" t="s">
        <v>447</v>
      </c>
      <c r="H129" s="131">
        <v>24</v>
      </c>
      <c r="I129" s="132"/>
      <c r="J129" s="133">
        <f t="shared" si="0"/>
        <v>0</v>
      </c>
      <c r="K129" s="134"/>
      <c r="L129" s="32"/>
      <c r="M129" s="135" t="s">
        <v>1</v>
      </c>
      <c r="N129" s="136" t="s">
        <v>44</v>
      </c>
      <c r="P129" s="137">
        <f t="shared" si="1"/>
        <v>0</v>
      </c>
      <c r="Q129" s="137">
        <v>6.79E-3</v>
      </c>
      <c r="R129" s="137">
        <f t="shared" si="2"/>
        <v>0.16295999999999999</v>
      </c>
      <c r="S129" s="137">
        <v>0</v>
      </c>
      <c r="T129" s="138">
        <f t="shared" si="3"/>
        <v>0</v>
      </c>
      <c r="AR129" s="139" t="s">
        <v>229</v>
      </c>
      <c r="AT129" s="139" t="s">
        <v>225</v>
      </c>
      <c r="AU129" s="139" t="s">
        <v>88</v>
      </c>
      <c r="AY129" s="17" t="s">
        <v>224</v>
      </c>
      <c r="BE129" s="140">
        <f t="shared" si="4"/>
        <v>0</v>
      </c>
      <c r="BF129" s="140">
        <f t="shared" si="5"/>
        <v>0</v>
      </c>
      <c r="BG129" s="140">
        <f t="shared" si="6"/>
        <v>0</v>
      </c>
      <c r="BH129" s="140">
        <f t="shared" si="7"/>
        <v>0</v>
      </c>
      <c r="BI129" s="140">
        <f t="shared" si="8"/>
        <v>0</v>
      </c>
      <c r="BJ129" s="17" t="s">
        <v>6</v>
      </c>
      <c r="BK129" s="140">
        <f t="shared" si="9"/>
        <v>0</v>
      </c>
      <c r="BL129" s="17" t="s">
        <v>229</v>
      </c>
      <c r="BM129" s="139" t="s">
        <v>244</v>
      </c>
    </row>
    <row r="130" spans="2:65" s="1" customFormat="1" ht="16.5" customHeight="1">
      <c r="B130" s="32"/>
      <c r="C130" s="127" t="s">
        <v>272</v>
      </c>
      <c r="D130" s="127" t="s">
        <v>225</v>
      </c>
      <c r="E130" s="128" t="s">
        <v>2277</v>
      </c>
      <c r="F130" s="129" t="s">
        <v>2278</v>
      </c>
      <c r="G130" s="130" t="s">
        <v>447</v>
      </c>
      <c r="H130" s="131">
        <v>12</v>
      </c>
      <c r="I130" s="132"/>
      <c r="J130" s="133">
        <f t="shared" si="0"/>
        <v>0</v>
      </c>
      <c r="K130" s="134"/>
      <c r="L130" s="32"/>
      <c r="M130" s="135" t="s">
        <v>1</v>
      </c>
      <c r="N130" s="136" t="s">
        <v>44</v>
      </c>
      <c r="P130" s="137">
        <f t="shared" si="1"/>
        <v>0</v>
      </c>
      <c r="Q130" s="137">
        <v>1.91E-3</v>
      </c>
      <c r="R130" s="137">
        <f t="shared" si="2"/>
        <v>2.2919999999999999E-2</v>
      </c>
      <c r="S130" s="137">
        <v>0</v>
      </c>
      <c r="T130" s="138">
        <f t="shared" si="3"/>
        <v>0</v>
      </c>
      <c r="AR130" s="139" t="s">
        <v>229</v>
      </c>
      <c r="AT130" s="139" t="s">
        <v>225</v>
      </c>
      <c r="AU130" s="139" t="s">
        <v>88</v>
      </c>
      <c r="AY130" s="17" t="s">
        <v>224</v>
      </c>
      <c r="BE130" s="140">
        <f t="shared" si="4"/>
        <v>0</v>
      </c>
      <c r="BF130" s="140">
        <f t="shared" si="5"/>
        <v>0</v>
      </c>
      <c r="BG130" s="140">
        <f t="shared" si="6"/>
        <v>0</v>
      </c>
      <c r="BH130" s="140">
        <f t="shared" si="7"/>
        <v>0</v>
      </c>
      <c r="BI130" s="140">
        <f t="shared" si="8"/>
        <v>0</v>
      </c>
      <c r="BJ130" s="17" t="s">
        <v>6</v>
      </c>
      <c r="BK130" s="140">
        <f t="shared" si="9"/>
        <v>0</v>
      </c>
      <c r="BL130" s="17" t="s">
        <v>229</v>
      </c>
      <c r="BM130" s="139" t="s">
        <v>249</v>
      </c>
    </row>
    <row r="131" spans="2:65" s="1" customFormat="1" ht="16.5" customHeight="1">
      <c r="B131" s="32"/>
      <c r="C131" s="127" t="s">
        <v>277</v>
      </c>
      <c r="D131" s="127" t="s">
        <v>225</v>
      </c>
      <c r="E131" s="128" t="s">
        <v>2279</v>
      </c>
      <c r="F131" s="129" t="s">
        <v>2280</v>
      </c>
      <c r="G131" s="130" t="s">
        <v>312</v>
      </c>
      <c r="H131" s="131">
        <v>0</v>
      </c>
      <c r="I131" s="132"/>
      <c r="J131" s="133">
        <f t="shared" si="0"/>
        <v>0</v>
      </c>
      <c r="K131" s="134"/>
      <c r="L131" s="32"/>
      <c r="M131" s="135" t="s">
        <v>1</v>
      </c>
      <c r="N131" s="136" t="s">
        <v>44</v>
      </c>
      <c r="P131" s="137">
        <f t="shared" si="1"/>
        <v>0</v>
      </c>
      <c r="Q131" s="137">
        <v>0</v>
      </c>
      <c r="R131" s="137">
        <f t="shared" si="2"/>
        <v>0</v>
      </c>
      <c r="S131" s="137">
        <v>0</v>
      </c>
      <c r="T131" s="138">
        <f t="shared" si="3"/>
        <v>0</v>
      </c>
      <c r="AR131" s="139" t="s">
        <v>229</v>
      </c>
      <c r="AT131" s="139" t="s">
        <v>225</v>
      </c>
      <c r="AU131" s="139" t="s">
        <v>88</v>
      </c>
      <c r="AY131" s="17" t="s">
        <v>224</v>
      </c>
      <c r="BE131" s="140">
        <f t="shared" si="4"/>
        <v>0</v>
      </c>
      <c r="BF131" s="140">
        <f t="shared" si="5"/>
        <v>0</v>
      </c>
      <c r="BG131" s="140">
        <f t="shared" si="6"/>
        <v>0</v>
      </c>
      <c r="BH131" s="140">
        <f t="shared" si="7"/>
        <v>0</v>
      </c>
      <c r="BI131" s="140">
        <f t="shared" si="8"/>
        <v>0</v>
      </c>
      <c r="BJ131" s="17" t="s">
        <v>6</v>
      </c>
      <c r="BK131" s="140">
        <f t="shared" si="9"/>
        <v>0</v>
      </c>
      <c r="BL131" s="17" t="s">
        <v>229</v>
      </c>
      <c r="BM131" s="139" t="s">
        <v>253</v>
      </c>
    </row>
    <row r="132" spans="2:65" s="10" customFormat="1" ht="25.9" customHeight="1">
      <c r="B132" s="117"/>
      <c r="D132" s="118" t="s">
        <v>78</v>
      </c>
      <c r="E132" s="119" t="s">
        <v>1517</v>
      </c>
      <c r="F132" s="119" t="s">
        <v>1518</v>
      </c>
      <c r="I132" s="120"/>
      <c r="J132" s="121">
        <f>BK132</f>
        <v>0</v>
      </c>
      <c r="L132" s="117"/>
      <c r="M132" s="122"/>
      <c r="P132" s="123">
        <f>P133</f>
        <v>0</v>
      </c>
      <c r="R132" s="123">
        <f>R133</f>
        <v>0</v>
      </c>
      <c r="T132" s="124">
        <f>T133</f>
        <v>0</v>
      </c>
      <c r="AR132" s="118" t="s">
        <v>229</v>
      </c>
      <c r="AT132" s="125" t="s">
        <v>78</v>
      </c>
      <c r="AU132" s="125" t="s">
        <v>79</v>
      </c>
      <c r="AY132" s="118" t="s">
        <v>224</v>
      </c>
      <c r="BK132" s="126">
        <f>BK133</f>
        <v>0</v>
      </c>
    </row>
    <row r="133" spans="2:65" s="10" customFormat="1" ht="22.9" customHeight="1">
      <c r="B133" s="117"/>
      <c r="D133" s="118" t="s">
        <v>78</v>
      </c>
      <c r="E133" s="195" t="s">
        <v>1519</v>
      </c>
      <c r="F133" s="195" t="s">
        <v>1518</v>
      </c>
      <c r="I133" s="120"/>
      <c r="J133" s="196">
        <f>BK133</f>
        <v>0</v>
      </c>
      <c r="L133" s="117"/>
      <c r="M133" s="122"/>
      <c r="P133" s="123">
        <f>SUM(P134:P136)</f>
        <v>0</v>
      </c>
      <c r="R133" s="123">
        <f>SUM(R134:R136)</f>
        <v>0</v>
      </c>
      <c r="T133" s="124">
        <f>SUM(T134:T136)</f>
        <v>0</v>
      </c>
      <c r="AR133" s="118" t="s">
        <v>6</v>
      </c>
      <c r="AT133" s="125" t="s">
        <v>78</v>
      </c>
      <c r="AU133" s="125" t="s">
        <v>6</v>
      </c>
      <c r="AY133" s="118" t="s">
        <v>224</v>
      </c>
      <c r="BK133" s="126">
        <f>SUM(BK134:BK136)</f>
        <v>0</v>
      </c>
    </row>
    <row r="134" spans="2:65" s="1" customFormat="1" ht="16.5" customHeight="1">
      <c r="B134" s="32"/>
      <c r="C134" s="127" t="s">
        <v>282</v>
      </c>
      <c r="D134" s="127" t="s">
        <v>225</v>
      </c>
      <c r="E134" s="128" t="s">
        <v>1520</v>
      </c>
      <c r="F134" s="129" t="s">
        <v>1521</v>
      </c>
      <c r="G134" s="130" t="s">
        <v>610</v>
      </c>
      <c r="H134" s="131">
        <v>20</v>
      </c>
      <c r="I134" s="132"/>
      <c r="J134" s="133">
        <f>ROUND(I134*H134,2)</f>
        <v>0</v>
      </c>
      <c r="K134" s="134"/>
      <c r="L134" s="32"/>
      <c r="M134" s="135" t="s">
        <v>1</v>
      </c>
      <c r="N134" s="136" t="s">
        <v>44</v>
      </c>
      <c r="P134" s="137">
        <f>O134*H134</f>
        <v>0</v>
      </c>
      <c r="Q134" s="137">
        <v>0</v>
      </c>
      <c r="R134" s="137">
        <f>Q134*H134</f>
        <v>0</v>
      </c>
      <c r="S134" s="137">
        <v>0</v>
      </c>
      <c r="T134" s="138">
        <f>S134*H134</f>
        <v>0</v>
      </c>
      <c r="AR134" s="139" t="s">
        <v>229</v>
      </c>
      <c r="AT134" s="139" t="s">
        <v>225</v>
      </c>
      <c r="AU134" s="139" t="s">
        <v>88</v>
      </c>
      <c r="AY134" s="17" t="s">
        <v>224</v>
      </c>
      <c r="BE134" s="140">
        <f>IF(N134="základní",J134,0)</f>
        <v>0</v>
      </c>
      <c r="BF134" s="140">
        <f>IF(N134="snížená",J134,0)</f>
        <v>0</v>
      </c>
      <c r="BG134" s="140">
        <f>IF(N134="zákl. přenesená",J134,0)</f>
        <v>0</v>
      </c>
      <c r="BH134" s="140">
        <f>IF(N134="sníž. přenesená",J134,0)</f>
        <v>0</v>
      </c>
      <c r="BI134" s="140">
        <f>IF(N134="nulová",J134,0)</f>
        <v>0</v>
      </c>
      <c r="BJ134" s="17" t="s">
        <v>6</v>
      </c>
      <c r="BK134" s="140">
        <f>ROUND(I134*H134,2)</f>
        <v>0</v>
      </c>
      <c r="BL134" s="17" t="s">
        <v>229</v>
      </c>
      <c r="BM134" s="139" t="s">
        <v>261</v>
      </c>
    </row>
    <row r="135" spans="2:65" s="1" customFormat="1" ht="16.5" customHeight="1">
      <c r="B135" s="32"/>
      <c r="C135" s="127" t="s">
        <v>286</v>
      </c>
      <c r="D135" s="127" t="s">
        <v>225</v>
      </c>
      <c r="E135" s="128" t="s">
        <v>1522</v>
      </c>
      <c r="F135" s="129" t="s">
        <v>1523</v>
      </c>
      <c r="G135" s="130" t="s">
        <v>610</v>
      </c>
      <c r="H135" s="131">
        <v>14</v>
      </c>
      <c r="I135" s="132"/>
      <c r="J135" s="133">
        <f>ROUND(I135*H135,2)</f>
        <v>0</v>
      </c>
      <c r="K135" s="134"/>
      <c r="L135" s="32"/>
      <c r="M135" s="135" t="s">
        <v>1</v>
      </c>
      <c r="N135" s="136" t="s">
        <v>44</v>
      </c>
      <c r="P135" s="137">
        <f>O135*H135</f>
        <v>0</v>
      </c>
      <c r="Q135" s="137">
        <v>0</v>
      </c>
      <c r="R135" s="137">
        <f>Q135*H135</f>
        <v>0</v>
      </c>
      <c r="S135" s="137">
        <v>0</v>
      </c>
      <c r="T135" s="138">
        <f>S135*H135</f>
        <v>0</v>
      </c>
      <c r="AR135" s="139" t="s">
        <v>229</v>
      </c>
      <c r="AT135" s="139" t="s">
        <v>225</v>
      </c>
      <c r="AU135" s="139" t="s">
        <v>88</v>
      </c>
      <c r="AY135" s="17" t="s">
        <v>224</v>
      </c>
      <c r="BE135" s="140">
        <f>IF(N135="základní",J135,0)</f>
        <v>0</v>
      </c>
      <c r="BF135" s="140">
        <f>IF(N135="snížená",J135,0)</f>
        <v>0</v>
      </c>
      <c r="BG135" s="140">
        <f>IF(N135="zákl. přenesená",J135,0)</f>
        <v>0</v>
      </c>
      <c r="BH135" s="140">
        <f>IF(N135="sníž. přenesená",J135,0)</f>
        <v>0</v>
      </c>
      <c r="BI135" s="140">
        <f>IF(N135="nulová",J135,0)</f>
        <v>0</v>
      </c>
      <c r="BJ135" s="17" t="s">
        <v>6</v>
      </c>
      <c r="BK135" s="140">
        <f>ROUND(I135*H135,2)</f>
        <v>0</v>
      </c>
      <c r="BL135" s="17" t="s">
        <v>229</v>
      </c>
      <c r="BM135" s="139" t="s">
        <v>265</v>
      </c>
    </row>
    <row r="136" spans="2:65" s="1" customFormat="1" ht="16.5" customHeight="1">
      <c r="B136" s="32"/>
      <c r="C136" s="127" t="s">
        <v>9</v>
      </c>
      <c r="D136" s="127" t="s">
        <v>225</v>
      </c>
      <c r="E136" s="128" t="s">
        <v>2249</v>
      </c>
      <c r="F136" s="129" t="s">
        <v>2250</v>
      </c>
      <c r="G136" s="130" t="s">
        <v>1526</v>
      </c>
      <c r="H136" s="131">
        <v>1</v>
      </c>
      <c r="I136" s="132"/>
      <c r="J136" s="133">
        <f>ROUND(I136*H136,2)</f>
        <v>0</v>
      </c>
      <c r="K136" s="134"/>
      <c r="L136" s="32"/>
      <c r="M136" s="181" t="s">
        <v>1</v>
      </c>
      <c r="N136" s="182" t="s">
        <v>44</v>
      </c>
      <c r="O136" s="183"/>
      <c r="P136" s="184">
        <f>O136*H136</f>
        <v>0</v>
      </c>
      <c r="Q136" s="184">
        <v>0</v>
      </c>
      <c r="R136" s="184">
        <f>Q136*H136</f>
        <v>0</v>
      </c>
      <c r="S136" s="184">
        <v>0</v>
      </c>
      <c r="T136" s="185">
        <f>S136*H136</f>
        <v>0</v>
      </c>
      <c r="AR136" s="139" t="s">
        <v>229</v>
      </c>
      <c r="AT136" s="139" t="s">
        <v>225</v>
      </c>
      <c r="AU136" s="139" t="s">
        <v>88</v>
      </c>
      <c r="AY136" s="17" t="s">
        <v>224</v>
      </c>
      <c r="BE136" s="140">
        <f>IF(N136="základní",J136,0)</f>
        <v>0</v>
      </c>
      <c r="BF136" s="140">
        <f>IF(N136="snížená",J136,0)</f>
        <v>0</v>
      </c>
      <c r="BG136" s="140">
        <f>IF(N136="zákl. přenesená",J136,0)</f>
        <v>0</v>
      </c>
      <c r="BH136" s="140">
        <f>IF(N136="sníž. přenesená",J136,0)</f>
        <v>0</v>
      </c>
      <c r="BI136" s="140">
        <f>IF(N136="nulová",J136,0)</f>
        <v>0</v>
      </c>
      <c r="BJ136" s="17" t="s">
        <v>6</v>
      </c>
      <c r="BK136" s="140">
        <f>ROUND(I136*H136,2)</f>
        <v>0</v>
      </c>
      <c r="BL136" s="17" t="s">
        <v>229</v>
      </c>
      <c r="BM136" s="139" t="s">
        <v>275</v>
      </c>
    </row>
    <row r="137" spans="2:65" s="1" customFormat="1" ht="6.95" customHeight="1">
      <c r="B137" s="44"/>
      <c r="C137" s="45"/>
      <c r="D137" s="45"/>
      <c r="E137" s="45"/>
      <c r="F137" s="45"/>
      <c r="G137" s="45"/>
      <c r="H137" s="45"/>
      <c r="I137" s="45"/>
      <c r="J137" s="45"/>
      <c r="K137" s="45"/>
      <c r="L137" s="32"/>
    </row>
  </sheetData>
  <sheetProtection algorithmName="SHA-512" hashValue="x+4m3D8187KmrOzQu44LKj/9SjZfL3EygDFNqxpPv3xdTgS9XyFVEHVWcgTXWjNMGWj19RwWt1ODTJu6LU82zQ==" saltValue="tBYo612aIyxUwhc8I8tRqWV3NSVsjsxYDeYjCAQl2s83/Rwfu+ARpQ92Qm1s8LeAet685uPtY/n/aJrcYDJH/w==" spinCount="100000" sheet="1" objects="1" scenarios="1" formatColumns="0" formatRows="0" autoFilter="0"/>
  <autoFilter ref="C119:K136" xr:uid="{00000000-0009-0000-0000-00000F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BN166"/>
  <sheetViews>
    <sheetView showGridLines="0" topLeftCell="A113" workbookViewId="0">
      <selection activeCell="G119" sqref="G119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21.6640625" customWidth="1"/>
    <col min="8" max="8" width="7.5" customWidth="1"/>
    <col min="9" max="9" width="14" customWidth="1"/>
    <col min="10" max="10" width="15.83203125" customWidth="1"/>
    <col min="11" max="11" width="22.33203125" customWidth="1"/>
    <col min="12" max="12" width="22.33203125" hidden="1" customWidth="1"/>
    <col min="13" max="13" width="9.33203125" customWidth="1"/>
    <col min="14" max="14" width="10.83203125" hidden="1" customWidth="1"/>
    <col min="15" max="15" width="9.33203125" hidden="1"/>
    <col min="16" max="21" width="14.1640625" hidden="1" customWidth="1"/>
    <col min="22" max="22" width="16.33203125" hidden="1" customWidth="1"/>
    <col min="23" max="23" width="12.33203125" customWidth="1"/>
    <col min="24" max="24" width="16.33203125" customWidth="1"/>
    <col min="25" max="25" width="12.33203125" customWidth="1"/>
    <col min="26" max="26" width="15" customWidth="1"/>
    <col min="27" max="27" width="11" customWidth="1"/>
    <col min="28" max="28" width="15" customWidth="1"/>
    <col min="29" max="29" width="16.33203125" customWidth="1"/>
    <col min="30" max="30" width="11" customWidth="1"/>
    <col min="31" max="31" width="15" customWidth="1"/>
    <col min="32" max="32" width="16.33203125" customWidth="1"/>
    <col min="45" max="66" width="9.33203125" hidden="1"/>
  </cols>
  <sheetData>
    <row r="2" spans="2:47" ht="36.950000000000003" customHeight="1"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AU2" s="17" t="s">
        <v>133</v>
      </c>
    </row>
    <row r="3" spans="2:47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20"/>
      <c r="AU3" s="17" t="s">
        <v>88</v>
      </c>
    </row>
    <row r="4" spans="2:47" ht="24.95" customHeight="1">
      <c r="B4" s="20"/>
      <c r="D4" s="21" t="s">
        <v>181</v>
      </c>
      <c r="M4" s="20"/>
      <c r="N4" s="88" t="s">
        <v>11</v>
      </c>
      <c r="AU4" s="17" t="s">
        <v>4</v>
      </c>
    </row>
    <row r="5" spans="2:47" ht="6.95" customHeight="1">
      <c r="B5" s="20"/>
      <c r="M5" s="20"/>
    </row>
    <row r="6" spans="2:47" ht="12" customHeight="1">
      <c r="B6" s="20"/>
      <c r="D6" s="27" t="s">
        <v>17</v>
      </c>
      <c r="M6" s="20"/>
    </row>
    <row r="7" spans="2:47" ht="16.5" customHeight="1">
      <c r="B7" s="20"/>
      <c r="E7" s="236" t="str">
        <f>'Rekapitulace stavby'!K6</f>
        <v>Přírodní koupací biotop Jilemnice</v>
      </c>
      <c r="F7" s="237"/>
      <c r="G7" s="237"/>
      <c r="H7" s="237"/>
      <c r="I7" s="237"/>
      <c r="M7" s="20"/>
    </row>
    <row r="8" spans="2:47" s="1" customFormat="1" ht="12" customHeight="1">
      <c r="B8" s="32"/>
      <c r="D8" s="27" t="s">
        <v>182</v>
      </c>
      <c r="M8" s="32"/>
    </row>
    <row r="9" spans="2:47" s="1" customFormat="1" ht="30" customHeight="1">
      <c r="B9" s="32"/>
      <c r="E9" s="201" t="s">
        <v>2281</v>
      </c>
      <c r="F9" s="235"/>
      <c r="G9" s="235"/>
      <c r="H9" s="235"/>
      <c r="I9" s="235"/>
      <c r="M9" s="32"/>
    </row>
    <row r="10" spans="2:47" s="1" customFormat="1">
      <c r="B10" s="32"/>
      <c r="M10" s="32"/>
    </row>
    <row r="11" spans="2:47" s="1" customFormat="1" ht="12" customHeight="1">
      <c r="B11" s="32"/>
      <c r="D11" s="27" t="s">
        <v>19</v>
      </c>
      <c r="F11" s="25" t="s">
        <v>1</v>
      </c>
      <c r="G11" s="25"/>
      <c r="J11" s="27" t="s">
        <v>20</v>
      </c>
      <c r="K11" s="25" t="s">
        <v>1</v>
      </c>
      <c r="M11" s="32"/>
    </row>
    <row r="12" spans="2:47" s="1" customFormat="1" ht="12" customHeight="1">
      <c r="B12" s="32"/>
      <c r="D12" s="27" t="s">
        <v>21</v>
      </c>
      <c r="F12" s="25" t="s">
        <v>37</v>
      </c>
      <c r="G12" s="25"/>
      <c r="J12" s="27" t="s">
        <v>23</v>
      </c>
      <c r="K12" s="52" t="str">
        <f>'Rekapitulace stavby'!AN8</f>
        <v>12. 2. 2024</v>
      </c>
      <c r="M12" s="32"/>
    </row>
    <row r="13" spans="2:47" s="1" customFormat="1" ht="10.9" customHeight="1">
      <c r="B13" s="32"/>
      <c r="M13" s="32"/>
    </row>
    <row r="14" spans="2:47" s="1" customFormat="1" ht="12" customHeight="1">
      <c r="B14" s="32"/>
      <c r="D14" s="27" t="s">
        <v>25</v>
      </c>
      <c r="J14" s="27" t="s">
        <v>26</v>
      </c>
      <c r="K14" s="25" t="str">
        <f>IF('Rekapitulace stavby'!AN10="","",'Rekapitulace stavby'!AN10)</f>
        <v>05769370</v>
      </c>
      <c r="M14" s="32"/>
    </row>
    <row r="15" spans="2:47" s="1" customFormat="1" ht="18" customHeight="1">
      <c r="B15" s="32"/>
      <c r="E15" s="25" t="str">
        <f>IF('Rekapitulace stavby'!E11="","",'Rekapitulace stavby'!E11)</f>
        <v>Sportovní centrum Jilemnice, s.r.o.</v>
      </c>
      <c r="J15" s="27" t="s">
        <v>29</v>
      </c>
      <c r="K15" s="25" t="str">
        <f>IF('Rekapitulace stavby'!AN11="","",'Rekapitulace stavby'!AN11)</f>
        <v/>
      </c>
      <c r="M15" s="32"/>
    </row>
    <row r="16" spans="2:47" s="1" customFormat="1" ht="6.95" customHeight="1">
      <c r="B16" s="32"/>
      <c r="M16" s="32"/>
    </row>
    <row r="17" spans="2:13" s="1" customFormat="1" ht="12" customHeight="1">
      <c r="B17" s="32"/>
      <c r="D17" s="27" t="s">
        <v>30</v>
      </c>
      <c r="J17" s="27" t="s">
        <v>26</v>
      </c>
      <c r="K17" s="28" t="str">
        <f>'Rekapitulace stavby'!AN13</f>
        <v>Vyplň údaj</v>
      </c>
      <c r="M17" s="32"/>
    </row>
    <row r="18" spans="2:13" s="1" customFormat="1" ht="18" customHeight="1">
      <c r="B18" s="32"/>
      <c r="E18" s="238" t="str">
        <f>'Rekapitulace stavby'!E14</f>
        <v>Vyplň údaj</v>
      </c>
      <c r="F18" s="224"/>
      <c r="G18" s="224"/>
      <c r="H18" s="224"/>
      <c r="I18" s="224"/>
      <c r="J18" s="27" t="s">
        <v>29</v>
      </c>
      <c r="K18" s="28" t="str">
        <f>'Rekapitulace stavby'!AN14</f>
        <v>Vyplň údaj</v>
      </c>
      <c r="M18" s="32"/>
    </row>
    <row r="19" spans="2:13" s="1" customFormat="1" ht="6.95" customHeight="1">
      <c r="B19" s="32"/>
      <c r="M19" s="32"/>
    </row>
    <row r="20" spans="2:13" s="1" customFormat="1" ht="12" customHeight="1">
      <c r="B20" s="32"/>
      <c r="D20" s="27" t="s">
        <v>32</v>
      </c>
      <c r="J20" s="27" t="s">
        <v>26</v>
      </c>
      <c r="K20" s="25" t="str">
        <f>IF('Rekapitulace stavby'!AN16="","",'Rekapitulace stavby'!AN16)</f>
        <v>26230283</v>
      </c>
      <c r="M20" s="32"/>
    </row>
    <row r="21" spans="2:13" s="1" customFormat="1" ht="18" customHeight="1">
      <c r="B21" s="32"/>
      <c r="E21" s="25" t="str">
        <f>IF('Rekapitulace stavby'!E17="","",'Rekapitulace stavby'!E17)</f>
        <v xml:space="preserve">BAPO s.r.o. </v>
      </c>
      <c r="J21" s="27" t="s">
        <v>29</v>
      </c>
      <c r="K21" s="25" t="str">
        <f>IF('Rekapitulace stavby'!AN17="","",'Rekapitulace stavby'!AN17)</f>
        <v/>
      </c>
      <c r="M21" s="32"/>
    </row>
    <row r="22" spans="2:13" s="1" customFormat="1" ht="6.95" customHeight="1">
      <c r="B22" s="32"/>
      <c r="M22" s="32"/>
    </row>
    <row r="23" spans="2:13" s="1" customFormat="1" ht="12" customHeight="1">
      <c r="B23" s="32"/>
      <c r="D23" s="27" t="s">
        <v>36</v>
      </c>
      <c r="J23" s="27" t="s">
        <v>26</v>
      </c>
      <c r="K23" s="25" t="str">
        <f>IF('Rekapitulace stavby'!AN19="","",'Rekapitulace stavby'!AN19)</f>
        <v/>
      </c>
      <c r="M23" s="32"/>
    </row>
    <row r="24" spans="2:13" s="1" customFormat="1" ht="18" customHeight="1">
      <c r="B24" s="32"/>
      <c r="E24" s="25" t="str">
        <f>IF('Rekapitulace stavby'!E20="","",'Rekapitulace stavby'!E20)</f>
        <v xml:space="preserve"> </v>
      </c>
      <c r="J24" s="27" t="s">
        <v>29</v>
      </c>
      <c r="K24" s="25" t="str">
        <f>IF('Rekapitulace stavby'!AN20="","",'Rekapitulace stavby'!AN20)</f>
        <v/>
      </c>
      <c r="M24" s="32"/>
    </row>
    <row r="25" spans="2:13" s="1" customFormat="1" ht="6.95" customHeight="1">
      <c r="B25" s="32"/>
      <c r="M25" s="32"/>
    </row>
    <row r="26" spans="2:13" s="1" customFormat="1" ht="12" customHeight="1">
      <c r="B26" s="32"/>
      <c r="D26" s="27" t="s">
        <v>38</v>
      </c>
      <c r="M26" s="32"/>
    </row>
    <row r="27" spans="2:13" s="7" customFormat="1" ht="16.5" customHeight="1">
      <c r="B27" s="89"/>
      <c r="E27" s="228" t="s">
        <v>1</v>
      </c>
      <c r="F27" s="228"/>
      <c r="G27" s="228"/>
      <c r="H27" s="228"/>
      <c r="I27" s="228"/>
      <c r="M27" s="89"/>
    </row>
    <row r="28" spans="2:13" s="1" customFormat="1" ht="6.95" customHeight="1">
      <c r="B28" s="32"/>
      <c r="M28" s="32"/>
    </row>
    <row r="29" spans="2:13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53"/>
      <c r="M29" s="32"/>
    </row>
    <row r="30" spans="2:13" s="1" customFormat="1" ht="25.35" customHeight="1">
      <c r="B30" s="32"/>
      <c r="D30" s="90" t="s">
        <v>39</v>
      </c>
      <c r="K30" s="66">
        <f>ROUND(K117, 2)</f>
        <v>0</v>
      </c>
      <c r="M30" s="32"/>
    </row>
    <row r="31" spans="2:13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53"/>
      <c r="M31" s="32"/>
    </row>
    <row r="32" spans="2:13" s="1" customFormat="1" ht="14.45" customHeight="1">
      <c r="B32" s="32"/>
      <c r="F32" s="35" t="s">
        <v>41</v>
      </c>
      <c r="G32" s="35"/>
      <c r="J32" s="35" t="s">
        <v>40</v>
      </c>
      <c r="K32" s="35" t="s">
        <v>42</v>
      </c>
      <c r="M32" s="32"/>
    </row>
    <row r="33" spans="2:13" s="1" customFormat="1" ht="14.45" customHeight="1">
      <c r="B33" s="32"/>
      <c r="D33" s="55" t="s">
        <v>43</v>
      </c>
      <c r="E33" s="27" t="s">
        <v>44</v>
      </c>
      <c r="F33" s="91">
        <f>ROUND((SUM(BF117:BF165)),  2)</f>
        <v>0</v>
      </c>
      <c r="G33" s="91"/>
      <c r="J33" s="92">
        <v>0.21</v>
      </c>
      <c r="K33" s="91">
        <f>ROUND(((SUM(BF117:BF165))*J33),  2)</f>
        <v>0</v>
      </c>
      <c r="M33" s="32"/>
    </row>
    <row r="34" spans="2:13" s="1" customFormat="1" ht="14.45" customHeight="1">
      <c r="B34" s="32"/>
      <c r="E34" s="27" t="s">
        <v>45</v>
      </c>
      <c r="F34" s="91">
        <f>ROUND((SUM(BG117:BG165)),  2)</f>
        <v>0</v>
      </c>
      <c r="G34" s="91"/>
      <c r="J34" s="92">
        <v>0.12</v>
      </c>
      <c r="K34" s="91">
        <f>ROUND(((SUM(BG117:BG165))*J34),  2)</f>
        <v>0</v>
      </c>
      <c r="M34" s="32"/>
    </row>
    <row r="35" spans="2:13" s="1" customFormat="1" ht="14.45" hidden="1" customHeight="1">
      <c r="B35" s="32"/>
      <c r="E35" s="27" t="s">
        <v>46</v>
      </c>
      <c r="F35" s="91">
        <f>ROUND((SUM(BH117:BH165)),  2)</f>
        <v>0</v>
      </c>
      <c r="G35" s="91"/>
      <c r="J35" s="92">
        <v>0.21</v>
      </c>
      <c r="K35" s="91">
        <f>0</f>
        <v>0</v>
      </c>
      <c r="M35" s="32"/>
    </row>
    <row r="36" spans="2:13" s="1" customFormat="1" ht="14.45" hidden="1" customHeight="1">
      <c r="B36" s="32"/>
      <c r="E36" s="27" t="s">
        <v>47</v>
      </c>
      <c r="F36" s="91">
        <f>ROUND((SUM(BI117:BI165)),  2)</f>
        <v>0</v>
      </c>
      <c r="G36" s="91"/>
      <c r="J36" s="92">
        <v>0.12</v>
      </c>
      <c r="K36" s="91">
        <f>0</f>
        <v>0</v>
      </c>
      <c r="M36" s="32"/>
    </row>
    <row r="37" spans="2:13" s="1" customFormat="1" ht="14.45" hidden="1" customHeight="1">
      <c r="B37" s="32"/>
      <c r="E37" s="27" t="s">
        <v>48</v>
      </c>
      <c r="F37" s="91">
        <f>ROUND((SUM(BJ117:BJ165)),  2)</f>
        <v>0</v>
      </c>
      <c r="G37" s="91"/>
      <c r="J37" s="92">
        <v>0</v>
      </c>
      <c r="K37" s="91">
        <f>0</f>
        <v>0</v>
      </c>
      <c r="M37" s="32"/>
    </row>
    <row r="38" spans="2:13" s="1" customFormat="1" ht="6.95" customHeight="1">
      <c r="B38" s="32"/>
      <c r="M38" s="32"/>
    </row>
    <row r="39" spans="2:13" s="1" customFormat="1" ht="25.35" customHeight="1">
      <c r="B39" s="32"/>
      <c r="C39" s="93"/>
      <c r="D39" s="94" t="s">
        <v>49</v>
      </c>
      <c r="E39" s="57"/>
      <c r="F39" s="57"/>
      <c r="G39" s="57"/>
      <c r="H39" s="95" t="s">
        <v>50</v>
      </c>
      <c r="I39" s="96" t="s">
        <v>51</v>
      </c>
      <c r="J39" s="57"/>
      <c r="K39" s="97">
        <f>SUM(K30:K37)</f>
        <v>0</v>
      </c>
      <c r="L39" s="98"/>
      <c r="M39" s="32"/>
    </row>
    <row r="40" spans="2:13" s="1" customFormat="1" ht="14.45" customHeight="1">
      <c r="B40" s="32"/>
      <c r="M40" s="32"/>
    </row>
    <row r="41" spans="2:13" ht="14.45" customHeight="1">
      <c r="B41" s="20"/>
      <c r="M41" s="20"/>
    </row>
    <row r="42" spans="2:13" ht="14.45" customHeight="1">
      <c r="B42" s="20"/>
      <c r="M42" s="20"/>
    </row>
    <row r="43" spans="2:13" ht="14.45" customHeight="1">
      <c r="B43" s="20"/>
      <c r="M43" s="20"/>
    </row>
    <row r="44" spans="2:13" ht="14.45" customHeight="1">
      <c r="B44" s="20"/>
      <c r="M44" s="20"/>
    </row>
    <row r="45" spans="2:13" ht="14.45" customHeight="1">
      <c r="B45" s="20"/>
      <c r="M45" s="20"/>
    </row>
    <row r="46" spans="2:13" ht="14.45" customHeight="1">
      <c r="B46" s="20"/>
      <c r="M46" s="20"/>
    </row>
    <row r="47" spans="2:13" ht="14.45" customHeight="1">
      <c r="B47" s="20"/>
      <c r="M47" s="20"/>
    </row>
    <row r="48" spans="2:13" ht="14.45" customHeight="1">
      <c r="B48" s="20"/>
      <c r="M48" s="20"/>
    </row>
    <row r="49" spans="2:13" ht="14.45" customHeight="1">
      <c r="B49" s="20"/>
      <c r="M49" s="20"/>
    </row>
    <row r="50" spans="2:13" s="1" customFormat="1" ht="14.45" customHeight="1">
      <c r="B50" s="32"/>
      <c r="D50" s="41" t="s">
        <v>52</v>
      </c>
      <c r="E50" s="42"/>
      <c r="F50" s="42"/>
      <c r="G50" s="42"/>
      <c r="H50" s="41" t="s">
        <v>53</v>
      </c>
      <c r="I50" s="42"/>
      <c r="J50" s="42"/>
      <c r="K50" s="42"/>
      <c r="L50" s="42"/>
      <c r="M50" s="32"/>
    </row>
    <row r="51" spans="2:13">
      <c r="B51" s="20"/>
      <c r="M51" s="20"/>
    </row>
    <row r="52" spans="2:13">
      <c r="B52" s="20"/>
      <c r="M52" s="20"/>
    </row>
    <row r="53" spans="2:13">
      <c r="B53" s="20"/>
      <c r="M53" s="20"/>
    </row>
    <row r="54" spans="2:13">
      <c r="B54" s="20"/>
      <c r="M54" s="20"/>
    </row>
    <row r="55" spans="2:13">
      <c r="B55" s="20"/>
      <c r="M55" s="20"/>
    </row>
    <row r="56" spans="2:13">
      <c r="B56" s="20"/>
      <c r="M56" s="20"/>
    </row>
    <row r="57" spans="2:13">
      <c r="B57" s="20"/>
      <c r="M57" s="20"/>
    </row>
    <row r="58" spans="2:13">
      <c r="B58" s="20"/>
      <c r="M58" s="20"/>
    </row>
    <row r="59" spans="2:13">
      <c r="B59" s="20"/>
      <c r="M59" s="20"/>
    </row>
    <row r="60" spans="2:13">
      <c r="B60" s="20"/>
      <c r="M60" s="20"/>
    </row>
    <row r="61" spans="2:13" s="1" customFormat="1" ht="12.75">
      <c r="B61" s="32"/>
      <c r="D61" s="43" t="s">
        <v>54</v>
      </c>
      <c r="E61" s="34"/>
      <c r="F61" s="99" t="s">
        <v>55</v>
      </c>
      <c r="G61" s="99"/>
      <c r="H61" s="43" t="s">
        <v>54</v>
      </c>
      <c r="I61" s="34"/>
      <c r="J61" s="34"/>
      <c r="K61" s="100" t="s">
        <v>55</v>
      </c>
      <c r="L61" s="34"/>
      <c r="M61" s="32"/>
    </row>
    <row r="62" spans="2:13">
      <c r="B62" s="20"/>
      <c r="M62" s="20"/>
    </row>
    <row r="63" spans="2:13">
      <c r="B63" s="20"/>
      <c r="M63" s="20"/>
    </row>
    <row r="64" spans="2:13">
      <c r="B64" s="20"/>
      <c r="M64" s="20"/>
    </row>
    <row r="65" spans="2:13" s="1" customFormat="1" ht="12.75">
      <c r="B65" s="32"/>
      <c r="D65" s="41" t="s">
        <v>56</v>
      </c>
      <c r="E65" s="42"/>
      <c r="F65" s="42"/>
      <c r="G65" s="42"/>
      <c r="H65" s="41" t="s">
        <v>57</v>
      </c>
      <c r="I65" s="42"/>
      <c r="J65" s="42"/>
      <c r="K65" s="42"/>
      <c r="L65" s="42"/>
      <c r="M65" s="32"/>
    </row>
    <row r="66" spans="2:13">
      <c r="B66" s="20"/>
      <c r="M66" s="20"/>
    </row>
    <row r="67" spans="2:13">
      <c r="B67" s="20"/>
      <c r="M67" s="20"/>
    </row>
    <row r="68" spans="2:13">
      <c r="B68" s="20"/>
      <c r="M68" s="20"/>
    </row>
    <row r="69" spans="2:13">
      <c r="B69" s="20"/>
      <c r="M69" s="20"/>
    </row>
    <row r="70" spans="2:13">
      <c r="B70" s="20"/>
      <c r="M70" s="20"/>
    </row>
    <row r="71" spans="2:13">
      <c r="B71" s="20"/>
      <c r="M71" s="20"/>
    </row>
    <row r="72" spans="2:13">
      <c r="B72" s="20"/>
      <c r="M72" s="20"/>
    </row>
    <row r="73" spans="2:13">
      <c r="B73" s="20"/>
      <c r="M73" s="20"/>
    </row>
    <row r="74" spans="2:13">
      <c r="B74" s="20"/>
      <c r="M74" s="20"/>
    </row>
    <row r="75" spans="2:13">
      <c r="B75" s="20"/>
      <c r="M75" s="20"/>
    </row>
    <row r="76" spans="2:13" s="1" customFormat="1" ht="12.75">
      <c r="B76" s="32"/>
      <c r="D76" s="43" t="s">
        <v>54</v>
      </c>
      <c r="E76" s="34"/>
      <c r="F76" s="99" t="s">
        <v>55</v>
      </c>
      <c r="G76" s="99"/>
      <c r="H76" s="43" t="s">
        <v>54</v>
      </c>
      <c r="I76" s="34"/>
      <c r="J76" s="34"/>
      <c r="K76" s="100" t="s">
        <v>55</v>
      </c>
      <c r="L76" s="34"/>
      <c r="M76" s="32"/>
    </row>
    <row r="77" spans="2:13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32"/>
    </row>
    <row r="81" spans="2:48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32"/>
    </row>
    <row r="82" spans="2:48" s="1" customFormat="1" ht="24.95" customHeight="1">
      <c r="B82" s="32"/>
      <c r="C82" s="21" t="s">
        <v>184</v>
      </c>
      <c r="M82" s="32"/>
    </row>
    <row r="83" spans="2:48" s="1" customFormat="1" ht="6.95" customHeight="1">
      <c r="B83" s="32"/>
      <c r="M83" s="32"/>
    </row>
    <row r="84" spans="2:48" s="1" customFormat="1" ht="12" customHeight="1">
      <c r="B84" s="32"/>
      <c r="C84" s="27" t="s">
        <v>17</v>
      </c>
      <c r="M84" s="32"/>
    </row>
    <row r="85" spans="2:48" s="1" customFormat="1" ht="16.5" customHeight="1">
      <c r="B85" s="32"/>
      <c r="E85" s="236" t="str">
        <f>E7</f>
        <v>Přírodní koupací biotop Jilemnice</v>
      </c>
      <c r="F85" s="237"/>
      <c r="G85" s="237"/>
      <c r="H85" s="237"/>
      <c r="I85" s="237"/>
      <c r="M85" s="32"/>
    </row>
    <row r="86" spans="2:48" s="1" customFormat="1" ht="12" customHeight="1">
      <c r="B86" s="32"/>
      <c r="C86" s="27" t="s">
        <v>182</v>
      </c>
      <c r="M86" s="32"/>
    </row>
    <row r="87" spans="2:48" s="1" customFormat="1" ht="30" customHeight="1">
      <c r="B87" s="32"/>
      <c r="E87" s="201" t="str">
        <f>E9</f>
        <v>SO 08.4 - Objekkt zázemí - pokladny - elektroinstalace - nosný materiál</v>
      </c>
      <c r="F87" s="235"/>
      <c r="G87" s="235"/>
      <c r="H87" s="235"/>
      <c r="I87" s="235"/>
      <c r="M87" s="32"/>
    </row>
    <row r="88" spans="2:48" s="1" customFormat="1" ht="6.95" customHeight="1">
      <c r="B88" s="32"/>
      <c r="M88" s="32"/>
    </row>
    <row r="89" spans="2:48" s="1" customFormat="1" ht="12" customHeight="1">
      <c r="B89" s="32"/>
      <c r="C89" s="27" t="s">
        <v>21</v>
      </c>
      <c r="F89" s="25" t="str">
        <f>F12</f>
        <v xml:space="preserve"> </v>
      </c>
      <c r="G89" s="25"/>
      <c r="J89" s="27" t="s">
        <v>23</v>
      </c>
      <c r="K89" s="52" t="str">
        <f>IF(K12="","",K12)</f>
        <v>12. 2. 2024</v>
      </c>
      <c r="M89" s="32"/>
    </row>
    <row r="90" spans="2:48" s="1" customFormat="1" ht="6.95" customHeight="1">
      <c r="B90" s="32"/>
      <c r="M90" s="32"/>
    </row>
    <row r="91" spans="2:48" s="1" customFormat="1" ht="15.2" customHeight="1">
      <c r="B91" s="32"/>
      <c r="C91" s="27" t="s">
        <v>25</v>
      </c>
      <c r="F91" s="25" t="str">
        <f>E15</f>
        <v>Sportovní centrum Jilemnice, s.r.o.</v>
      </c>
      <c r="G91" s="25"/>
      <c r="J91" s="27" t="s">
        <v>32</v>
      </c>
      <c r="K91" s="30" t="str">
        <f>E21</f>
        <v xml:space="preserve">BAPO s.r.o. </v>
      </c>
      <c r="M91" s="32"/>
    </row>
    <row r="92" spans="2:48" s="1" customFormat="1" ht="15.2" customHeight="1">
      <c r="B92" s="32"/>
      <c r="C92" s="27" t="s">
        <v>30</v>
      </c>
      <c r="F92" s="25" t="str">
        <f>IF(E18="","",E18)</f>
        <v>Vyplň údaj</v>
      </c>
      <c r="G92" s="25"/>
      <c r="J92" s="27" t="s">
        <v>36</v>
      </c>
      <c r="K92" s="30" t="str">
        <f>E24</f>
        <v xml:space="preserve"> </v>
      </c>
      <c r="M92" s="32"/>
    </row>
    <row r="93" spans="2:48" s="1" customFormat="1" ht="10.35" customHeight="1">
      <c r="B93" s="32"/>
      <c r="M93" s="32"/>
    </row>
    <row r="94" spans="2:48" s="1" customFormat="1" ht="29.25" customHeight="1">
      <c r="B94" s="32"/>
      <c r="C94" s="101" t="s">
        <v>185</v>
      </c>
      <c r="D94" s="93"/>
      <c r="E94" s="93"/>
      <c r="F94" s="93"/>
      <c r="G94" s="93"/>
      <c r="H94" s="93"/>
      <c r="I94" s="93"/>
      <c r="J94" s="93"/>
      <c r="K94" s="102" t="s">
        <v>186</v>
      </c>
      <c r="L94" s="93"/>
      <c r="M94" s="32"/>
    </row>
    <row r="95" spans="2:48" s="1" customFormat="1" ht="10.35" customHeight="1">
      <c r="B95" s="32"/>
      <c r="M95" s="32"/>
    </row>
    <row r="96" spans="2:48" s="1" customFormat="1" ht="22.9" customHeight="1">
      <c r="B96" s="32"/>
      <c r="C96" s="103" t="s">
        <v>187</v>
      </c>
      <c r="K96" s="66">
        <f>K117</f>
        <v>0</v>
      </c>
      <c r="M96" s="32"/>
      <c r="AV96" s="17" t="s">
        <v>188</v>
      </c>
    </row>
    <row r="97" spans="2:13" s="8" customFormat="1" ht="24.95" customHeight="1">
      <c r="B97" s="104"/>
      <c r="D97" s="105" t="s">
        <v>1044</v>
      </c>
      <c r="E97" s="106"/>
      <c r="F97" s="106"/>
      <c r="G97" s="106"/>
      <c r="H97" s="106"/>
      <c r="I97" s="106"/>
      <c r="J97" s="106"/>
      <c r="K97" s="107">
        <f>K118</f>
        <v>0</v>
      </c>
      <c r="M97" s="104"/>
    </row>
    <row r="98" spans="2:13" s="1" customFormat="1" ht="21.75" customHeight="1">
      <c r="B98" s="32"/>
      <c r="M98" s="32"/>
    </row>
    <row r="99" spans="2:13" s="1" customFormat="1" ht="6.95" customHeight="1">
      <c r="B99" s="44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32"/>
    </row>
    <row r="103" spans="2:13" s="1" customFormat="1" ht="6.95" customHeight="1">
      <c r="B103" s="46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32"/>
    </row>
    <row r="104" spans="2:13" s="1" customFormat="1" ht="24.95" customHeight="1">
      <c r="B104" s="32"/>
      <c r="C104" s="21" t="s">
        <v>210</v>
      </c>
      <c r="M104" s="32"/>
    </row>
    <row r="105" spans="2:13" s="1" customFormat="1" ht="6.95" customHeight="1">
      <c r="B105" s="32"/>
      <c r="M105" s="32"/>
    </row>
    <row r="106" spans="2:13" s="1" customFormat="1" ht="12" customHeight="1">
      <c r="B106" s="32"/>
      <c r="C106" s="27" t="s">
        <v>17</v>
      </c>
      <c r="M106" s="32"/>
    </row>
    <row r="107" spans="2:13" s="1" customFormat="1" ht="16.5" customHeight="1">
      <c r="B107" s="32"/>
      <c r="E107" s="236" t="str">
        <f>E7</f>
        <v>Přírodní koupací biotop Jilemnice</v>
      </c>
      <c r="F107" s="237"/>
      <c r="G107" s="237"/>
      <c r="H107" s="237"/>
      <c r="I107" s="237"/>
      <c r="M107" s="32"/>
    </row>
    <row r="108" spans="2:13" s="1" customFormat="1" ht="12" customHeight="1">
      <c r="B108" s="32"/>
      <c r="C108" s="27" t="s">
        <v>182</v>
      </c>
      <c r="M108" s="32"/>
    </row>
    <row r="109" spans="2:13" s="1" customFormat="1" ht="30" customHeight="1">
      <c r="B109" s="32"/>
      <c r="E109" s="201" t="str">
        <f>E9</f>
        <v>SO 08.4 - Objekkt zázemí - pokladny - elektroinstalace - nosný materiál</v>
      </c>
      <c r="F109" s="235"/>
      <c r="G109" s="235"/>
      <c r="H109" s="235"/>
      <c r="I109" s="235"/>
      <c r="M109" s="32"/>
    </row>
    <row r="110" spans="2:13" s="1" customFormat="1" ht="6.95" customHeight="1">
      <c r="B110" s="32"/>
      <c r="M110" s="32"/>
    </row>
    <row r="111" spans="2:13" s="1" customFormat="1" ht="12" customHeight="1">
      <c r="B111" s="32"/>
      <c r="C111" s="27" t="s">
        <v>21</v>
      </c>
      <c r="F111" s="25" t="str">
        <f>F12</f>
        <v xml:space="preserve"> </v>
      </c>
      <c r="G111" s="25"/>
      <c r="J111" s="27" t="s">
        <v>23</v>
      </c>
      <c r="K111" s="52" t="str">
        <f>IF(K12="","",K12)</f>
        <v>12. 2. 2024</v>
      </c>
      <c r="M111" s="32"/>
    </row>
    <row r="112" spans="2:13" s="1" customFormat="1" ht="6.95" customHeight="1">
      <c r="B112" s="32"/>
      <c r="M112" s="32"/>
    </row>
    <row r="113" spans="2:66" s="1" customFormat="1" ht="15.2" customHeight="1">
      <c r="B113" s="32"/>
      <c r="C113" s="27" t="s">
        <v>25</v>
      </c>
      <c r="F113" s="25" t="str">
        <f>E15</f>
        <v>Sportovní centrum Jilemnice, s.r.o.</v>
      </c>
      <c r="G113" s="25"/>
      <c r="J113" s="27" t="s">
        <v>32</v>
      </c>
      <c r="K113" s="30" t="str">
        <f>E21</f>
        <v xml:space="preserve">BAPO s.r.o. </v>
      </c>
      <c r="M113" s="32"/>
    </row>
    <row r="114" spans="2:66" s="1" customFormat="1" ht="15.2" customHeight="1">
      <c r="B114" s="32"/>
      <c r="C114" s="27" t="s">
        <v>30</v>
      </c>
      <c r="F114" s="25" t="str">
        <f>IF(E18="","",E18)</f>
        <v>Vyplň údaj</v>
      </c>
      <c r="G114" s="25"/>
      <c r="J114" s="27" t="s">
        <v>36</v>
      </c>
      <c r="K114" s="30" t="str">
        <f>E24</f>
        <v xml:space="preserve"> </v>
      </c>
      <c r="M114" s="32"/>
    </row>
    <row r="115" spans="2:66" s="1" customFormat="1" ht="10.35" customHeight="1">
      <c r="B115" s="32"/>
      <c r="M115" s="32"/>
    </row>
    <row r="116" spans="2:66" s="9" customFormat="1" ht="29.25" customHeight="1">
      <c r="B116" s="108"/>
      <c r="C116" s="109" t="s">
        <v>211</v>
      </c>
      <c r="D116" s="110" t="s">
        <v>64</v>
      </c>
      <c r="E116" s="110" t="s">
        <v>60</v>
      </c>
      <c r="F116" s="110" t="s">
        <v>61</v>
      </c>
      <c r="G116" s="110"/>
      <c r="H116" s="110" t="s">
        <v>212</v>
      </c>
      <c r="I116" s="110" t="s">
        <v>213</v>
      </c>
      <c r="J116" s="110" t="s">
        <v>214</v>
      </c>
      <c r="K116" s="111" t="s">
        <v>186</v>
      </c>
      <c r="L116" s="112" t="s">
        <v>215</v>
      </c>
      <c r="M116" s="108"/>
      <c r="N116" s="59" t="s">
        <v>1</v>
      </c>
      <c r="O116" s="60" t="s">
        <v>43</v>
      </c>
      <c r="P116" s="60" t="s">
        <v>216</v>
      </c>
      <c r="Q116" s="60" t="s">
        <v>217</v>
      </c>
      <c r="R116" s="60" t="s">
        <v>218</v>
      </c>
      <c r="S116" s="60" t="s">
        <v>219</v>
      </c>
      <c r="T116" s="60" t="s">
        <v>220</v>
      </c>
      <c r="U116" s="61" t="s">
        <v>221</v>
      </c>
    </row>
    <row r="117" spans="2:66" s="1" customFormat="1" ht="22.9" customHeight="1">
      <c r="B117" s="32"/>
      <c r="C117" s="64" t="s">
        <v>222</v>
      </c>
      <c r="K117" s="113">
        <f>BL117</f>
        <v>0</v>
      </c>
      <c r="M117" s="32"/>
      <c r="N117" s="62"/>
      <c r="O117" s="53"/>
      <c r="P117" s="53"/>
      <c r="Q117" s="114">
        <f>Q118</f>
        <v>0</v>
      </c>
      <c r="R117" s="53"/>
      <c r="S117" s="114">
        <f>S118</f>
        <v>0</v>
      </c>
      <c r="T117" s="53"/>
      <c r="U117" s="115">
        <f>U118</f>
        <v>0</v>
      </c>
      <c r="AU117" s="17" t="s">
        <v>78</v>
      </c>
      <c r="AV117" s="17" t="s">
        <v>188</v>
      </c>
      <c r="BL117" s="116">
        <f>BL118</f>
        <v>0</v>
      </c>
    </row>
    <row r="118" spans="2:66" s="10" customFormat="1" ht="25.9" customHeight="1">
      <c r="B118" s="117"/>
      <c r="D118" s="118" t="s">
        <v>78</v>
      </c>
      <c r="E118" s="119" t="s">
        <v>60</v>
      </c>
      <c r="F118" s="119" t="s">
        <v>61</v>
      </c>
      <c r="G118" s="119" t="s">
        <v>2937</v>
      </c>
      <c r="J118" s="120"/>
      <c r="K118" s="121">
        <f>BL118</f>
        <v>0</v>
      </c>
      <c r="M118" s="117"/>
      <c r="N118" s="122"/>
      <c r="Q118" s="123">
        <f>SUM(Q119:Q165)</f>
        <v>0</v>
      </c>
      <c r="S118" s="123">
        <f>SUM(S119:S165)</f>
        <v>0</v>
      </c>
      <c r="U118" s="124">
        <f>SUM(U119:U165)</f>
        <v>0</v>
      </c>
      <c r="AS118" s="118" t="s">
        <v>6</v>
      </c>
      <c r="AU118" s="125" t="s">
        <v>78</v>
      </c>
      <c r="AV118" s="125" t="s">
        <v>79</v>
      </c>
      <c r="AZ118" s="118" t="s">
        <v>224</v>
      </c>
      <c r="BL118" s="126">
        <f>SUM(BL119:BL165)</f>
        <v>0</v>
      </c>
    </row>
    <row r="119" spans="2:66" s="1" customFormat="1" ht="62.65" customHeight="1">
      <c r="B119" s="32"/>
      <c r="C119" s="127" t="s">
        <v>6</v>
      </c>
      <c r="D119" s="127" t="s">
        <v>225</v>
      </c>
      <c r="E119" s="128" t="s">
        <v>2282</v>
      </c>
      <c r="F119" s="129" t="s">
        <v>2283</v>
      </c>
      <c r="G119" s="129" t="s">
        <v>2926</v>
      </c>
      <c r="H119" s="130" t="s">
        <v>447</v>
      </c>
      <c r="I119" s="131">
        <v>63</v>
      </c>
      <c r="J119" s="132"/>
      <c r="K119" s="133">
        <f t="shared" ref="K119:K165" si="0">ROUND(J119*I119,2)</f>
        <v>0</v>
      </c>
      <c r="L119" s="134"/>
      <c r="M119" s="32"/>
      <c r="N119" s="135" t="s">
        <v>1</v>
      </c>
      <c r="O119" s="136" t="s">
        <v>44</v>
      </c>
      <c r="Q119" s="137">
        <f t="shared" ref="Q119:Q165" si="1">P119*I119</f>
        <v>0</v>
      </c>
      <c r="R119" s="137">
        <v>0</v>
      </c>
      <c r="S119" s="137">
        <f t="shared" ref="S119:S165" si="2">R119*I119</f>
        <v>0</v>
      </c>
      <c r="T119" s="137">
        <v>0</v>
      </c>
      <c r="U119" s="138">
        <f t="shared" ref="U119:U165" si="3">T119*I119</f>
        <v>0</v>
      </c>
      <c r="AS119" s="139" t="s">
        <v>229</v>
      </c>
      <c r="AU119" s="139" t="s">
        <v>225</v>
      </c>
      <c r="AV119" s="139" t="s">
        <v>6</v>
      </c>
      <c r="AZ119" s="17" t="s">
        <v>224</v>
      </c>
      <c r="BF119" s="140">
        <f t="shared" ref="BF119:BF165" si="4">IF(O119="základní",K119,0)</f>
        <v>0</v>
      </c>
      <c r="BG119" s="140">
        <f t="shared" ref="BG119:BG165" si="5">IF(O119="snížená",K119,0)</f>
        <v>0</v>
      </c>
      <c r="BH119" s="140">
        <f t="shared" ref="BH119:BH165" si="6">IF(O119="zákl. přenesená",K119,0)</f>
        <v>0</v>
      </c>
      <c r="BI119" s="140">
        <f t="shared" ref="BI119:BI165" si="7">IF(O119="sníž. přenesená",K119,0)</f>
        <v>0</v>
      </c>
      <c r="BJ119" s="140">
        <f t="shared" ref="BJ119:BJ165" si="8">IF(O119="nulová",K119,0)</f>
        <v>0</v>
      </c>
      <c r="BK119" s="17" t="s">
        <v>6</v>
      </c>
      <c r="BL119" s="140">
        <f t="shared" ref="BL119:BL165" si="9">ROUND(J119*I119,2)</f>
        <v>0</v>
      </c>
      <c r="BM119" s="17" t="s">
        <v>229</v>
      </c>
      <c r="BN119" s="139" t="s">
        <v>88</v>
      </c>
    </row>
    <row r="120" spans="2:66" s="1" customFormat="1" ht="62.65" customHeight="1">
      <c r="B120" s="32"/>
      <c r="C120" s="127" t="s">
        <v>88</v>
      </c>
      <c r="D120" s="127" t="s">
        <v>225</v>
      </c>
      <c r="E120" s="128" t="s">
        <v>2284</v>
      </c>
      <c r="F120" s="129" t="s">
        <v>2283</v>
      </c>
      <c r="G120" s="129" t="s">
        <v>2927</v>
      </c>
      <c r="H120" s="130" t="s">
        <v>447</v>
      </c>
      <c r="I120" s="131">
        <v>63</v>
      </c>
      <c r="J120" s="132"/>
      <c r="K120" s="133">
        <f t="shared" si="0"/>
        <v>0</v>
      </c>
      <c r="L120" s="134"/>
      <c r="M120" s="32"/>
      <c r="N120" s="135" t="s">
        <v>1</v>
      </c>
      <c r="O120" s="136" t="s">
        <v>44</v>
      </c>
      <c r="Q120" s="137">
        <f t="shared" si="1"/>
        <v>0</v>
      </c>
      <c r="R120" s="137">
        <v>0</v>
      </c>
      <c r="S120" s="137">
        <f t="shared" si="2"/>
        <v>0</v>
      </c>
      <c r="T120" s="137">
        <v>0</v>
      </c>
      <c r="U120" s="138">
        <f t="shared" si="3"/>
        <v>0</v>
      </c>
      <c r="AS120" s="139" t="s">
        <v>229</v>
      </c>
      <c r="AU120" s="139" t="s">
        <v>225</v>
      </c>
      <c r="AV120" s="139" t="s">
        <v>6</v>
      </c>
      <c r="AZ120" s="17" t="s">
        <v>224</v>
      </c>
      <c r="BF120" s="140">
        <f t="shared" si="4"/>
        <v>0</v>
      </c>
      <c r="BG120" s="140">
        <f t="shared" si="5"/>
        <v>0</v>
      </c>
      <c r="BH120" s="140">
        <f t="shared" si="6"/>
        <v>0</v>
      </c>
      <c r="BI120" s="140">
        <f t="shared" si="7"/>
        <v>0</v>
      </c>
      <c r="BJ120" s="140">
        <f t="shared" si="8"/>
        <v>0</v>
      </c>
      <c r="BK120" s="17" t="s">
        <v>6</v>
      </c>
      <c r="BL120" s="140">
        <f t="shared" si="9"/>
        <v>0</v>
      </c>
      <c r="BM120" s="17" t="s">
        <v>229</v>
      </c>
      <c r="BN120" s="139" t="s">
        <v>229</v>
      </c>
    </row>
    <row r="121" spans="2:66" s="1" customFormat="1" ht="62.65" customHeight="1">
      <c r="B121" s="32"/>
      <c r="C121" s="127" t="s">
        <v>241</v>
      </c>
      <c r="D121" s="127" t="s">
        <v>225</v>
      </c>
      <c r="E121" s="128" t="s">
        <v>2285</v>
      </c>
      <c r="F121" s="129" t="s">
        <v>2283</v>
      </c>
      <c r="G121" s="129" t="s">
        <v>2928</v>
      </c>
      <c r="H121" s="130" t="s">
        <v>447</v>
      </c>
      <c r="I121" s="131">
        <v>125</v>
      </c>
      <c r="J121" s="132"/>
      <c r="K121" s="133">
        <f t="shared" si="0"/>
        <v>0</v>
      </c>
      <c r="L121" s="134"/>
      <c r="M121" s="32"/>
      <c r="N121" s="135" t="s">
        <v>1</v>
      </c>
      <c r="O121" s="136" t="s">
        <v>44</v>
      </c>
      <c r="Q121" s="137">
        <f t="shared" si="1"/>
        <v>0</v>
      </c>
      <c r="R121" s="137">
        <v>0</v>
      </c>
      <c r="S121" s="137">
        <f t="shared" si="2"/>
        <v>0</v>
      </c>
      <c r="T121" s="137">
        <v>0</v>
      </c>
      <c r="U121" s="138">
        <f t="shared" si="3"/>
        <v>0</v>
      </c>
      <c r="AS121" s="139" t="s">
        <v>229</v>
      </c>
      <c r="AU121" s="139" t="s">
        <v>225</v>
      </c>
      <c r="AV121" s="139" t="s">
        <v>6</v>
      </c>
      <c r="AZ121" s="17" t="s">
        <v>224</v>
      </c>
      <c r="BF121" s="140">
        <f t="shared" si="4"/>
        <v>0</v>
      </c>
      <c r="BG121" s="140">
        <f t="shared" si="5"/>
        <v>0</v>
      </c>
      <c r="BH121" s="140">
        <f t="shared" si="6"/>
        <v>0</v>
      </c>
      <c r="BI121" s="140">
        <f t="shared" si="7"/>
        <v>0</v>
      </c>
      <c r="BJ121" s="140">
        <f t="shared" si="8"/>
        <v>0</v>
      </c>
      <c r="BK121" s="17" t="s">
        <v>6</v>
      </c>
      <c r="BL121" s="140">
        <f t="shared" si="9"/>
        <v>0</v>
      </c>
      <c r="BM121" s="17" t="s">
        <v>229</v>
      </c>
      <c r="BN121" s="139" t="s">
        <v>258</v>
      </c>
    </row>
    <row r="122" spans="2:66" s="1" customFormat="1" ht="62.65" customHeight="1">
      <c r="B122" s="32"/>
      <c r="C122" s="127" t="s">
        <v>229</v>
      </c>
      <c r="D122" s="127" t="s">
        <v>225</v>
      </c>
      <c r="E122" s="128" t="s">
        <v>2286</v>
      </c>
      <c r="F122" s="129" t="s">
        <v>2283</v>
      </c>
      <c r="G122" s="129" t="s">
        <v>2929</v>
      </c>
      <c r="H122" s="130" t="s">
        <v>447</v>
      </c>
      <c r="I122" s="131">
        <v>378</v>
      </c>
      <c r="J122" s="132"/>
      <c r="K122" s="133">
        <f t="shared" si="0"/>
        <v>0</v>
      </c>
      <c r="L122" s="134"/>
      <c r="M122" s="32"/>
      <c r="N122" s="135" t="s">
        <v>1</v>
      </c>
      <c r="O122" s="136" t="s">
        <v>44</v>
      </c>
      <c r="Q122" s="137">
        <f t="shared" si="1"/>
        <v>0</v>
      </c>
      <c r="R122" s="137">
        <v>0</v>
      </c>
      <c r="S122" s="137">
        <f t="shared" si="2"/>
        <v>0</v>
      </c>
      <c r="T122" s="137">
        <v>0</v>
      </c>
      <c r="U122" s="138">
        <f t="shared" si="3"/>
        <v>0</v>
      </c>
      <c r="AS122" s="139" t="s">
        <v>229</v>
      </c>
      <c r="AU122" s="139" t="s">
        <v>225</v>
      </c>
      <c r="AV122" s="139" t="s">
        <v>6</v>
      </c>
      <c r="AZ122" s="17" t="s">
        <v>224</v>
      </c>
      <c r="BF122" s="140">
        <f t="shared" si="4"/>
        <v>0</v>
      </c>
      <c r="BG122" s="140">
        <f t="shared" si="5"/>
        <v>0</v>
      </c>
      <c r="BH122" s="140">
        <f t="shared" si="6"/>
        <v>0</v>
      </c>
      <c r="BI122" s="140">
        <f t="shared" si="7"/>
        <v>0</v>
      </c>
      <c r="BJ122" s="140">
        <f t="shared" si="8"/>
        <v>0</v>
      </c>
      <c r="BK122" s="17" t="s">
        <v>6</v>
      </c>
      <c r="BL122" s="140">
        <f t="shared" si="9"/>
        <v>0</v>
      </c>
      <c r="BM122" s="17" t="s">
        <v>229</v>
      </c>
      <c r="BN122" s="139" t="s">
        <v>272</v>
      </c>
    </row>
    <row r="123" spans="2:66" s="1" customFormat="1" ht="62.65" customHeight="1">
      <c r="B123" s="32"/>
      <c r="C123" s="127" t="s">
        <v>250</v>
      </c>
      <c r="D123" s="127" t="s">
        <v>225</v>
      </c>
      <c r="E123" s="128" t="s">
        <v>2287</v>
      </c>
      <c r="F123" s="129" t="s">
        <v>2283</v>
      </c>
      <c r="G123" s="129" t="s">
        <v>2930</v>
      </c>
      <c r="H123" s="130" t="s">
        <v>447</v>
      </c>
      <c r="I123" s="131">
        <v>486</v>
      </c>
      <c r="J123" s="132"/>
      <c r="K123" s="133">
        <f t="shared" si="0"/>
        <v>0</v>
      </c>
      <c r="L123" s="134"/>
      <c r="M123" s="32"/>
      <c r="N123" s="135" t="s">
        <v>1</v>
      </c>
      <c r="O123" s="136" t="s">
        <v>44</v>
      </c>
      <c r="Q123" s="137">
        <f t="shared" si="1"/>
        <v>0</v>
      </c>
      <c r="R123" s="137">
        <v>0</v>
      </c>
      <c r="S123" s="137">
        <f t="shared" si="2"/>
        <v>0</v>
      </c>
      <c r="T123" s="137">
        <v>0</v>
      </c>
      <c r="U123" s="138">
        <f t="shared" si="3"/>
        <v>0</v>
      </c>
      <c r="AS123" s="139" t="s">
        <v>229</v>
      </c>
      <c r="AU123" s="139" t="s">
        <v>225</v>
      </c>
      <c r="AV123" s="139" t="s">
        <v>6</v>
      </c>
      <c r="AZ123" s="17" t="s">
        <v>224</v>
      </c>
      <c r="BF123" s="140">
        <f t="shared" si="4"/>
        <v>0</v>
      </c>
      <c r="BG123" s="140">
        <f t="shared" si="5"/>
        <v>0</v>
      </c>
      <c r="BH123" s="140">
        <f t="shared" si="6"/>
        <v>0</v>
      </c>
      <c r="BI123" s="140">
        <f t="shared" si="7"/>
        <v>0</v>
      </c>
      <c r="BJ123" s="140">
        <f t="shared" si="8"/>
        <v>0</v>
      </c>
      <c r="BK123" s="17" t="s">
        <v>6</v>
      </c>
      <c r="BL123" s="140">
        <f t="shared" si="9"/>
        <v>0</v>
      </c>
      <c r="BM123" s="17" t="s">
        <v>229</v>
      </c>
      <c r="BN123" s="139" t="s">
        <v>282</v>
      </c>
    </row>
    <row r="124" spans="2:66" s="1" customFormat="1" ht="62.65" customHeight="1">
      <c r="B124" s="32"/>
      <c r="C124" s="127" t="s">
        <v>258</v>
      </c>
      <c r="D124" s="127" t="s">
        <v>225</v>
      </c>
      <c r="E124" s="128" t="s">
        <v>2288</v>
      </c>
      <c r="F124" s="129" t="s">
        <v>2283</v>
      </c>
      <c r="G124" s="129" t="s">
        <v>2931</v>
      </c>
      <c r="H124" s="130" t="s">
        <v>447</v>
      </c>
      <c r="I124" s="131">
        <v>62</v>
      </c>
      <c r="J124" s="132"/>
      <c r="K124" s="133">
        <f t="shared" si="0"/>
        <v>0</v>
      </c>
      <c r="L124" s="134"/>
      <c r="M124" s="32"/>
      <c r="N124" s="135" t="s">
        <v>1</v>
      </c>
      <c r="O124" s="136" t="s">
        <v>44</v>
      </c>
      <c r="Q124" s="137">
        <f t="shared" si="1"/>
        <v>0</v>
      </c>
      <c r="R124" s="137">
        <v>0</v>
      </c>
      <c r="S124" s="137">
        <f t="shared" si="2"/>
        <v>0</v>
      </c>
      <c r="T124" s="137">
        <v>0</v>
      </c>
      <c r="U124" s="138">
        <f t="shared" si="3"/>
        <v>0</v>
      </c>
      <c r="AS124" s="139" t="s">
        <v>229</v>
      </c>
      <c r="AU124" s="139" t="s">
        <v>225</v>
      </c>
      <c r="AV124" s="139" t="s">
        <v>6</v>
      </c>
      <c r="AZ124" s="17" t="s">
        <v>224</v>
      </c>
      <c r="BF124" s="140">
        <f t="shared" si="4"/>
        <v>0</v>
      </c>
      <c r="BG124" s="140">
        <f t="shared" si="5"/>
        <v>0</v>
      </c>
      <c r="BH124" s="140">
        <f t="shared" si="6"/>
        <v>0</v>
      </c>
      <c r="BI124" s="140">
        <f t="shared" si="7"/>
        <v>0</v>
      </c>
      <c r="BJ124" s="140">
        <f t="shared" si="8"/>
        <v>0</v>
      </c>
      <c r="BK124" s="17" t="s">
        <v>6</v>
      </c>
      <c r="BL124" s="140">
        <f t="shared" si="9"/>
        <v>0</v>
      </c>
      <c r="BM124" s="17" t="s">
        <v>229</v>
      </c>
      <c r="BN124" s="139" t="s">
        <v>9</v>
      </c>
    </row>
    <row r="125" spans="2:66" s="1" customFormat="1" ht="37.9" customHeight="1">
      <c r="B125" s="32"/>
      <c r="C125" s="127" t="s">
        <v>262</v>
      </c>
      <c r="D125" s="127" t="s">
        <v>225</v>
      </c>
      <c r="E125" s="128" t="s">
        <v>2289</v>
      </c>
      <c r="F125" s="129" t="s">
        <v>2290</v>
      </c>
      <c r="G125" s="129" t="s">
        <v>2932</v>
      </c>
      <c r="H125" s="130" t="s">
        <v>447</v>
      </c>
      <c r="I125" s="131">
        <v>4</v>
      </c>
      <c r="J125" s="132"/>
      <c r="K125" s="133">
        <f t="shared" si="0"/>
        <v>0</v>
      </c>
      <c r="L125" s="134"/>
      <c r="M125" s="32"/>
      <c r="N125" s="135" t="s">
        <v>1</v>
      </c>
      <c r="O125" s="136" t="s">
        <v>44</v>
      </c>
      <c r="Q125" s="137">
        <f t="shared" si="1"/>
        <v>0</v>
      </c>
      <c r="R125" s="137">
        <v>0</v>
      </c>
      <c r="S125" s="137">
        <f t="shared" si="2"/>
        <v>0</v>
      </c>
      <c r="T125" s="137">
        <v>0</v>
      </c>
      <c r="U125" s="138">
        <f t="shared" si="3"/>
        <v>0</v>
      </c>
      <c r="AS125" s="139" t="s">
        <v>229</v>
      </c>
      <c r="AU125" s="139" t="s">
        <v>225</v>
      </c>
      <c r="AV125" s="139" t="s">
        <v>6</v>
      </c>
      <c r="AZ125" s="17" t="s">
        <v>224</v>
      </c>
      <c r="BF125" s="140">
        <f t="shared" si="4"/>
        <v>0</v>
      </c>
      <c r="BG125" s="140">
        <f t="shared" si="5"/>
        <v>0</v>
      </c>
      <c r="BH125" s="140">
        <f t="shared" si="6"/>
        <v>0</v>
      </c>
      <c r="BI125" s="140">
        <f t="shared" si="7"/>
        <v>0</v>
      </c>
      <c r="BJ125" s="140">
        <f t="shared" si="8"/>
        <v>0</v>
      </c>
      <c r="BK125" s="17" t="s">
        <v>6</v>
      </c>
      <c r="BL125" s="140">
        <f t="shared" si="9"/>
        <v>0</v>
      </c>
      <c r="BM125" s="17" t="s">
        <v>229</v>
      </c>
      <c r="BN125" s="139" t="s">
        <v>244</v>
      </c>
    </row>
    <row r="126" spans="2:66" s="1" customFormat="1" ht="37.9" customHeight="1">
      <c r="B126" s="32"/>
      <c r="C126" s="127" t="s">
        <v>272</v>
      </c>
      <c r="D126" s="127" t="s">
        <v>225</v>
      </c>
      <c r="E126" s="128" t="s">
        <v>1556</v>
      </c>
      <c r="F126" s="129" t="s">
        <v>2290</v>
      </c>
      <c r="G126" s="129" t="s">
        <v>2919</v>
      </c>
      <c r="H126" s="130" t="s">
        <v>447</v>
      </c>
      <c r="I126" s="131">
        <v>5</v>
      </c>
      <c r="J126" s="132"/>
      <c r="K126" s="133">
        <f t="shared" si="0"/>
        <v>0</v>
      </c>
      <c r="L126" s="134"/>
      <c r="M126" s="32"/>
      <c r="N126" s="135" t="s">
        <v>1</v>
      </c>
      <c r="O126" s="136" t="s">
        <v>44</v>
      </c>
      <c r="Q126" s="137">
        <f t="shared" si="1"/>
        <v>0</v>
      </c>
      <c r="R126" s="137">
        <v>0</v>
      </c>
      <c r="S126" s="137">
        <f t="shared" si="2"/>
        <v>0</v>
      </c>
      <c r="T126" s="137">
        <v>0</v>
      </c>
      <c r="U126" s="138">
        <f t="shared" si="3"/>
        <v>0</v>
      </c>
      <c r="AS126" s="139" t="s">
        <v>229</v>
      </c>
      <c r="AU126" s="139" t="s">
        <v>225</v>
      </c>
      <c r="AV126" s="139" t="s">
        <v>6</v>
      </c>
      <c r="AZ126" s="17" t="s">
        <v>224</v>
      </c>
      <c r="BF126" s="140">
        <f t="shared" si="4"/>
        <v>0</v>
      </c>
      <c r="BG126" s="140">
        <f t="shared" si="5"/>
        <v>0</v>
      </c>
      <c r="BH126" s="140">
        <f t="shared" si="6"/>
        <v>0</v>
      </c>
      <c r="BI126" s="140">
        <f t="shared" si="7"/>
        <v>0</v>
      </c>
      <c r="BJ126" s="140">
        <f t="shared" si="8"/>
        <v>0</v>
      </c>
      <c r="BK126" s="17" t="s">
        <v>6</v>
      </c>
      <c r="BL126" s="140">
        <f t="shared" si="9"/>
        <v>0</v>
      </c>
      <c r="BM126" s="17" t="s">
        <v>229</v>
      </c>
      <c r="BN126" s="139" t="s">
        <v>249</v>
      </c>
    </row>
    <row r="127" spans="2:66" s="1" customFormat="1" ht="37.9" customHeight="1">
      <c r="B127" s="32"/>
      <c r="C127" s="127" t="s">
        <v>277</v>
      </c>
      <c r="D127" s="127" t="s">
        <v>225</v>
      </c>
      <c r="E127" s="128" t="s">
        <v>2291</v>
      </c>
      <c r="F127" s="129" t="s">
        <v>2292</v>
      </c>
      <c r="G127" s="129" t="s">
        <v>2933</v>
      </c>
      <c r="H127" s="130" t="s">
        <v>447</v>
      </c>
      <c r="I127" s="131">
        <v>12</v>
      </c>
      <c r="J127" s="132"/>
      <c r="K127" s="133">
        <f t="shared" si="0"/>
        <v>0</v>
      </c>
      <c r="L127" s="134"/>
      <c r="M127" s="32"/>
      <c r="N127" s="135" t="s">
        <v>1</v>
      </c>
      <c r="O127" s="136" t="s">
        <v>44</v>
      </c>
      <c r="Q127" s="137">
        <f t="shared" si="1"/>
        <v>0</v>
      </c>
      <c r="R127" s="137">
        <v>0</v>
      </c>
      <c r="S127" s="137">
        <f t="shared" si="2"/>
        <v>0</v>
      </c>
      <c r="T127" s="137">
        <v>0</v>
      </c>
      <c r="U127" s="138">
        <f t="shared" si="3"/>
        <v>0</v>
      </c>
      <c r="AS127" s="139" t="s">
        <v>229</v>
      </c>
      <c r="AU127" s="139" t="s">
        <v>225</v>
      </c>
      <c r="AV127" s="139" t="s">
        <v>6</v>
      </c>
      <c r="AZ127" s="17" t="s">
        <v>224</v>
      </c>
      <c r="BF127" s="140">
        <f t="shared" si="4"/>
        <v>0</v>
      </c>
      <c r="BG127" s="140">
        <f t="shared" si="5"/>
        <v>0</v>
      </c>
      <c r="BH127" s="140">
        <f t="shared" si="6"/>
        <v>0</v>
      </c>
      <c r="BI127" s="140">
        <f t="shared" si="7"/>
        <v>0</v>
      </c>
      <c r="BJ127" s="140">
        <f t="shared" si="8"/>
        <v>0</v>
      </c>
      <c r="BK127" s="17" t="s">
        <v>6</v>
      </c>
      <c r="BL127" s="140">
        <f t="shared" si="9"/>
        <v>0</v>
      </c>
      <c r="BM127" s="17" t="s">
        <v>229</v>
      </c>
      <c r="BN127" s="139" t="s">
        <v>253</v>
      </c>
    </row>
    <row r="128" spans="2:66" s="1" customFormat="1" ht="49.15" customHeight="1">
      <c r="B128" s="32"/>
      <c r="C128" s="127" t="s">
        <v>282</v>
      </c>
      <c r="D128" s="127" t="s">
        <v>225</v>
      </c>
      <c r="E128" s="128" t="s">
        <v>1559</v>
      </c>
      <c r="F128" s="129" t="s">
        <v>1560</v>
      </c>
      <c r="G128" s="129"/>
      <c r="H128" s="130" t="s">
        <v>447</v>
      </c>
      <c r="I128" s="131">
        <v>135</v>
      </c>
      <c r="J128" s="132"/>
      <c r="K128" s="133">
        <f t="shared" si="0"/>
        <v>0</v>
      </c>
      <c r="L128" s="134"/>
      <c r="M128" s="32"/>
      <c r="N128" s="135" t="s">
        <v>1</v>
      </c>
      <c r="O128" s="136" t="s">
        <v>44</v>
      </c>
      <c r="Q128" s="137">
        <f t="shared" si="1"/>
        <v>0</v>
      </c>
      <c r="R128" s="137">
        <v>0</v>
      </c>
      <c r="S128" s="137">
        <f t="shared" si="2"/>
        <v>0</v>
      </c>
      <c r="T128" s="137">
        <v>0</v>
      </c>
      <c r="U128" s="138">
        <f t="shared" si="3"/>
        <v>0</v>
      </c>
      <c r="AS128" s="139" t="s">
        <v>229</v>
      </c>
      <c r="AU128" s="139" t="s">
        <v>225</v>
      </c>
      <c r="AV128" s="139" t="s">
        <v>6</v>
      </c>
      <c r="AZ128" s="17" t="s">
        <v>224</v>
      </c>
      <c r="BF128" s="140">
        <f t="shared" si="4"/>
        <v>0</v>
      </c>
      <c r="BG128" s="140">
        <f t="shared" si="5"/>
        <v>0</v>
      </c>
      <c r="BH128" s="140">
        <f t="shared" si="6"/>
        <v>0</v>
      </c>
      <c r="BI128" s="140">
        <f t="shared" si="7"/>
        <v>0</v>
      </c>
      <c r="BJ128" s="140">
        <f t="shared" si="8"/>
        <v>0</v>
      </c>
      <c r="BK128" s="17" t="s">
        <v>6</v>
      </c>
      <c r="BL128" s="140">
        <f t="shared" si="9"/>
        <v>0</v>
      </c>
      <c r="BM128" s="17" t="s">
        <v>229</v>
      </c>
      <c r="BN128" s="139" t="s">
        <v>261</v>
      </c>
    </row>
    <row r="129" spans="2:66" s="1" customFormat="1" ht="33" customHeight="1">
      <c r="B129" s="32"/>
      <c r="C129" s="127" t="s">
        <v>286</v>
      </c>
      <c r="D129" s="127" t="s">
        <v>225</v>
      </c>
      <c r="E129" s="128" t="s">
        <v>2293</v>
      </c>
      <c r="F129" s="129" t="s">
        <v>2294</v>
      </c>
      <c r="G129" s="129" t="s">
        <v>2934</v>
      </c>
      <c r="H129" s="130" t="s">
        <v>447</v>
      </c>
      <c r="I129" s="131">
        <v>35</v>
      </c>
      <c r="J129" s="132"/>
      <c r="K129" s="133">
        <f t="shared" si="0"/>
        <v>0</v>
      </c>
      <c r="L129" s="134"/>
      <c r="M129" s="32"/>
      <c r="N129" s="135" t="s">
        <v>1</v>
      </c>
      <c r="O129" s="136" t="s">
        <v>44</v>
      </c>
      <c r="Q129" s="137">
        <f t="shared" si="1"/>
        <v>0</v>
      </c>
      <c r="R129" s="137">
        <v>0</v>
      </c>
      <c r="S129" s="137">
        <f t="shared" si="2"/>
        <v>0</v>
      </c>
      <c r="T129" s="137">
        <v>0</v>
      </c>
      <c r="U129" s="138">
        <f t="shared" si="3"/>
        <v>0</v>
      </c>
      <c r="AS129" s="139" t="s">
        <v>229</v>
      </c>
      <c r="AU129" s="139" t="s">
        <v>225</v>
      </c>
      <c r="AV129" s="139" t="s">
        <v>6</v>
      </c>
      <c r="AZ129" s="17" t="s">
        <v>224</v>
      </c>
      <c r="BF129" s="140">
        <f t="shared" si="4"/>
        <v>0</v>
      </c>
      <c r="BG129" s="140">
        <f t="shared" si="5"/>
        <v>0</v>
      </c>
      <c r="BH129" s="140">
        <f t="shared" si="6"/>
        <v>0</v>
      </c>
      <c r="BI129" s="140">
        <f t="shared" si="7"/>
        <v>0</v>
      </c>
      <c r="BJ129" s="140">
        <f t="shared" si="8"/>
        <v>0</v>
      </c>
      <c r="BK129" s="17" t="s">
        <v>6</v>
      </c>
      <c r="BL129" s="140">
        <f t="shared" si="9"/>
        <v>0</v>
      </c>
      <c r="BM129" s="17" t="s">
        <v>229</v>
      </c>
      <c r="BN129" s="139" t="s">
        <v>265</v>
      </c>
    </row>
    <row r="130" spans="2:66" s="1" customFormat="1" ht="33" customHeight="1">
      <c r="B130" s="32"/>
      <c r="C130" s="127" t="s">
        <v>9</v>
      </c>
      <c r="D130" s="127" t="s">
        <v>225</v>
      </c>
      <c r="E130" s="128" t="s">
        <v>1561</v>
      </c>
      <c r="F130" s="129" t="s">
        <v>2295</v>
      </c>
      <c r="G130" s="129" t="s">
        <v>2935</v>
      </c>
      <c r="H130" s="130" t="s">
        <v>447</v>
      </c>
      <c r="I130" s="131">
        <v>25</v>
      </c>
      <c r="J130" s="132"/>
      <c r="K130" s="133">
        <f t="shared" si="0"/>
        <v>0</v>
      </c>
      <c r="L130" s="134"/>
      <c r="M130" s="32"/>
      <c r="N130" s="135" t="s">
        <v>1</v>
      </c>
      <c r="O130" s="136" t="s">
        <v>44</v>
      </c>
      <c r="Q130" s="137">
        <f t="shared" si="1"/>
        <v>0</v>
      </c>
      <c r="R130" s="137">
        <v>0</v>
      </c>
      <c r="S130" s="137">
        <f t="shared" si="2"/>
        <v>0</v>
      </c>
      <c r="T130" s="137">
        <v>0</v>
      </c>
      <c r="U130" s="138">
        <f t="shared" si="3"/>
        <v>0</v>
      </c>
      <c r="AS130" s="139" t="s">
        <v>229</v>
      </c>
      <c r="AU130" s="139" t="s">
        <v>225</v>
      </c>
      <c r="AV130" s="139" t="s">
        <v>6</v>
      </c>
      <c r="AZ130" s="17" t="s">
        <v>224</v>
      </c>
      <c r="BF130" s="140">
        <f t="shared" si="4"/>
        <v>0</v>
      </c>
      <c r="BG130" s="140">
        <f t="shared" si="5"/>
        <v>0</v>
      </c>
      <c r="BH130" s="140">
        <f t="shared" si="6"/>
        <v>0</v>
      </c>
      <c r="BI130" s="140">
        <f t="shared" si="7"/>
        <v>0</v>
      </c>
      <c r="BJ130" s="140">
        <f t="shared" si="8"/>
        <v>0</v>
      </c>
      <c r="BK130" s="17" t="s">
        <v>6</v>
      </c>
      <c r="BL130" s="140">
        <f t="shared" si="9"/>
        <v>0</v>
      </c>
      <c r="BM130" s="17" t="s">
        <v>229</v>
      </c>
      <c r="BN130" s="139" t="s">
        <v>275</v>
      </c>
    </row>
    <row r="131" spans="2:66" s="1" customFormat="1" ht="24.2" customHeight="1">
      <c r="B131" s="32"/>
      <c r="C131" s="127" t="s">
        <v>299</v>
      </c>
      <c r="D131" s="127" t="s">
        <v>225</v>
      </c>
      <c r="E131" s="128" t="s">
        <v>2296</v>
      </c>
      <c r="F131" s="129" t="s">
        <v>2297</v>
      </c>
      <c r="G131" s="129"/>
      <c r="H131" s="130" t="s">
        <v>447</v>
      </c>
      <c r="I131" s="131">
        <v>45</v>
      </c>
      <c r="J131" s="132"/>
      <c r="K131" s="133">
        <f t="shared" si="0"/>
        <v>0</v>
      </c>
      <c r="L131" s="134"/>
      <c r="M131" s="32"/>
      <c r="N131" s="135" t="s">
        <v>1</v>
      </c>
      <c r="O131" s="136" t="s">
        <v>44</v>
      </c>
      <c r="Q131" s="137">
        <f t="shared" si="1"/>
        <v>0</v>
      </c>
      <c r="R131" s="137">
        <v>0</v>
      </c>
      <c r="S131" s="137">
        <f t="shared" si="2"/>
        <v>0</v>
      </c>
      <c r="T131" s="137">
        <v>0</v>
      </c>
      <c r="U131" s="138">
        <f t="shared" si="3"/>
        <v>0</v>
      </c>
      <c r="AS131" s="139" t="s">
        <v>229</v>
      </c>
      <c r="AU131" s="139" t="s">
        <v>225</v>
      </c>
      <c r="AV131" s="139" t="s">
        <v>6</v>
      </c>
      <c r="AZ131" s="17" t="s">
        <v>224</v>
      </c>
      <c r="BF131" s="140">
        <f t="shared" si="4"/>
        <v>0</v>
      </c>
      <c r="BG131" s="140">
        <f t="shared" si="5"/>
        <v>0</v>
      </c>
      <c r="BH131" s="140">
        <f t="shared" si="6"/>
        <v>0</v>
      </c>
      <c r="BI131" s="140">
        <f t="shared" si="7"/>
        <v>0</v>
      </c>
      <c r="BJ131" s="140">
        <f t="shared" si="8"/>
        <v>0</v>
      </c>
      <c r="BK131" s="17" t="s">
        <v>6</v>
      </c>
      <c r="BL131" s="140">
        <f t="shared" si="9"/>
        <v>0</v>
      </c>
      <c r="BM131" s="17" t="s">
        <v>229</v>
      </c>
      <c r="BN131" s="139" t="s">
        <v>376</v>
      </c>
    </row>
    <row r="132" spans="2:66" s="1" customFormat="1" ht="24.2" customHeight="1">
      <c r="B132" s="32"/>
      <c r="C132" s="127" t="s">
        <v>244</v>
      </c>
      <c r="D132" s="127" t="s">
        <v>225</v>
      </c>
      <c r="E132" s="128" t="s">
        <v>2298</v>
      </c>
      <c r="F132" s="129" t="s">
        <v>2299</v>
      </c>
      <c r="G132" s="129"/>
      <c r="H132" s="130" t="s">
        <v>447</v>
      </c>
      <c r="I132" s="131">
        <v>20</v>
      </c>
      <c r="J132" s="132"/>
      <c r="K132" s="133">
        <f t="shared" si="0"/>
        <v>0</v>
      </c>
      <c r="L132" s="134"/>
      <c r="M132" s="32"/>
      <c r="N132" s="135" t="s">
        <v>1</v>
      </c>
      <c r="O132" s="136" t="s">
        <v>44</v>
      </c>
      <c r="Q132" s="137">
        <f t="shared" si="1"/>
        <v>0</v>
      </c>
      <c r="R132" s="137">
        <v>0</v>
      </c>
      <c r="S132" s="137">
        <f t="shared" si="2"/>
        <v>0</v>
      </c>
      <c r="T132" s="137">
        <v>0</v>
      </c>
      <c r="U132" s="138">
        <f t="shared" si="3"/>
        <v>0</v>
      </c>
      <c r="AS132" s="139" t="s">
        <v>229</v>
      </c>
      <c r="AU132" s="139" t="s">
        <v>225</v>
      </c>
      <c r="AV132" s="139" t="s">
        <v>6</v>
      </c>
      <c r="AZ132" s="17" t="s">
        <v>224</v>
      </c>
      <c r="BF132" s="140">
        <f t="shared" si="4"/>
        <v>0</v>
      </c>
      <c r="BG132" s="140">
        <f t="shared" si="5"/>
        <v>0</v>
      </c>
      <c r="BH132" s="140">
        <f t="shared" si="6"/>
        <v>0</v>
      </c>
      <c r="BI132" s="140">
        <f t="shared" si="7"/>
        <v>0</v>
      </c>
      <c r="BJ132" s="140">
        <f t="shared" si="8"/>
        <v>0</v>
      </c>
      <c r="BK132" s="17" t="s">
        <v>6</v>
      </c>
      <c r="BL132" s="140">
        <f t="shared" si="9"/>
        <v>0</v>
      </c>
      <c r="BM132" s="17" t="s">
        <v>229</v>
      </c>
      <c r="BN132" s="139" t="s">
        <v>280</v>
      </c>
    </row>
    <row r="133" spans="2:66" s="1" customFormat="1" ht="24.2" customHeight="1">
      <c r="B133" s="32"/>
      <c r="C133" s="127" t="s">
        <v>314</v>
      </c>
      <c r="D133" s="127" t="s">
        <v>225</v>
      </c>
      <c r="E133" s="128" t="s">
        <v>1565</v>
      </c>
      <c r="F133" s="129" t="s">
        <v>1566</v>
      </c>
      <c r="G133" s="129"/>
      <c r="H133" s="130" t="s">
        <v>447</v>
      </c>
      <c r="I133" s="131">
        <v>13</v>
      </c>
      <c r="J133" s="132"/>
      <c r="K133" s="133">
        <f t="shared" si="0"/>
        <v>0</v>
      </c>
      <c r="L133" s="134"/>
      <c r="M133" s="32"/>
      <c r="N133" s="135" t="s">
        <v>1</v>
      </c>
      <c r="O133" s="136" t="s">
        <v>44</v>
      </c>
      <c r="Q133" s="137">
        <f t="shared" si="1"/>
        <v>0</v>
      </c>
      <c r="R133" s="137">
        <v>0</v>
      </c>
      <c r="S133" s="137">
        <f t="shared" si="2"/>
        <v>0</v>
      </c>
      <c r="T133" s="137">
        <v>0</v>
      </c>
      <c r="U133" s="138">
        <f t="shared" si="3"/>
        <v>0</v>
      </c>
      <c r="AS133" s="139" t="s">
        <v>229</v>
      </c>
      <c r="AU133" s="139" t="s">
        <v>225</v>
      </c>
      <c r="AV133" s="139" t="s">
        <v>6</v>
      </c>
      <c r="AZ133" s="17" t="s">
        <v>224</v>
      </c>
      <c r="BF133" s="140">
        <f t="shared" si="4"/>
        <v>0</v>
      </c>
      <c r="BG133" s="140">
        <f t="shared" si="5"/>
        <v>0</v>
      </c>
      <c r="BH133" s="140">
        <f t="shared" si="6"/>
        <v>0</v>
      </c>
      <c r="BI133" s="140">
        <f t="shared" si="7"/>
        <v>0</v>
      </c>
      <c r="BJ133" s="140">
        <f t="shared" si="8"/>
        <v>0</v>
      </c>
      <c r="BK133" s="17" t="s">
        <v>6</v>
      </c>
      <c r="BL133" s="140">
        <f t="shared" si="9"/>
        <v>0</v>
      </c>
      <c r="BM133" s="17" t="s">
        <v>229</v>
      </c>
      <c r="BN133" s="139" t="s">
        <v>285</v>
      </c>
    </row>
    <row r="134" spans="2:66" s="1" customFormat="1" ht="24.2" customHeight="1">
      <c r="B134" s="32"/>
      <c r="C134" s="127" t="s">
        <v>249</v>
      </c>
      <c r="D134" s="127" t="s">
        <v>225</v>
      </c>
      <c r="E134" s="128" t="s">
        <v>1567</v>
      </c>
      <c r="F134" s="129" t="s">
        <v>1568</v>
      </c>
      <c r="G134" s="129"/>
      <c r="H134" s="130" t="s">
        <v>447</v>
      </c>
      <c r="I134" s="131">
        <v>15</v>
      </c>
      <c r="J134" s="132"/>
      <c r="K134" s="133">
        <f t="shared" si="0"/>
        <v>0</v>
      </c>
      <c r="L134" s="134"/>
      <c r="M134" s="32"/>
      <c r="N134" s="135" t="s">
        <v>1</v>
      </c>
      <c r="O134" s="136" t="s">
        <v>44</v>
      </c>
      <c r="Q134" s="137">
        <f t="shared" si="1"/>
        <v>0</v>
      </c>
      <c r="R134" s="137">
        <v>0</v>
      </c>
      <c r="S134" s="137">
        <f t="shared" si="2"/>
        <v>0</v>
      </c>
      <c r="T134" s="137">
        <v>0</v>
      </c>
      <c r="U134" s="138">
        <f t="shared" si="3"/>
        <v>0</v>
      </c>
      <c r="AS134" s="139" t="s">
        <v>229</v>
      </c>
      <c r="AU134" s="139" t="s">
        <v>225</v>
      </c>
      <c r="AV134" s="139" t="s">
        <v>6</v>
      </c>
      <c r="AZ134" s="17" t="s">
        <v>224</v>
      </c>
      <c r="BF134" s="140">
        <f t="shared" si="4"/>
        <v>0</v>
      </c>
      <c r="BG134" s="140">
        <f t="shared" si="5"/>
        <v>0</v>
      </c>
      <c r="BH134" s="140">
        <f t="shared" si="6"/>
        <v>0</v>
      </c>
      <c r="BI134" s="140">
        <f t="shared" si="7"/>
        <v>0</v>
      </c>
      <c r="BJ134" s="140">
        <f t="shared" si="8"/>
        <v>0</v>
      </c>
      <c r="BK134" s="17" t="s">
        <v>6</v>
      </c>
      <c r="BL134" s="140">
        <f t="shared" si="9"/>
        <v>0</v>
      </c>
      <c r="BM134" s="17" t="s">
        <v>229</v>
      </c>
      <c r="BN134" s="139" t="s">
        <v>420</v>
      </c>
    </row>
    <row r="135" spans="2:66" s="1" customFormat="1" ht="24.2" customHeight="1">
      <c r="B135" s="32"/>
      <c r="C135" s="127" t="s">
        <v>322</v>
      </c>
      <c r="D135" s="127" t="s">
        <v>225</v>
      </c>
      <c r="E135" s="128" t="s">
        <v>1569</v>
      </c>
      <c r="F135" s="129" t="s">
        <v>1570</v>
      </c>
      <c r="G135" s="129"/>
      <c r="H135" s="130" t="s">
        <v>447</v>
      </c>
      <c r="I135" s="131">
        <v>15</v>
      </c>
      <c r="J135" s="132"/>
      <c r="K135" s="133">
        <f t="shared" si="0"/>
        <v>0</v>
      </c>
      <c r="L135" s="134"/>
      <c r="M135" s="32"/>
      <c r="N135" s="135" t="s">
        <v>1</v>
      </c>
      <c r="O135" s="136" t="s">
        <v>44</v>
      </c>
      <c r="Q135" s="137">
        <f t="shared" si="1"/>
        <v>0</v>
      </c>
      <c r="R135" s="137">
        <v>0</v>
      </c>
      <c r="S135" s="137">
        <f t="shared" si="2"/>
        <v>0</v>
      </c>
      <c r="T135" s="137">
        <v>0</v>
      </c>
      <c r="U135" s="138">
        <f t="shared" si="3"/>
        <v>0</v>
      </c>
      <c r="AS135" s="139" t="s">
        <v>229</v>
      </c>
      <c r="AU135" s="139" t="s">
        <v>225</v>
      </c>
      <c r="AV135" s="139" t="s">
        <v>6</v>
      </c>
      <c r="AZ135" s="17" t="s">
        <v>224</v>
      </c>
      <c r="BF135" s="140">
        <f t="shared" si="4"/>
        <v>0</v>
      </c>
      <c r="BG135" s="140">
        <f t="shared" si="5"/>
        <v>0</v>
      </c>
      <c r="BH135" s="140">
        <f t="shared" si="6"/>
        <v>0</v>
      </c>
      <c r="BI135" s="140">
        <f t="shared" si="7"/>
        <v>0</v>
      </c>
      <c r="BJ135" s="140">
        <f t="shared" si="8"/>
        <v>0</v>
      </c>
      <c r="BK135" s="17" t="s">
        <v>6</v>
      </c>
      <c r="BL135" s="140">
        <f t="shared" si="9"/>
        <v>0</v>
      </c>
      <c r="BM135" s="17" t="s">
        <v>229</v>
      </c>
      <c r="BN135" s="139" t="s">
        <v>429</v>
      </c>
    </row>
    <row r="136" spans="2:66" s="1" customFormat="1" ht="24.2" customHeight="1">
      <c r="B136" s="32"/>
      <c r="C136" s="127" t="s">
        <v>253</v>
      </c>
      <c r="D136" s="127" t="s">
        <v>225</v>
      </c>
      <c r="E136" s="128" t="s">
        <v>1571</v>
      </c>
      <c r="F136" s="129" t="s">
        <v>2300</v>
      </c>
      <c r="G136" s="129"/>
      <c r="H136" s="130" t="s">
        <v>447</v>
      </c>
      <c r="I136" s="131">
        <v>20</v>
      </c>
      <c r="J136" s="132"/>
      <c r="K136" s="133">
        <f t="shared" si="0"/>
        <v>0</v>
      </c>
      <c r="L136" s="134"/>
      <c r="M136" s="32"/>
      <c r="N136" s="135" t="s">
        <v>1</v>
      </c>
      <c r="O136" s="136" t="s">
        <v>44</v>
      </c>
      <c r="Q136" s="137">
        <f t="shared" si="1"/>
        <v>0</v>
      </c>
      <c r="R136" s="137">
        <v>0</v>
      </c>
      <c r="S136" s="137">
        <f t="shared" si="2"/>
        <v>0</v>
      </c>
      <c r="T136" s="137">
        <v>0</v>
      </c>
      <c r="U136" s="138">
        <f t="shared" si="3"/>
        <v>0</v>
      </c>
      <c r="AS136" s="139" t="s">
        <v>229</v>
      </c>
      <c r="AU136" s="139" t="s">
        <v>225</v>
      </c>
      <c r="AV136" s="139" t="s">
        <v>6</v>
      </c>
      <c r="AZ136" s="17" t="s">
        <v>224</v>
      </c>
      <c r="BF136" s="140">
        <f t="shared" si="4"/>
        <v>0</v>
      </c>
      <c r="BG136" s="140">
        <f t="shared" si="5"/>
        <v>0</v>
      </c>
      <c r="BH136" s="140">
        <f t="shared" si="6"/>
        <v>0</v>
      </c>
      <c r="BI136" s="140">
        <f t="shared" si="7"/>
        <v>0</v>
      </c>
      <c r="BJ136" s="140">
        <f t="shared" si="8"/>
        <v>0</v>
      </c>
      <c r="BK136" s="17" t="s">
        <v>6</v>
      </c>
      <c r="BL136" s="140">
        <f t="shared" si="9"/>
        <v>0</v>
      </c>
      <c r="BM136" s="17" t="s">
        <v>229</v>
      </c>
      <c r="BN136" s="139" t="s">
        <v>444</v>
      </c>
    </row>
    <row r="137" spans="2:66" s="1" customFormat="1" ht="24.2" customHeight="1">
      <c r="B137" s="32"/>
      <c r="C137" s="127" t="s">
        <v>333</v>
      </c>
      <c r="D137" s="127" t="s">
        <v>225</v>
      </c>
      <c r="E137" s="128" t="s">
        <v>2301</v>
      </c>
      <c r="F137" s="129" t="s">
        <v>2302</v>
      </c>
      <c r="G137" s="129"/>
      <c r="H137" s="130" t="s">
        <v>447</v>
      </c>
      <c r="I137" s="131">
        <v>10</v>
      </c>
      <c r="J137" s="132"/>
      <c r="K137" s="133">
        <f t="shared" si="0"/>
        <v>0</v>
      </c>
      <c r="L137" s="134"/>
      <c r="M137" s="32"/>
      <c r="N137" s="135" t="s">
        <v>1</v>
      </c>
      <c r="O137" s="136" t="s">
        <v>44</v>
      </c>
      <c r="Q137" s="137">
        <f t="shared" si="1"/>
        <v>0</v>
      </c>
      <c r="R137" s="137">
        <v>0</v>
      </c>
      <c r="S137" s="137">
        <f t="shared" si="2"/>
        <v>0</v>
      </c>
      <c r="T137" s="137">
        <v>0</v>
      </c>
      <c r="U137" s="138">
        <f t="shared" si="3"/>
        <v>0</v>
      </c>
      <c r="AS137" s="139" t="s">
        <v>229</v>
      </c>
      <c r="AU137" s="139" t="s">
        <v>225</v>
      </c>
      <c r="AV137" s="139" t="s">
        <v>6</v>
      </c>
      <c r="AZ137" s="17" t="s">
        <v>224</v>
      </c>
      <c r="BF137" s="140">
        <f t="shared" si="4"/>
        <v>0</v>
      </c>
      <c r="BG137" s="140">
        <f t="shared" si="5"/>
        <v>0</v>
      </c>
      <c r="BH137" s="140">
        <f t="shared" si="6"/>
        <v>0</v>
      </c>
      <c r="BI137" s="140">
        <f t="shared" si="7"/>
        <v>0</v>
      </c>
      <c r="BJ137" s="140">
        <f t="shared" si="8"/>
        <v>0</v>
      </c>
      <c r="BK137" s="17" t="s">
        <v>6</v>
      </c>
      <c r="BL137" s="140">
        <f t="shared" si="9"/>
        <v>0</v>
      </c>
      <c r="BM137" s="17" t="s">
        <v>229</v>
      </c>
      <c r="BN137" s="139" t="s">
        <v>289</v>
      </c>
    </row>
    <row r="138" spans="2:66" s="1" customFormat="1" ht="24.2" customHeight="1">
      <c r="B138" s="32"/>
      <c r="C138" s="127" t="s">
        <v>261</v>
      </c>
      <c r="D138" s="127" t="s">
        <v>225</v>
      </c>
      <c r="E138" s="128" t="s">
        <v>2303</v>
      </c>
      <c r="F138" s="129" t="s">
        <v>2304</v>
      </c>
      <c r="G138" s="129"/>
      <c r="H138" s="130" t="s">
        <v>447</v>
      </c>
      <c r="I138" s="131">
        <v>35</v>
      </c>
      <c r="J138" s="132"/>
      <c r="K138" s="133">
        <f t="shared" si="0"/>
        <v>0</v>
      </c>
      <c r="L138" s="134"/>
      <c r="M138" s="32"/>
      <c r="N138" s="135" t="s">
        <v>1</v>
      </c>
      <c r="O138" s="136" t="s">
        <v>44</v>
      </c>
      <c r="Q138" s="137">
        <f t="shared" si="1"/>
        <v>0</v>
      </c>
      <c r="R138" s="137">
        <v>0</v>
      </c>
      <c r="S138" s="137">
        <f t="shared" si="2"/>
        <v>0</v>
      </c>
      <c r="T138" s="137">
        <v>0</v>
      </c>
      <c r="U138" s="138">
        <f t="shared" si="3"/>
        <v>0</v>
      </c>
      <c r="AS138" s="139" t="s">
        <v>229</v>
      </c>
      <c r="AU138" s="139" t="s">
        <v>225</v>
      </c>
      <c r="AV138" s="139" t="s">
        <v>6</v>
      </c>
      <c r="AZ138" s="17" t="s">
        <v>224</v>
      </c>
      <c r="BF138" s="140">
        <f t="shared" si="4"/>
        <v>0</v>
      </c>
      <c r="BG138" s="140">
        <f t="shared" si="5"/>
        <v>0</v>
      </c>
      <c r="BH138" s="140">
        <f t="shared" si="6"/>
        <v>0</v>
      </c>
      <c r="BI138" s="140">
        <f t="shared" si="7"/>
        <v>0</v>
      </c>
      <c r="BJ138" s="140">
        <f t="shared" si="8"/>
        <v>0</v>
      </c>
      <c r="BK138" s="17" t="s">
        <v>6</v>
      </c>
      <c r="BL138" s="140">
        <f t="shared" si="9"/>
        <v>0</v>
      </c>
      <c r="BM138" s="17" t="s">
        <v>229</v>
      </c>
      <c r="BN138" s="139" t="s">
        <v>472</v>
      </c>
    </row>
    <row r="139" spans="2:66" s="1" customFormat="1" ht="24.2" customHeight="1">
      <c r="B139" s="32"/>
      <c r="C139" s="127" t="s">
        <v>7</v>
      </c>
      <c r="D139" s="127" t="s">
        <v>225</v>
      </c>
      <c r="E139" s="128" t="s">
        <v>2305</v>
      </c>
      <c r="F139" s="129" t="s">
        <v>2306</v>
      </c>
      <c r="G139" s="129"/>
      <c r="H139" s="130" t="s">
        <v>447</v>
      </c>
      <c r="I139" s="131">
        <v>29</v>
      </c>
      <c r="J139" s="132"/>
      <c r="K139" s="133">
        <f t="shared" si="0"/>
        <v>0</v>
      </c>
      <c r="L139" s="134"/>
      <c r="M139" s="32"/>
      <c r="N139" s="135" t="s">
        <v>1</v>
      </c>
      <c r="O139" s="136" t="s">
        <v>44</v>
      </c>
      <c r="Q139" s="137">
        <f t="shared" si="1"/>
        <v>0</v>
      </c>
      <c r="R139" s="137">
        <v>0</v>
      </c>
      <c r="S139" s="137">
        <f t="shared" si="2"/>
        <v>0</v>
      </c>
      <c r="T139" s="137">
        <v>0</v>
      </c>
      <c r="U139" s="138">
        <f t="shared" si="3"/>
        <v>0</v>
      </c>
      <c r="AS139" s="139" t="s">
        <v>229</v>
      </c>
      <c r="AU139" s="139" t="s">
        <v>225</v>
      </c>
      <c r="AV139" s="139" t="s">
        <v>6</v>
      </c>
      <c r="AZ139" s="17" t="s">
        <v>224</v>
      </c>
      <c r="BF139" s="140">
        <f t="shared" si="4"/>
        <v>0</v>
      </c>
      <c r="BG139" s="140">
        <f t="shared" si="5"/>
        <v>0</v>
      </c>
      <c r="BH139" s="140">
        <f t="shared" si="6"/>
        <v>0</v>
      </c>
      <c r="BI139" s="140">
        <f t="shared" si="7"/>
        <v>0</v>
      </c>
      <c r="BJ139" s="140">
        <f t="shared" si="8"/>
        <v>0</v>
      </c>
      <c r="BK139" s="17" t="s">
        <v>6</v>
      </c>
      <c r="BL139" s="140">
        <f t="shared" si="9"/>
        <v>0</v>
      </c>
      <c r="BM139" s="17" t="s">
        <v>229</v>
      </c>
      <c r="BN139" s="139" t="s">
        <v>292</v>
      </c>
    </row>
    <row r="140" spans="2:66" s="1" customFormat="1" ht="37.9" customHeight="1">
      <c r="B140" s="32"/>
      <c r="C140" s="127" t="s">
        <v>265</v>
      </c>
      <c r="D140" s="127" t="s">
        <v>225</v>
      </c>
      <c r="E140" s="128" t="s">
        <v>2307</v>
      </c>
      <c r="F140" s="129" t="s">
        <v>2308</v>
      </c>
      <c r="G140" s="129"/>
      <c r="H140" s="130" t="s">
        <v>336</v>
      </c>
      <c r="I140" s="131">
        <v>4</v>
      </c>
      <c r="J140" s="132"/>
      <c r="K140" s="133">
        <f t="shared" si="0"/>
        <v>0</v>
      </c>
      <c r="L140" s="134"/>
      <c r="M140" s="32"/>
      <c r="N140" s="135" t="s">
        <v>1</v>
      </c>
      <c r="O140" s="136" t="s">
        <v>44</v>
      </c>
      <c r="Q140" s="137">
        <f t="shared" si="1"/>
        <v>0</v>
      </c>
      <c r="R140" s="137">
        <v>0</v>
      </c>
      <c r="S140" s="137">
        <f t="shared" si="2"/>
        <v>0</v>
      </c>
      <c r="T140" s="137">
        <v>0</v>
      </c>
      <c r="U140" s="138">
        <f t="shared" si="3"/>
        <v>0</v>
      </c>
      <c r="AS140" s="139" t="s">
        <v>229</v>
      </c>
      <c r="AU140" s="139" t="s">
        <v>225</v>
      </c>
      <c r="AV140" s="139" t="s">
        <v>6</v>
      </c>
      <c r="AZ140" s="17" t="s">
        <v>224</v>
      </c>
      <c r="BF140" s="140">
        <f t="shared" si="4"/>
        <v>0</v>
      </c>
      <c r="BG140" s="140">
        <f t="shared" si="5"/>
        <v>0</v>
      </c>
      <c r="BH140" s="140">
        <f t="shared" si="6"/>
        <v>0</v>
      </c>
      <c r="BI140" s="140">
        <f t="shared" si="7"/>
        <v>0</v>
      </c>
      <c r="BJ140" s="140">
        <f t="shared" si="8"/>
        <v>0</v>
      </c>
      <c r="BK140" s="17" t="s">
        <v>6</v>
      </c>
      <c r="BL140" s="140">
        <f t="shared" si="9"/>
        <v>0</v>
      </c>
      <c r="BM140" s="17" t="s">
        <v>229</v>
      </c>
      <c r="BN140" s="139" t="s">
        <v>302</v>
      </c>
    </row>
    <row r="141" spans="2:66" s="1" customFormat="1" ht="37.9" customHeight="1">
      <c r="B141" s="32"/>
      <c r="C141" s="127" t="s">
        <v>356</v>
      </c>
      <c r="D141" s="127" t="s">
        <v>225</v>
      </c>
      <c r="E141" s="128" t="s">
        <v>2309</v>
      </c>
      <c r="F141" s="129" t="s">
        <v>2310</v>
      </c>
      <c r="G141" s="129"/>
      <c r="H141" s="130" t="s">
        <v>336</v>
      </c>
      <c r="I141" s="131">
        <v>1</v>
      </c>
      <c r="J141" s="132"/>
      <c r="K141" s="133">
        <f t="shared" si="0"/>
        <v>0</v>
      </c>
      <c r="L141" s="134"/>
      <c r="M141" s="32"/>
      <c r="N141" s="135" t="s">
        <v>1</v>
      </c>
      <c r="O141" s="136" t="s">
        <v>44</v>
      </c>
      <c r="Q141" s="137">
        <f t="shared" si="1"/>
        <v>0</v>
      </c>
      <c r="R141" s="137">
        <v>0</v>
      </c>
      <c r="S141" s="137">
        <f t="shared" si="2"/>
        <v>0</v>
      </c>
      <c r="T141" s="137">
        <v>0</v>
      </c>
      <c r="U141" s="138">
        <f t="shared" si="3"/>
        <v>0</v>
      </c>
      <c r="AS141" s="139" t="s">
        <v>229</v>
      </c>
      <c r="AU141" s="139" t="s">
        <v>225</v>
      </c>
      <c r="AV141" s="139" t="s">
        <v>6</v>
      </c>
      <c r="AZ141" s="17" t="s">
        <v>224</v>
      </c>
      <c r="BF141" s="140">
        <f t="shared" si="4"/>
        <v>0</v>
      </c>
      <c r="BG141" s="140">
        <f t="shared" si="5"/>
        <v>0</v>
      </c>
      <c r="BH141" s="140">
        <f t="shared" si="6"/>
        <v>0</v>
      </c>
      <c r="BI141" s="140">
        <f t="shared" si="7"/>
        <v>0</v>
      </c>
      <c r="BJ141" s="140">
        <f t="shared" si="8"/>
        <v>0</v>
      </c>
      <c r="BK141" s="17" t="s">
        <v>6</v>
      </c>
      <c r="BL141" s="140">
        <f t="shared" si="9"/>
        <v>0</v>
      </c>
      <c r="BM141" s="17" t="s">
        <v>229</v>
      </c>
      <c r="BN141" s="139" t="s">
        <v>499</v>
      </c>
    </row>
    <row r="142" spans="2:66" s="1" customFormat="1" ht="37.9" customHeight="1">
      <c r="B142" s="32"/>
      <c r="C142" s="127" t="s">
        <v>275</v>
      </c>
      <c r="D142" s="127" t="s">
        <v>225</v>
      </c>
      <c r="E142" s="128" t="s">
        <v>2311</v>
      </c>
      <c r="F142" s="129" t="s">
        <v>2312</v>
      </c>
      <c r="G142" s="129"/>
      <c r="H142" s="130" t="s">
        <v>336</v>
      </c>
      <c r="I142" s="131">
        <v>2</v>
      </c>
      <c r="J142" s="132"/>
      <c r="K142" s="133">
        <f t="shared" si="0"/>
        <v>0</v>
      </c>
      <c r="L142" s="134"/>
      <c r="M142" s="32"/>
      <c r="N142" s="135" t="s">
        <v>1</v>
      </c>
      <c r="O142" s="136" t="s">
        <v>44</v>
      </c>
      <c r="Q142" s="137">
        <f t="shared" si="1"/>
        <v>0</v>
      </c>
      <c r="R142" s="137">
        <v>0</v>
      </c>
      <c r="S142" s="137">
        <f t="shared" si="2"/>
        <v>0</v>
      </c>
      <c r="T142" s="137">
        <v>0</v>
      </c>
      <c r="U142" s="138">
        <f t="shared" si="3"/>
        <v>0</v>
      </c>
      <c r="AS142" s="139" t="s">
        <v>229</v>
      </c>
      <c r="AU142" s="139" t="s">
        <v>225</v>
      </c>
      <c r="AV142" s="139" t="s">
        <v>6</v>
      </c>
      <c r="AZ142" s="17" t="s">
        <v>224</v>
      </c>
      <c r="BF142" s="140">
        <f t="shared" si="4"/>
        <v>0</v>
      </c>
      <c r="BG142" s="140">
        <f t="shared" si="5"/>
        <v>0</v>
      </c>
      <c r="BH142" s="140">
        <f t="shared" si="6"/>
        <v>0</v>
      </c>
      <c r="BI142" s="140">
        <f t="shared" si="7"/>
        <v>0</v>
      </c>
      <c r="BJ142" s="140">
        <f t="shared" si="8"/>
        <v>0</v>
      </c>
      <c r="BK142" s="17" t="s">
        <v>6</v>
      </c>
      <c r="BL142" s="140">
        <f t="shared" si="9"/>
        <v>0</v>
      </c>
      <c r="BM142" s="17" t="s">
        <v>229</v>
      </c>
      <c r="BN142" s="139" t="s">
        <v>507</v>
      </c>
    </row>
    <row r="143" spans="2:66" s="1" customFormat="1" ht="44.25" customHeight="1">
      <c r="B143" s="32"/>
      <c r="C143" s="127" t="s">
        <v>369</v>
      </c>
      <c r="D143" s="127" t="s">
        <v>225</v>
      </c>
      <c r="E143" s="128" t="s">
        <v>2313</v>
      </c>
      <c r="F143" s="129" t="s">
        <v>2314</v>
      </c>
      <c r="G143" s="129"/>
      <c r="H143" s="130" t="s">
        <v>336</v>
      </c>
      <c r="I143" s="131">
        <v>2</v>
      </c>
      <c r="J143" s="132"/>
      <c r="K143" s="133">
        <f t="shared" si="0"/>
        <v>0</v>
      </c>
      <c r="L143" s="134"/>
      <c r="M143" s="32"/>
      <c r="N143" s="135" t="s">
        <v>1</v>
      </c>
      <c r="O143" s="136" t="s">
        <v>44</v>
      </c>
      <c r="Q143" s="137">
        <f t="shared" si="1"/>
        <v>0</v>
      </c>
      <c r="R143" s="137">
        <v>0</v>
      </c>
      <c r="S143" s="137">
        <f t="shared" si="2"/>
        <v>0</v>
      </c>
      <c r="T143" s="137">
        <v>0</v>
      </c>
      <c r="U143" s="138">
        <f t="shared" si="3"/>
        <v>0</v>
      </c>
      <c r="AS143" s="139" t="s">
        <v>229</v>
      </c>
      <c r="AU143" s="139" t="s">
        <v>225</v>
      </c>
      <c r="AV143" s="139" t="s">
        <v>6</v>
      </c>
      <c r="AZ143" s="17" t="s">
        <v>224</v>
      </c>
      <c r="BF143" s="140">
        <f t="shared" si="4"/>
        <v>0</v>
      </c>
      <c r="BG143" s="140">
        <f t="shared" si="5"/>
        <v>0</v>
      </c>
      <c r="BH143" s="140">
        <f t="shared" si="6"/>
        <v>0</v>
      </c>
      <c r="BI143" s="140">
        <f t="shared" si="7"/>
        <v>0</v>
      </c>
      <c r="BJ143" s="140">
        <f t="shared" si="8"/>
        <v>0</v>
      </c>
      <c r="BK143" s="17" t="s">
        <v>6</v>
      </c>
      <c r="BL143" s="140">
        <f t="shared" si="9"/>
        <v>0</v>
      </c>
      <c r="BM143" s="17" t="s">
        <v>229</v>
      </c>
      <c r="BN143" s="139" t="s">
        <v>516</v>
      </c>
    </row>
    <row r="144" spans="2:66" s="1" customFormat="1" ht="24.2" customHeight="1">
      <c r="B144" s="32"/>
      <c r="C144" s="127" t="s">
        <v>376</v>
      </c>
      <c r="D144" s="127" t="s">
        <v>225</v>
      </c>
      <c r="E144" s="128" t="s">
        <v>2315</v>
      </c>
      <c r="F144" s="129" t="s">
        <v>2316</v>
      </c>
      <c r="G144" s="129"/>
      <c r="H144" s="130" t="s">
        <v>336</v>
      </c>
      <c r="I144" s="131">
        <v>2</v>
      </c>
      <c r="J144" s="132"/>
      <c r="K144" s="133">
        <f t="shared" si="0"/>
        <v>0</v>
      </c>
      <c r="L144" s="134"/>
      <c r="M144" s="32"/>
      <c r="N144" s="135" t="s">
        <v>1</v>
      </c>
      <c r="O144" s="136" t="s">
        <v>44</v>
      </c>
      <c r="Q144" s="137">
        <f t="shared" si="1"/>
        <v>0</v>
      </c>
      <c r="R144" s="137">
        <v>0</v>
      </c>
      <c r="S144" s="137">
        <f t="shared" si="2"/>
        <v>0</v>
      </c>
      <c r="T144" s="137">
        <v>0</v>
      </c>
      <c r="U144" s="138">
        <f t="shared" si="3"/>
        <v>0</v>
      </c>
      <c r="AS144" s="139" t="s">
        <v>229</v>
      </c>
      <c r="AU144" s="139" t="s">
        <v>225</v>
      </c>
      <c r="AV144" s="139" t="s">
        <v>6</v>
      </c>
      <c r="AZ144" s="17" t="s">
        <v>224</v>
      </c>
      <c r="BF144" s="140">
        <f t="shared" si="4"/>
        <v>0</v>
      </c>
      <c r="BG144" s="140">
        <f t="shared" si="5"/>
        <v>0</v>
      </c>
      <c r="BH144" s="140">
        <f t="shared" si="6"/>
        <v>0</v>
      </c>
      <c r="BI144" s="140">
        <f t="shared" si="7"/>
        <v>0</v>
      </c>
      <c r="BJ144" s="140">
        <f t="shared" si="8"/>
        <v>0</v>
      </c>
      <c r="BK144" s="17" t="s">
        <v>6</v>
      </c>
      <c r="BL144" s="140">
        <f t="shared" si="9"/>
        <v>0</v>
      </c>
      <c r="BM144" s="17" t="s">
        <v>229</v>
      </c>
      <c r="BN144" s="139" t="s">
        <v>534</v>
      </c>
    </row>
    <row r="145" spans="2:66" s="1" customFormat="1" ht="37.9" customHeight="1">
      <c r="B145" s="32"/>
      <c r="C145" s="127" t="s">
        <v>380</v>
      </c>
      <c r="D145" s="127" t="s">
        <v>225</v>
      </c>
      <c r="E145" s="128" t="s">
        <v>2317</v>
      </c>
      <c r="F145" s="129" t="s">
        <v>2318</v>
      </c>
      <c r="G145" s="129"/>
      <c r="H145" s="130" t="s">
        <v>336</v>
      </c>
      <c r="I145" s="131">
        <v>5</v>
      </c>
      <c r="J145" s="132"/>
      <c r="K145" s="133">
        <f t="shared" si="0"/>
        <v>0</v>
      </c>
      <c r="L145" s="134"/>
      <c r="M145" s="32"/>
      <c r="N145" s="135" t="s">
        <v>1</v>
      </c>
      <c r="O145" s="136" t="s">
        <v>44</v>
      </c>
      <c r="Q145" s="137">
        <f t="shared" si="1"/>
        <v>0</v>
      </c>
      <c r="R145" s="137">
        <v>0</v>
      </c>
      <c r="S145" s="137">
        <f t="shared" si="2"/>
        <v>0</v>
      </c>
      <c r="T145" s="137">
        <v>0</v>
      </c>
      <c r="U145" s="138">
        <f t="shared" si="3"/>
        <v>0</v>
      </c>
      <c r="AS145" s="139" t="s">
        <v>229</v>
      </c>
      <c r="AU145" s="139" t="s">
        <v>225</v>
      </c>
      <c r="AV145" s="139" t="s">
        <v>6</v>
      </c>
      <c r="AZ145" s="17" t="s">
        <v>224</v>
      </c>
      <c r="BF145" s="140">
        <f t="shared" si="4"/>
        <v>0</v>
      </c>
      <c r="BG145" s="140">
        <f t="shared" si="5"/>
        <v>0</v>
      </c>
      <c r="BH145" s="140">
        <f t="shared" si="6"/>
        <v>0</v>
      </c>
      <c r="BI145" s="140">
        <f t="shared" si="7"/>
        <v>0</v>
      </c>
      <c r="BJ145" s="140">
        <f t="shared" si="8"/>
        <v>0</v>
      </c>
      <c r="BK145" s="17" t="s">
        <v>6</v>
      </c>
      <c r="BL145" s="140">
        <f t="shared" si="9"/>
        <v>0</v>
      </c>
      <c r="BM145" s="17" t="s">
        <v>229</v>
      </c>
      <c r="BN145" s="139" t="s">
        <v>544</v>
      </c>
    </row>
    <row r="146" spans="2:66" s="1" customFormat="1" ht="37.9" customHeight="1">
      <c r="B146" s="32"/>
      <c r="C146" s="127" t="s">
        <v>280</v>
      </c>
      <c r="D146" s="127" t="s">
        <v>225</v>
      </c>
      <c r="E146" s="128" t="s">
        <v>2319</v>
      </c>
      <c r="F146" s="129" t="s">
        <v>2320</v>
      </c>
      <c r="G146" s="129"/>
      <c r="H146" s="130" t="s">
        <v>336</v>
      </c>
      <c r="I146" s="131">
        <v>12</v>
      </c>
      <c r="J146" s="132"/>
      <c r="K146" s="133">
        <f t="shared" si="0"/>
        <v>0</v>
      </c>
      <c r="L146" s="134"/>
      <c r="M146" s="32"/>
      <c r="N146" s="135" t="s">
        <v>1</v>
      </c>
      <c r="O146" s="136" t="s">
        <v>44</v>
      </c>
      <c r="Q146" s="137">
        <f t="shared" si="1"/>
        <v>0</v>
      </c>
      <c r="R146" s="137">
        <v>0</v>
      </c>
      <c r="S146" s="137">
        <f t="shared" si="2"/>
        <v>0</v>
      </c>
      <c r="T146" s="137">
        <v>0</v>
      </c>
      <c r="U146" s="138">
        <f t="shared" si="3"/>
        <v>0</v>
      </c>
      <c r="AS146" s="139" t="s">
        <v>229</v>
      </c>
      <c r="AU146" s="139" t="s">
        <v>225</v>
      </c>
      <c r="AV146" s="139" t="s">
        <v>6</v>
      </c>
      <c r="AZ146" s="17" t="s">
        <v>224</v>
      </c>
      <c r="BF146" s="140">
        <f t="shared" si="4"/>
        <v>0</v>
      </c>
      <c r="BG146" s="140">
        <f t="shared" si="5"/>
        <v>0</v>
      </c>
      <c r="BH146" s="140">
        <f t="shared" si="6"/>
        <v>0</v>
      </c>
      <c r="BI146" s="140">
        <f t="shared" si="7"/>
        <v>0</v>
      </c>
      <c r="BJ146" s="140">
        <f t="shared" si="8"/>
        <v>0</v>
      </c>
      <c r="BK146" s="17" t="s">
        <v>6</v>
      </c>
      <c r="BL146" s="140">
        <f t="shared" si="9"/>
        <v>0</v>
      </c>
      <c r="BM146" s="17" t="s">
        <v>229</v>
      </c>
      <c r="BN146" s="139" t="s">
        <v>557</v>
      </c>
    </row>
    <row r="147" spans="2:66" s="1" customFormat="1" ht="37.9" customHeight="1">
      <c r="B147" s="32"/>
      <c r="C147" s="127" t="s">
        <v>394</v>
      </c>
      <c r="D147" s="127" t="s">
        <v>225</v>
      </c>
      <c r="E147" s="128" t="s">
        <v>2321</v>
      </c>
      <c r="F147" s="129" t="s">
        <v>2322</v>
      </c>
      <c r="G147" s="129"/>
      <c r="H147" s="130" t="s">
        <v>336</v>
      </c>
      <c r="I147" s="131">
        <v>5</v>
      </c>
      <c r="J147" s="132"/>
      <c r="K147" s="133">
        <f t="shared" si="0"/>
        <v>0</v>
      </c>
      <c r="L147" s="134"/>
      <c r="M147" s="32"/>
      <c r="N147" s="135" t="s">
        <v>1</v>
      </c>
      <c r="O147" s="136" t="s">
        <v>44</v>
      </c>
      <c r="Q147" s="137">
        <f t="shared" si="1"/>
        <v>0</v>
      </c>
      <c r="R147" s="137">
        <v>0</v>
      </c>
      <c r="S147" s="137">
        <f t="shared" si="2"/>
        <v>0</v>
      </c>
      <c r="T147" s="137">
        <v>0</v>
      </c>
      <c r="U147" s="138">
        <f t="shared" si="3"/>
        <v>0</v>
      </c>
      <c r="AS147" s="139" t="s">
        <v>229</v>
      </c>
      <c r="AU147" s="139" t="s">
        <v>225</v>
      </c>
      <c r="AV147" s="139" t="s">
        <v>6</v>
      </c>
      <c r="AZ147" s="17" t="s">
        <v>224</v>
      </c>
      <c r="BF147" s="140">
        <f t="shared" si="4"/>
        <v>0</v>
      </c>
      <c r="BG147" s="140">
        <f t="shared" si="5"/>
        <v>0</v>
      </c>
      <c r="BH147" s="140">
        <f t="shared" si="6"/>
        <v>0</v>
      </c>
      <c r="BI147" s="140">
        <f t="shared" si="7"/>
        <v>0</v>
      </c>
      <c r="BJ147" s="140">
        <f t="shared" si="8"/>
        <v>0</v>
      </c>
      <c r="BK147" s="17" t="s">
        <v>6</v>
      </c>
      <c r="BL147" s="140">
        <f t="shared" si="9"/>
        <v>0</v>
      </c>
      <c r="BM147" s="17" t="s">
        <v>229</v>
      </c>
      <c r="BN147" s="139" t="s">
        <v>568</v>
      </c>
    </row>
    <row r="148" spans="2:66" s="1" customFormat="1" ht="37.9" customHeight="1">
      <c r="B148" s="32"/>
      <c r="C148" s="127" t="s">
        <v>285</v>
      </c>
      <c r="D148" s="127" t="s">
        <v>225</v>
      </c>
      <c r="E148" s="128" t="s">
        <v>2323</v>
      </c>
      <c r="F148" s="129" t="s">
        <v>2324</v>
      </c>
      <c r="G148" s="129"/>
      <c r="H148" s="130" t="s">
        <v>336</v>
      </c>
      <c r="I148" s="131">
        <v>3</v>
      </c>
      <c r="J148" s="132"/>
      <c r="K148" s="133">
        <f t="shared" si="0"/>
        <v>0</v>
      </c>
      <c r="L148" s="134"/>
      <c r="M148" s="32"/>
      <c r="N148" s="135" t="s">
        <v>1</v>
      </c>
      <c r="O148" s="136" t="s">
        <v>44</v>
      </c>
      <c r="Q148" s="137">
        <f t="shared" si="1"/>
        <v>0</v>
      </c>
      <c r="R148" s="137">
        <v>0</v>
      </c>
      <c r="S148" s="137">
        <f t="shared" si="2"/>
        <v>0</v>
      </c>
      <c r="T148" s="137">
        <v>0</v>
      </c>
      <c r="U148" s="138">
        <f t="shared" si="3"/>
        <v>0</v>
      </c>
      <c r="AS148" s="139" t="s">
        <v>229</v>
      </c>
      <c r="AU148" s="139" t="s">
        <v>225</v>
      </c>
      <c r="AV148" s="139" t="s">
        <v>6</v>
      </c>
      <c r="AZ148" s="17" t="s">
        <v>224</v>
      </c>
      <c r="BF148" s="140">
        <f t="shared" si="4"/>
        <v>0</v>
      </c>
      <c r="BG148" s="140">
        <f t="shared" si="5"/>
        <v>0</v>
      </c>
      <c r="BH148" s="140">
        <f t="shared" si="6"/>
        <v>0</v>
      </c>
      <c r="BI148" s="140">
        <f t="shared" si="7"/>
        <v>0</v>
      </c>
      <c r="BJ148" s="140">
        <f t="shared" si="8"/>
        <v>0</v>
      </c>
      <c r="BK148" s="17" t="s">
        <v>6</v>
      </c>
      <c r="BL148" s="140">
        <f t="shared" si="9"/>
        <v>0</v>
      </c>
      <c r="BM148" s="17" t="s">
        <v>229</v>
      </c>
      <c r="BN148" s="139" t="s">
        <v>576</v>
      </c>
    </row>
    <row r="149" spans="2:66" s="1" customFormat="1" ht="44.25" customHeight="1">
      <c r="B149" s="32"/>
      <c r="C149" s="127" t="s">
        <v>414</v>
      </c>
      <c r="D149" s="127" t="s">
        <v>225</v>
      </c>
      <c r="E149" s="128" t="s">
        <v>2325</v>
      </c>
      <c r="F149" s="129" t="s">
        <v>2326</v>
      </c>
      <c r="G149" s="129"/>
      <c r="H149" s="130" t="s">
        <v>336</v>
      </c>
      <c r="I149" s="131">
        <v>1</v>
      </c>
      <c r="J149" s="132"/>
      <c r="K149" s="133">
        <f t="shared" si="0"/>
        <v>0</v>
      </c>
      <c r="L149" s="134"/>
      <c r="M149" s="32"/>
      <c r="N149" s="135" t="s">
        <v>1</v>
      </c>
      <c r="O149" s="136" t="s">
        <v>44</v>
      </c>
      <c r="Q149" s="137">
        <f t="shared" si="1"/>
        <v>0</v>
      </c>
      <c r="R149" s="137">
        <v>0</v>
      </c>
      <c r="S149" s="137">
        <f t="shared" si="2"/>
        <v>0</v>
      </c>
      <c r="T149" s="137">
        <v>0</v>
      </c>
      <c r="U149" s="138">
        <f t="shared" si="3"/>
        <v>0</v>
      </c>
      <c r="AS149" s="139" t="s">
        <v>229</v>
      </c>
      <c r="AU149" s="139" t="s">
        <v>225</v>
      </c>
      <c r="AV149" s="139" t="s">
        <v>6</v>
      </c>
      <c r="AZ149" s="17" t="s">
        <v>224</v>
      </c>
      <c r="BF149" s="140">
        <f t="shared" si="4"/>
        <v>0</v>
      </c>
      <c r="BG149" s="140">
        <f t="shared" si="5"/>
        <v>0</v>
      </c>
      <c r="BH149" s="140">
        <f t="shared" si="6"/>
        <v>0</v>
      </c>
      <c r="BI149" s="140">
        <f t="shared" si="7"/>
        <v>0</v>
      </c>
      <c r="BJ149" s="140">
        <f t="shared" si="8"/>
        <v>0</v>
      </c>
      <c r="BK149" s="17" t="s">
        <v>6</v>
      </c>
      <c r="BL149" s="140">
        <f t="shared" si="9"/>
        <v>0</v>
      </c>
      <c r="BM149" s="17" t="s">
        <v>229</v>
      </c>
      <c r="BN149" s="139" t="s">
        <v>313</v>
      </c>
    </row>
    <row r="150" spans="2:66" s="1" customFormat="1" ht="33" customHeight="1">
      <c r="B150" s="32"/>
      <c r="C150" s="127" t="s">
        <v>420</v>
      </c>
      <c r="D150" s="127" t="s">
        <v>225</v>
      </c>
      <c r="E150" s="128" t="s">
        <v>2327</v>
      </c>
      <c r="F150" s="129" t="s">
        <v>2328</v>
      </c>
      <c r="G150" s="129"/>
      <c r="H150" s="130" t="s">
        <v>336</v>
      </c>
      <c r="I150" s="131">
        <v>1</v>
      </c>
      <c r="J150" s="132"/>
      <c r="K150" s="133">
        <f t="shared" si="0"/>
        <v>0</v>
      </c>
      <c r="L150" s="134"/>
      <c r="M150" s="32"/>
      <c r="N150" s="135" t="s">
        <v>1</v>
      </c>
      <c r="O150" s="136" t="s">
        <v>44</v>
      </c>
      <c r="Q150" s="137">
        <f t="shared" si="1"/>
        <v>0</v>
      </c>
      <c r="R150" s="137">
        <v>0</v>
      </c>
      <c r="S150" s="137">
        <f t="shared" si="2"/>
        <v>0</v>
      </c>
      <c r="T150" s="137">
        <v>0</v>
      </c>
      <c r="U150" s="138">
        <f t="shared" si="3"/>
        <v>0</v>
      </c>
      <c r="AS150" s="139" t="s">
        <v>229</v>
      </c>
      <c r="AU150" s="139" t="s">
        <v>225</v>
      </c>
      <c r="AV150" s="139" t="s">
        <v>6</v>
      </c>
      <c r="AZ150" s="17" t="s">
        <v>224</v>
      </c>
      <c r="BF150" s="140">
        <f t="shared" si="4"/>
        <v>0</v>
      </c>
      <c r="BG150" s="140">
        <f t="shared" si="5"/>
        <v>0</v>
      </c>
      <c r="BH150" s="140">
        <f t="shared" si="6"/>
        <v>0</v>
      </c>
      <c r="BI150" s="140">
        <f t="shared" si="7"/>
        <v>0</v>
      </c>
      <c r="BJ150" s="140">
        <f t="shared" si="8"/>
        <v>0</v>
      </c>
      <c r="BK150" s="17" t="s">
        <v>6</v>
      </c>
      <c r="BL150" s="140">
        <f t="shared" si="9"/>
        <v>0</v>
      </c>
      <c r="BM150" s="17" t="s">
        <v>229</v>
      </c>
      <c r="BN150" s="139" t="s">
        <v>317</v>
      </c>
    </row>
    <row r="151" spans="2:66" s="1" customFormat="1" ht="21.75" customHeight="1">
      <c r="B151" s="32"/>
      <c r="C151" s="127" t="s">
        <v>425</v>
      </c>
      <c r="D151" s="127" t="s">
        <v>225</v>
      </c>
      <c r="E151" s="128" t="s">
        <v>2329</v>
      </c>
      <c r="F151" s="129" t="s">
        <v>2330</v>
      </c>
      <c r="G151" s="129"/>
      <c r="H151" s="130" t="s">
        <v>336</v>
      </c>
      <c r="I151" s="131">
        <v>17</v>
      </c>
      <c r="J151" s="132"/>
      <c r="K151" s="133">
        <f t="shared" si="0"/>
        <v>0</v>
      </c>
      <c r="L151" s="134"/>
      <c r="M151" s="32"/>
      <c r="N151" s="135" t="s">
        <v>1</v>
      </c>
      <c r="O151" s="136" t="s">
        <v>44</v>
      </c>
      <c r="Q151" s="137">
        <f t="shared" si="1"/>
        <v>0</v>
      </c>
      <c r="R151" s="137">
        <v>0</v>
      </c>
      <c r="S151" s="137">
        <f t="shared" si="2"/>
        <v>0</v>
      </c>
      <c r="T151" s="137">
        <v>0</v>
      </c>
      <c r="U151" s="138">
        <f t="shared" si="3"/>
        <v>0</v>
      </c>
      <c r="AS151" s="139" t="s">
        <v>229</v>
      </c>
      <c r="AU151" s="139" t="s">
        <v>225</v>
      </c>
      <c r="AV151" s="139" t="s">
        <v>6</v>
      </c>
      <c r="AZ151" s="17" t="s">
        <v>224</v>
      </c>
      <c r="BF151" s="140">
        <f t="shared" si="4"/>
        <v>0</v>
      </c>
      <c r="BG151" s="140">
        <f t="shared" si="5"/>
        <v>0</v>
      </c>
      <c r="BH151" s="140">
        <f t="shared" si="6"/>
        <v>0</v>
      </c>
      <c r="BI151" s="140">
        <f t="shared" si="7"/>
        <v>0</v>
      </c>
      <c r="BJ151" s="140">
        <f t="shared" si="8"/>
        <v>0</v>
      </c>
      <c r="BK151" s="17" t="s">
        <v>6</v>
      </c>
      <c r="BL151" s="140">
        <f t="shared" si="9"/>
        <v>0</v>
      </c>
      <c r="BM151" s="17" t="s">
        <v>229</v>
      </c>
      <c r="BN151" s="139" t="s">
        <v>321</v>
      </c>
    </row>
    <row r="152" spans="2:66" s="1" customFormat="1" ht="16.5" customHeight="1">
      <c r="B152" s="32"/>
      <c r="C152" s="127" t="s">
        <v>429</v>
      </c>
      <c r="D152" s="127" t="s">
        <v>225</v>
      </c>
      <c r="E152" s="128" t="s">
        <v>2331</v>
      </c>
      <c r="F152" s="129" t="s">
        <v>2332</v>
      </c>
      <c r="G152" s="129"/>
      <c r="H152" s="130" t="s">
        <v>320</v>
      </c>
      <c r="I152" s="131">
        <v>1.5</v>
      </c>
      <c r="J152" s="132"/>
      <c r="K152" s="133">
        <f t="shared" si="0"/>
        <v>0</v>
      </c>
      <c r="L152" s="134"/>
      <c r="M152" s="32"/>
      <c r="N152" s="135" t="s">
        <v>1</v>
      </c>
      <c r="O152" s="136" t="s">
        <v>44</v>
      </c>
      <c r="Q152" s="137">
        <f t="shared" si="1"/>
        <v>0</v>
      </c>
      <c r="R152" s="137">
        <v>0</v>
      </c>
      <c r="S152" s="137">
        <f t="shared" si="2"/>
        <v>0</v>
      </c>
      <c r="T152" s="137">
        <v>0</v>
      </c>
      <c r="U152" s="138">
        <f t="shared" si="3"/>
        <v>0</v>
      </c>
      <c r="AS152" s="139" t="s">
        <v>229</v>
      </c>
      <c r="AU152" s="139" t="s">
        <v>225</v>
      </c>
      <c r="AV152" s="139" t="s">
        <v>6</v>
      </c>
      <c r="AZ152" s="17" t="s">
        <v>224</v>
      </c>
      <c r="BF152" s="140">
        <f t="shared" si="4"/>
        <v>0</v>
      </c>
      <c r="BG152" s="140">
        <f t="shared" si="5"/>
        <v>0</v>
      </c>
      <c r="BH152" s="140">
        <f t="shared" si="6"/>
        <v>0</v>
      </c>
      <c r="BI152" s="140">
        <f t="shared" si="7"/>
        <v>0</v>
      </c>
      <c r="BJ152" s="140">
        <f t="shared" si="8"/>
        <v>0</v>
      </c>
      <c r="BK152" s="17" t="s">
        <v>6</v>
      </c>
      <c r="BL152" s="140">
        <f t="shared" si="9"/>
        <v>0</v>
      </c>
      <c r="BM152" s="17" t="s">
        <v>229</v>
      </c>
      <c r="BN152" s="139" t="s">
        <v>326</v>
      </c>
    </row>
    <row r="153" spans="2:66" s="1" customFormat="1" ht="16.5" customHeight="1">
      <c r="B153" s="32"/>
      <c r="C153" s="127" t="s">
        <v>434</v>
      </c>
      <c r="D153" s="127" t="s">
        <v>225</v>
      </c>
      <c r="E153" s="128" t="s">
        <v>2333</v>
      </c>
      <c r="F153" s="129" t="s">
        <v>2334</v>
      </c>
      <c r="G153" s="129"/>
      <c r="H153" s="130" t="s">
        <v>320</v>
      </c>
      <c r="I153" s="131">
        <v>0.25</v>
      </c>
      <c r="J153" s="132"/>
      <c r="K153" s="133">
        <f t="shared" si="0"/>
        <v>0</v>
      </c>
      <c r="L153" s="134"/>
      <c r="M153" s="32"/>
      <c r="N153" s="135" t="s">
        <v>1</v>
      </c>
      <c r="O153" s="136" t="s">
        <v>44</v>
      </c>
      <c r="Q153" s="137">
        <f t="shared" si="1"/>
        <v>0</v>
      </c>
      <c r="R153" s="137">
        <v>0</v>
      </c>
      <c r="S153" s="137">
        <f t="shared" si="2"/>
        <v>0</v>
      </c>
      <c r="T153" s="137">
        <v>0</v>
      </c>
      <c r="U153" s="138">
        <f t="shared" si="3"/>
        <v>0</v>
      </c>
      <c r="AS153" s="139" t="s">
        <v>229</v>
      </c>
      <c r="AU153" s="139" t="s">
        <v>225</v>
      </c>
      <c r="AV153" s="139" t="s">
        <v>6</v>
      </c>
      <c r="AZ153" s="17" t="s">
        <v>224</v>
      </c>
      <c r="BF153" s="140">
        <f t="shared" si="4"/>
        <v>0</v>
      </c>
      <c r="BG153" s="140">
        <f t="shared" si="5"/>
        <v>0</v>
      </c>
      <c r="BH153" s="140">
        <f t="shared" si="6"/>
        <v>0</v>
      </c>
      <c r="BI153" s="140">
        <f t="shared" si="7"/>
        <v>0</v>
      </c>
      <c r="BJ153" s="140">
        <f t="shared" si="8"/>
        <v>0</v>
      </c>
      <c r="BK153" s="17" t="s">
        <v>6</v>
      </c>
      <c r="BL153" s="140">
        <f t="shared" si="9"/>
        <v>0</v>
      </c>
      <c r="BM153" s="17" t="s">
        <v>229</v>
      </c>
      <c r="BN153" s="139" t="s">
        <v>331</v>
      </c>
    </row>
    <row r="154" spans="2:66" s="1" customFormat="1" ht="55.5" customHeight="1">
      <c r="B154" s="32"/>
      <c r="C154" s="127" t="s">
        <v>444</v>
      </c>
      <c r="D154" s="127" t="s">
        <v>225</v>
      </c>
      <c r="E154" s="128" t="s">
        <v>2335</v>
      </c>
      <c r="F154" s="129" t="s">
        <v>2336</v>
      </c>
      <c r="G154" s="129"/>
      <c r="H154" s="130" t="s">
        <v>336</v>
      </c>
      <c r="I154" s="131">
        <v>10</v>
      </c>
      <c r="J154" s="132"/>
      <c r="K154" s="133">
        <f t="shared" si="0"/>
        <v>0</v>
      </c>
      <c r="L154" s="134"/>
      <c r="M154" s="32"/>
      <c r="N154" s="135" t="s">
        <v>1</v>
      </c>
      <c r="O154" s="136" t="s">
        <v>44</v>
      </c>
      <c r="Q154" s="137">
        <f t="shared" si="1"/>
        <v>0</v>
      </c>
      <c r="R154" s="137">
        <v>0</v>
      </c>
      <c r="S154" s="137">
        <f t="shared" si="2"/>
        <v>0</v>
      </c>
      <c r="T154" s="137">
        <v>0</v>
      </c>
      <c r="U154" s="138">
        <f t="shared" si="3"/>
        <v>0</v>
      </c>
      <c r="AS154" s="139" t="s">
        <v>229</v>
      </c>
      <c r="AU154" s="139" t="s">
        <v>225</v>
      </c>
      <c r="AV154" s="139" t="s">
        <v>6</v>
      </c>
      <c r="AZ154" s="17" t="s">
        <v>224</v>
      </c>
      <c r="BF154" s="140">
        <f t="shared" si="4"/>
        <v>0</v>
      </c>
      <c r="BG154" s="140">
        <f t="shared" si="5"/>
        <v>0</v>
      </c>
      <c r="BH154" s="140">
        <f t="shared" si="6"/>
        <v>0</v>
      </c>
      <c r="BI154" s="140">
        <f t="shared" si="7"/>
        <v>0</v>
      </c>
      <c r="BJ154" s="140">
        <f t="shared" si="8"/>
        <v>0</v>
      </c>
      <c r="BK154" s="17" t="s">
        <v>6</v>
      </c>
      <c r="BL154" s="140">
        <f t="shared" si="9"/>
        <v>0</v>
      </c>
      <c r="BM154" s="17" t="s">
        <v>229</v>
      </c>
      <c r="BN154" s="139" t="s">
        <v>337</v>
      </c>
    </row>
    <row r="155" spans="2:66" s="1" customFormat="1" ht="24.2" customHeight="1">
      <c r="B155" s="32"/>
      <c r="C155" s="127" t="s">
        <v>451</v>
      </c>
      <c r="D155" s="127" t="s">
        <v>225</v>
      </c>
      <c r="E155" s="128" t="s">
        <v>2337</v>
      </c>
      <c r="F155" s="129" t="s">
        <v>2338</v>
      </c>
      <c r="G155" s="129"/>
      <c r="H155" s="130" t="s">
        <v>336</v>
      </c>
      <c r="I155" s="131">
        <v>10</v>
      </c>
      <c r="J155" s="132"/>
      <c r="K155" s="133">
        <f t="shared" si="0"/>
        <v>0</v>
      </c>
      <c r="L155" s="134"/>
      <c r="M155" s="32"/>
      <c r="N155" s="135" t="s">
        <v>1</v>
      </c>
      <c r="O155" s="136" t="s">
        <v>44</v>
      </c>
      <c r="Q155" s="137">
        <f t="shared" si="1"/>
        <v>0</v>
      </c>
      <c r="R155" s="137">
        <v>0</v>
      </c>
      <c r="S155" s="137">
        <f t="shared" si="2"/>
        <v>0</v>
      </c>
      <c r="T155" s="137">
        <v>0</v>
      </c>
      <c r="U155" s="138">
        <f t="shared" si="3"/>
        <v>0</v>
      </c>
      <c r="AS155" s="139" t="s">
        <v>229</v>
      </c>
      <c r="AU155" s="139" t="s">
        <v>225</v>
      </c>
      <c r="AV155" s="139" t="s">
        <v>6</v>
      </c>
      <c r="AZ155" s="17" t="s">
        <v>224</v>
      </c>
      <c r="BF155" s="140">
        <f t="shared" si="4"/>
        <v>0</v>
      </c>
      <c r="BG155" s="140">
        <f t="shared" si="5"/>
        <v>0</v>
      </c>
      <c r="BH155" s="140">
        <f t="shared" si="6"/>
        <v>0</v>
      </c>
      <c r="BI155" s="140">
        <f t="shared" si="7"/>
        <v>0</v>
      </c>
      <c r="BJ155" s="140">
        <f t="shared" si="8"/>
        <v>0</v>
      </c>
      <c r="BK155" s="17" t="s">
        <v>6</v>
      </c>
      <c r="BL155" s="140">
        <f t="shared" si="9"/>
        <v>0</v>
      </c>
      <c r="BM155" s="17" t="s">
        <v>229</v>
      </c>
      <c r="BN155" s="139" t="s">
        <v>626</v>
      </c>
    </row>
    <row r="156" spans="2:66" s="1" customFormat="1" ht="49.15" customHeight="1">
      <c r="B156" s="32"/>
      <c r="C156" s="127" t="s">
        <v>289</v>
      </c>
      <c r="D156" s="127" t="s">
        <v>225</v>
      </c>
      <c r="E156" s="128" t="s">
        <v>2339</v>
      </c>
      <c r="F156" s="129" t="s">
        <v>2340</v>
      </c>
      <c r="G156" s="129"/>
      <c r="H156" s="130" t="s">
        <v>336</v>
      </c>
      <c r="I156" s="131">
        <v>26</v>
      </c>
      <c r="J156" s="132"/>
      <c r="K156" s="133">
        <f t="shared" si="0"/>
        <v>0</v>
      </c>
      <c r="L156" s="134"/>
      <c r="M156" s="32"/>
      <c r="N156" s="135" t="s">
        <v>1</v>
      </c>
      <c r="O156" s="136" t="s">
        <v>44</v>
      </c>
      <c r="Q156" s="137">
        <f t="shared" si="1"/>
        <v>0</v>
      </c>
      <c r="R156" s="137">
        <v>0</v>
      </c>
      <c r="S156" s="137">
        <f t="shared" si="2"/>
        <v>0</v>
      </c>
      <c r="T156" s="137">
        <v>0</v>
      </c>
      <c r="U156" s="138">
        <f t="shared" si="3"/>
        <v>0</v>
      </c>
      <c r="AS156" s="139" t="s">
        <v>229</v>
      </c>
      <c r="AU156" s="139" t="s">
        <v>225</v>
      </c>
      <c r="AV156" s="139" t="s">
        <v>6</v>
      </c>
      <c r="AZ156" s="17" t="s">
        <v>224</v>
      </c>
      <c r="BF156" s="140">
        <f t="shared" si="4"/>
        <v>0</v>
      </c>
      <c r="BG156" s="140">
        <f t="shared" si="5"/>
        <v>0</v>
      </c>
      <c r="BH156" s="140">
        <f t="shared" si="6"/>
        <v>0</v>
      </c>
      <c r="BI156" s="140">
        <f t="shared" si="7"/>
        <v>0</v>
      </c>
      <c r="BJ156" s="140">
        <f t="shared" si="8"/>
        <v>0</v>
      </c>
      <c r="BK156" s="17" t="s">
        <v>6</v>
      </c>
      <c r="BL156" s="140">
        <f t="shared" si="9"/>
        <v>0</v>
      </c>
      <c r="BM156" s="17" t="s">
        <v>229</v>
      </c>
      <c r="BN156" s="139" t="s">
        <v>634</v>
      </c>
    </row>
    <row r="157" spans="2:66" s="1" customFormat="1" ht="44.25" customHeight="1">
      <c r="B157" s="32"/>
      <c r="C157" s="127" t="s">
        <v>468</v>
      </c>
      <c r="D157" s="127" t="s">
        <v>225</v>
      </c>
      <c r="E157" s="128" t="s">
        <v>2341</v>
      </c>
      <c r="F157" s="129" t="s">
        <v>2342</v>
      </c>
      <c r="G157" s="129"/>
      <c r="H157" s="130" t="s">
        <v>336</v>
      </c>
      <c r="I157" s="131">
        <v>5</v>
      </c>
      <c r="J157" s="132"/>
      <c r="K157" s="133">
        <f t="shared" si="0"/>
        <v>0</v>
      </c>
      <c r="L157" s="134"/>
      <c r="M157" s="32"/>
      <c r="N157" s="135" t="s">
        <v>1</v>
      </c>
      <c r="O157" s="136" t="s">
        <v>44</v>
      </c>
      <c r="Q157" s="137">
        <f t="shared" si="1"/>
        <v>0</v>
      </c>
      <c r="R157" s="137">
        <v>0</v>
      </c>
      <c r="S157" s="137">
        <f t="shared" si="2"/>
        <v>0</v>
      </c>
      <c r="T157" s="137">
        <v>0</v>
      </c>
      <c r="U157" s="138">
        <f t="shared" si="3"/>
        <v>0</v>
      </c>
      <c r="AS157" s="139" t="s">
        <v>229</v>
      </c>
      <c r="AU157" s="139" t="s">
        <v>225</v>
      </c>
      <c r="AV157" s="139" t="s">
        <v>6</v>
      </c>
      <c r="AZ157" s="17" t="s">
        <v>224</v>
      </c>
      <c r="BF157" s="140">
        <f t="shared" si="4"/>
        <v>0</v>
      </c>
      <c r="BG157" s="140">
        <f t="shared" si="5"/>
        <v>0</v>
      </c>
      <c r="BH157" s="140">
        <f t="shared" si="6"/>
        <v>0</v>
      </c>
      <c r="BI157" s="140">
        <f t="shared" si="7"/>
        <v>0</v>
      </c>
      <c r="BJ157" s="140">
        <f t="shared" si="8"/>
        <v>0</v>
      </c>
      <c r="BK157" s="17" t="s">
        <v>6</v>
      </c>
      <c r="BL157" s="140">
        <f t="shared" si="9"/>
        <v>0</v>
      </c>
      <c r="BM157" s="17" t="s">
        <v>229</v>
      </c>
      <c r="BN157" s="139" t="s">
        <v>642</v>
      </c>
    </row>
    <row r="158" spans="2:66" s="1" customFormat="1" ht="55.5" customHeight="1">
      <c r="B158" s="32"/>
      <c r="C158" s="127" t="s">
        <v>472</v>
      </c>
      <c r="D158" s="127" t="s">
        <v>225</v>
      </c>
      <c r="E158" s="128" t="s">
        <v>2343</v>
      </c>
      <c r="F158" s="129" t="s">
        <v>2344</v>
      </c>
      <c r="G158" s="129"/>
      <c r="H158" s="130" t="s">
        <v>336</v>
      </c>
      <c r="I158" s="131">
        <v>5</v>
      </c>
      <c r="J158" s="132"/>
      <c r="K158" s="133">
        <f t="shared" si="0"/>
        <v>0</v>
      </c>
      <c r="L158" s="134"/>
      <c r="M158" s="32"/>
      <c r="N158" s="135" t="s">
        <v>1</v>
      </c>
      <c r="O158" s="136" t="s">
        <v>44</v>
      </c>
      <c r="Q158" s="137">
        <f t="shared" si="1"/>
        <v>0</v>
      </c>
      <c r="R158" s="137">
        <v>0</v>
      </c>
      <c r="S158" s="137">
        <f t="shared" si="2"/>
        <v>0</v>
      </c>
      <c r="T158" s="137">
        <v>0</v>
      </c>
      <c r="U158" s="138">
        <f t="shared" si="3"/>
        <v>0</v>
      </c>
      <c r="AS158" s="139" t="s">
        <v>229</v>
      </c>
      <c r="AU158" s="139" t="s">
        <v>225</v>
      </c>
      <c r="AV158" s="139" t="s">
        <v>6</v>
      </c>
      <c r="AZ158" s="17" t="s">
        <v>224</v>
      </c>
      <c r="BF158" s="140">
        <f t="shared" si="4"/>
        <v>0</v>
      </c>
      <c r="BG158" s="140">
        <f t="shared" si="5"/>
        <v>0</v>
      </c>
      <c r="BH158" s="140">
        <f t="shared" si="6"/>
        <v>0</v>
      </c>
      <c r="BI158" s="140">
        <f t="shared" si="7"/>
        <v>0</v>
      </c>
      <c r="BJ158" s="140">
        <f t="shared" si="8"/>
        <v>0</v>
      </c>
      <c r="BK158" s="17" t="s">
        <v>6</v>
      </c>
      <c r="BL158" s="140">
        <f t="shared" si="9"/>
        <v>0</v>
      </c>
      <c r="BM158" s="17" t="s">
        <v>229</v>
      </c>
      <c r="BN158" s="139" t="s">
        <v>650</v>
      </c>
    </row>
    <row r="159" spans="2:66" s="1" customFormat="1" ht="55.5" customHeight="1">
      <c r="B159" s="32"/>
      <c r="C159" s="127" t="s">
        <v>477</v>
      </c>
      <c r="D159" s="127" t="s">
        <v>225</v>
      </c>
      <c r="E159" s="128" t="s">
        <v>2345</v>
      </c>
      <c r="F159" s="129" t="s">
        <v>2346</v>
      </c>
      <c r="G159" s="129"/>
      <c r="H159" s="130" t="s">
        <v>336</v>
      </c>
      <c r="I159" s="131">
        <v>3</v>
      </c>
      <c r="J159" s="132"/>
      <c r="K159" s="133">
        <f t="shared" si="0"/>
        <v>0</v>
      </c>
      <c r="L159" s="134"/>
      <c r="M159" s="32"/>
      <c r="N159" s="135" t="s">
        <v>1</v>
      </c>
      <c r="O159" s="136" t="s">
        <v>44</v>
      </c>
      <c r="Q159" s="137">
        <f t="shared" si="1"/>
        <v>0</v>
      </c>
      <c r="R159" s="137">
        <v>0</v>
      </c>
      <c r="S159" s="137">
        <f t="shared" si="2"/>
        <v>0</v>
      </c>
      <c r="T159" s="137">
        <v>0</v>
      </c>
      <c r="U159" s="138">
        <f t="shared" si="3"/>
        <v>0</v>
      </c>
      <c r="AS159" s="139" t="s">
        <v>229</v>
      </c>
      <c r="AU159" s="139" t="s">
        <v>225</v>
      </c>
      <c r="AV159" s="139" t="s">
        <v>6</v>
      </c>
      <c r="AZ159" s="17" t="s">
        <v>224</v>
      </c>
      <c r="BF159" s="140">
        <f t="shared" si="4"/>
        <v>0</v>
      </c>
      <c r="BG159" s="140">
        <f t="shared" si="5"/>
        <v>0</v>
      </c>
      <c r="BH159" s="140">
        <f t="shared" si="6"/>
        <v>0</v>
      </c>
      <c r="BI159" s="140">
        <f t="shared" si="7"/>
        <v>0</v>
      </c>
      <c r="BJ159" s="140">
        <f t="shared" si="8"/>
        <v>0</v>
      </c>
      <c r="BK159" s="17" t="s">
        <v>6</v>
      </c>
      <c r="BL159" s="140">
        <f t="shared" si="9"/>
        <v>0</v>
      </c>
      <c r="BM159" s="17" t="s">
        <v>229</v>
      </c>
      <c r="BN159" s="139" t="s">
        <v>658</v>
      </c>
    </row>
    <row r="160" spans="2:66" s="1" customFormat="1" ht="33" customHeight="1">
      <c r="B160" s="32"/>
      <c r="C160" s="127" t="s">
        <v>292</v>
      </c>
      <c r="D160" s="127" t="s">
        <v>225</v>
      </c>
      <c r="E160" s="128" t="s">
        <v>1589</v>
      </c>
      <c r="F160" s="129" t="s">
        <v>2347</v>
      </c>
      <c r="G160" s="129"/>
      <c r="H160" s="130" t="s">
        <v>336</v>
      </c>
      <c r="I160" s="131">
        <v>10</v>
      </c>
      <c r="J160" s="132"/>
      <c r="K160" s="133">
        <f t="shared" si="0"/>
        <v>0</v>
      </c>
      <c r="L160" s="134"/>
      <c r="M160" s="32"/>
      <c r="N160" s="135" t="s">
        <v>1</v>
      </c>
      <c r="O160" s="136" t="s">
        <v>44</v>
      </c>
      <c r="Q160" s="137">
        <f t="shared" si="1"/>
        <v>0</v>
      </c>
      <c r="R160" s="137">
        <v>0</v>
      </c>
      <c r="S160" s="137">
        <f t="shared" si="2"/>
        <v>0</v>
      </c>
      <c r="T160" s="137">
        <v>0</v>
      </c>
      <c r="U160" s="138">
        <f t="shared" si="3"/>
        <v>0</v>
      </c>
      <c r="AS160" s="139" t="s">
        <v>229</v>
      </c>
      <c r="AU160" s="139" t="s">
        <v>225</v>
      </c>
      <c r="AV160" s="139" t="s">
        <v>6</v>
      </c>
      <c r="AZ160" s="17" t="s">
        <v>224</v>
      </c>
      <c r="BF160" s="140">
        <f t="shared" si="4"/>
        <v>0</v>
      </c>
      <c r="BG160" s="140">
        <f t="shared" si="5"/>
        <v>0</v>
      </c>
      <c r="BH160" s="140">
        <f t="shared" si="6"/>
        <v>0</v>
      </c>
      <c r="BI160" s="140">
        <f t="shared" si="7"/>
        <v>0</v>
      </c>
      <c r="BJ160" s="140">
        <f t="shared" si="8"/>
        <v>0</v>
      </c>
      <c r="BK160" s="17" t="s">
        <v>6</v>
      </c>
      <c r="BL160" s="140">
        <f t="shared" si="9"/>
        <v>0</v>
      </c>
      <c r="BM160" s="17" t="s">
        <v>229</v>
      </c>
      <c r="BN160" s="139" t="s">
        <v>666</v>
      </c>
    </row>
    <row r="161" spans="2:66" s="1" customFormat="1" ht="24.2" customHeight="1">
      <c r="B161" s="32"/>
      <c r="C161" s="127" t="s">
        <v>485</v>
      </c>
      <c r="D161" s="127" t="s">
        <v>225</v>
      </c>
      <c r="E161" s="128" t="s">
        <v>2348</v>
      </c>
      <c r="F161" s="129" t="s">
        <v>2349</v>
      </c>
      <c r="G161" s="129"/>
      <c r="H161" s="130" t="s">
        <v>336</v>
      </c>
      <c r="I161" s="131">
        <v>105</v>
      </c>
      <c r="J161" s="132"/>
      <c r="K161" s="133">
        <f t="shared" si="0"/>
        <v>0</v>
      </c>
      <c r="L161" s="134"/>
      <c r="M161" s="32"/>
      <c r="N161" s="135" t="s">
        <v>1</v>
      </c>
      <c r="O161" s="136" t="s">
        <v>44</v>
      </c>
      <c r="Q161" s="137">
        <f t="shared" si="1"/>
        <v>0</v>
      </c>
      <c r="R161" s="137">
        <v>0</v>
      </c>
      <c r="S161" s="137">
        <f t="shared" si="2"/>
        <v>0</v>
      </c>
      <c r="T161" s="137">
        <v>0</v>
      </c>
      <c r="U161" s="138">
        <f t="shared" si="3"/>
        <v>0</v>
      </c>
      <c r="AS161" s="139" t="s">
        <v>229</v>
      </c>
      <c r="AU161" s="139" t="s">
        <v>225</v>
      </c>
      <c r="AV161" s="139" t="s">
        <v>6</v>
      </c>
      <c r="AZ161" s="17" t="s">
        <v>224</v>
      </c>
      <c r="BF161" s="140">
        <f t="shared" si="4"/>
        <v>0</v>
      </c>
      <c r="BG161" s="140">
        <f t="shared" si="5"/>
        <v>0</v>
      </c>
      <c r="BH161" s="140">
        <f t="shared" si="6"/>
        <v>0</v>
      </c>
      <c r="BI161" s="140">
        <f t="shared" si="7"/>
        <v>0</v>
      </c>
      <c r="BJ161" s="140">
        <f t="shared" si="8"/>
        <v>0</v>
      </c>
      <c r="BK161" s="17" t="s">
        <v>6</v>
      </c>
      <c r="BL161" s="140">
        <f t="shared" si="9"/>
        <v>0</v>
      </c>
      <c r="BM161" s="17" t="s">
        <v>229</v>
      </c>
      <c r="BN161" s="139" t="s">
        <v>676</v>
      </c>
    </row>
    <row r="162" spans="2:66" s="1" customFormat="1" ht="24.2" customHeight="1">
      <c r="B162" s="32"/>
      <c r="C162" s="127" t="s">
        <v>302</v>
      </c>
      <c r="D162" s="127" t="s">
        <v>225</v>
      </c>
      <c r="E162" s="128" t="s">
        <v>2350</v>
      </c>
      <c r="F162" s="129" t="s">
        <v>1592</v>
      </c>
      <c r="G162" s="129"/>
      <c r="H162" s="130" t="s">
        <v>336</v>
      </c>
      <c r="I162" s="131">
        <v>1</v>
      </c>
      <c r="J162" s="132"/>
      <c r="K162" s="133">
        <f t="shared" si="0"/>
        <v>0</v>
      </c>
      <c r="L162" s="134"/>
      <c r="M162" s="32"/>
      <c r="N162" s="135" t="s">
        <v>1</v>
      </c>
      <c r="O162" s="136" t="s">
        <v>44</v>
      </c>
      <c r="Q162" s="137">
        <f t="shared" si="1"/>
        <v>0</v>
      </c>
      <c r="R162" s="137">
        <v>0</v>
      </c>
      <c r="S162" s="137">
        <f t="shared" si="2"/>
        <v>0</v>
      </c>
      <c r="T162" s="137">
        <v>0</v>
      </c>
      <c r="U162" s="138">
        <f t="shared" si="3"/>
        <v>0</v>
      </c>
      <c r="AS162" s="139" t="s">
        <v>229</v>
      </c>
      <c r="AU162" s="139" t="s">
        <v>225</v>
      </c>
      <c r="AV162" s="139" t="s">
        <v>6</v>
      </c>
      <c r="AZ162" s="17" t="s">
        <v>224</v>
      </c>
      <c r="BF162" s="140">
        <f t="shared" si="4"/>
        <v>0</v>
      </c>
      <c r="BG162" s="140">
        <f t="shared" si="5"/>
        <v>0</v>
      </c>
      <c r="BH162" s="140">
        <f t="shared" si="6"/>
        <v>0</v>
      </c>
      <c r="BI162" s="140">
        <f t="shared" si="7"/>
        <v>0</v>
      </c>
      <c r="BJ162" s="140">
        <f t="shared" si="8"/>
        <v>0</v>
      </c>
      <c r="BK162" s="17" t="s">
        <v>6</v>
      </c>
      <c r="BL162" s="140">
        <f t="shared" si="9"/>
        <v>0</v>
      </c>
      <c r="BM162" s="17" t="s">
        <v>229</v>
      </c>
      <c r="BN162" s="139" t="s">
        <v>686</v>
      </c>
    </row>
    <row r="163" spans="2:66" s="1" customFormat="1" ht="33" customHeight="1">
      <c r="B163" s="32"/>
      <c r="C163" s="127" t="s">
        <v>494</v>
      </c>
      <c r="D163" s="127" t="s">
        <v>225</v>
      </c>
      <c r="E163" s="128" t="s">
        <v>2351</v>
      </c>
      <c r="F163" s="129" t="s">
        <v>2352</v>
      </c>
      <c r="G163" s="129"/>
      <c r="H163" s="130" t="s">
        <v>336</v>
      </c>
      <c r="I163" s="131">
        <v>4</v>
      </c>
      <c r="J163" s="132"/>
      <c r="K163" s="133">
        <f t="shared" si="0"/>
        <v>0</v>
      </c>
      <c r="L163" s="134"/>
      <c r="M163" s="32"/>
      <c r="N163" s="135" t="s">
        <v>1</v>
      </c>
      <c r="O163" s="136" t="s">
        <v>44</v>
      </c>
      <c r="Q163" s="137">
        <f t="shared" si="1"/>
        <v>0</v>
      </c>
      <c r="R163" s="137">
        <v>0</v>
      </c>
      <c r="S163" s="137">
        <f t="shared" si="2"/>
        <v>0</v>
      </c>
      <c r="T163" s="137">
        <v>0</v>
      </c>
      <c r="U163" s="138">
        <f t="shared" si="3"/>
        <v>0</v>
      </c>
      <c r="AS163" s="139" t="s">
        <v>229</v>
      </c>
      <c r="AU163" s="139" t="s">
        <v>225</v>
      </c>
      <c r="AV163" s="139" t="s">
        <v>6</v>
      </c>
      <c r="AZ163" s="17" t="s">
        <v>224</v>
      </c>
      <c r="BF163" s="140">
        <f t="shared" si="4"/>
        <v>0</v>
      </c>
      <c r="BG163" s="140">
        <f t="shared" si="5"/>
        <v>0</v>
      </c>
      <c r="BH163" s="140">
        <f t="shared" si="6"/>
        <v>0</v>
      </c>
      <c r="BI163" s="140">
        <f t="shared" si="7"/>
        <v>0</v>
      </c>
      <c r="BJ163" s="140">
        <f t="shared" si="8"/>
        <v>0</v>
      </c>
      <c r="BK163" s="17" t="s">
        <v>6</v>
      </c>
      <c r="BL163" s="140">
        <f t="shared" si="9"/>
        <v>0</v>
      </c>
      <c r="BM163" s="17" t="s">
        <v>229</v>
      </c>
      <c r="BN163" s="139" t="s">
        <v>696</v>
      </c>
    </row>
    <row r="164" spans="2:66" s="1" customFormat="1" ht="24.2" customHeight="1">
      <c r="B164" s="32"/>
      <c r="C164" s="127" t="s">
        <v>499</v>
      </c>
      <c r="D164" s="127" t="s">
        <v>225</v>
      </c>
      <c r="E164" s="128" t="s">
        <v>2353</v>
      </c>
      <c r="F164" s="129" t="s">
        <v>2354</v>
      </c>
      <c r="G164" s="129"/>
      <c r="H164" s="130" t="s">
        <v>336</v>
      </c>
      <c r="I164" s="131">
        <v>9</v>
      </c>
      <c r="J164" s="132"/>
      <c r="K164" s="133">
        <f t="shared" si="0"/>
        <v>0</v>
      </c>
      <c r="L164" s="134"/>
      <c r="M164" s="32"/>
      <c r="N164" s="135" t="s">
        <v>1</v>
      </c>
      <c r="O164" s="136" t="s">
        <v>44</v>
      </c>
      <c r="Q164" s="137">
        <f t="shared" si="1"/>
        <v>0</v>
      </c>
      <c r="R164" s="137">
        <v>0</v>
      </c>
      <c r="S164" s="137">
        <f t="shared" si="2"/>
        <v>0</v>
      </c>
      <c r="T164" s="137">
        <v>0</v>
      </c>
      <c r="U164" s="138">
        <f t="shared" si="3"/>
        <v>0</v>
      </c>
      <c r="AS164" s="139" t="s">
        <v>229</v>
      </c>
      <c r="AU164" s="139" t="s">
        <v>225</v>
      </c>
      <c r="AV164" s="139" t="s">
        <v>6</v>
      </c>
      <c r="AZ164" s="17" t="s">
        <v>224</v>
      </c>
      <c r="BF164" s="140">
        <f t="shared" si="4"/>
        <v>0</v>
      </c>
      <c r="BG164" s="140">
        <f t="shared" si="5"/>
        <v>0</v>
      </c>
      <c r="BH164" s="140">
        <f t="shared" si="6"/>
        <v>0</v>
      </c>
      <c r="BI164" s="140">
        <f t="shared" si="7"/>
        <v>0</v>
      </c>
      <c r="BJ164" s="140">
        <f t="shared" si="8"/>
        <v>0</v>
      </c>
      <c r="BK164" s="17" t="s">
        <v>6</v>
      </c>
      <c r="BL164" s="140">
        <f t="shared" si="9"/>
        <v>0</v>
      </c>
      <c r="BM164" s="17" t="s">
        <v>229</v>
      </c>
      <c r="BN164" s="139" t="s">
        <v>706</v>
      </c>
    </row>
    <row r="165" spans="2:66" s="1" customFormat="1" ht="24.2" customHeight="1">
      <c r="B165" s="32"/>
      <c r="C165" s="127" t="s">
        <v>503</v>
      </c>
      <c r="D165" s="127" t="s">
        <v>225</v>
      </c>
      <c r="E165" s="128" t="s">
        <v>2355</v>
      </c>
      <c r="F165" s="129" t="s">
        <v>2356</v>
      </c>
      <c r="G165" s="129"/>
      <c r="H165" s="130" t="s">
        <v>336</v>
      </c>
      <c r="I165" s="131">
        <v>10</v>
      </c>
      <c r="J165" s="132"/>
      <c r="K165" s="133">
        <f t="shared" si="0"/>
        <v>0</v>
      </c>
      <c r="L165" s="134"/>
      <c r="M165" s="32"/>
      <c r="N165" s="181" t="s">
        <v>1</v>
      </c>
      <c r="O165" s="182" t="s">
        <v>44</v>
      </c>
      <c r="P165" s="183"/>
      <c r="Q165" s="184">
        <f t="shared" si="1"/>
        <v>0</v>
      </c>
      <c r="R165" s="184">
        <v>0</v>
      </c>
      <c r="S165" s="184">
        <f t="shared" si="2"/>
        <v>0</v>
      </c>
      <c r="T165" s="184">
        <v>0</v>
      </c>
      <c r="U165" s="185">
        <f t="shared" si="3"/>
        <v>0</v>
      </c>
      <c r="AS165" s="139" t="s">
        <v>229</v>
      </c>
      <c r="AU165" s="139" t="s">
        <v>225</v>
      </c>
      <c r="AV165" s="139" t="s">
        <v>6</v>
      </c>
      <c r="AZ165" s="17" t="s">
        <v>224</v>
      </c>
      <c r="BF165" s="140">
        <f t="shared" si="4"/>
        <v>0</v>
      </c>
      <c r="BG165" s="140">
        <f t="shared" si="5"/>
        <v>0</v>
      </c>
      <c r="BH165" s="140">
        <f t="shared" si="6"/>
        <v>0</v>
      </c>
      <c r="BI165" s="140">
        <f t="shared" si="7"/>
        <v>0</v>
      </c>
      <c r="BJ165" s="140">
        <f t="shared" si="8"/>
        <v>0</v>
      </c>
      <c r="BK165" s="17" t="s">
        <v>6</v>
      </c>
      <c r="BL165" s="140">
        <f t="shared" si="9"/>
        <v>0</v>
      </c>
      <c r="BM165" s="17" t="s">
        <v>229</v>
      </c>
      <c r="BN165" s="139" t="s">
        <v>717</v>
      </c>
    </row>
    <row r="166" spans="2:66" s="1" customFormat="1" ht="6.95" customHeight="1">
      <c r="B166" s="44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32"/>
    </row>
  </sheetData>
  <sheetProtection algorithmName="SHA-512" hashValue="lisB24Mw2LUKYlglr/aQLT+F3Jvi+N0nSXET5dtA67pVoJxO3fbV+t4jZRr76aKCAGtcwjQoRyA3AboJeSTHNg==" saltValue="hDn7X93E2D495p6xUNPmZQ==" spinCount="100000" sheet="1" formatCells="0" formatColumns="0" formatRows="0" insertColumns="0" insertRows="0" insertHyperlinks="0" deleteColumns="0" deleteRows="0" sort="0" autoFilter="0" pivotTables="0"/>
  <autoFilter ref="C116:L165" xr:uid="{00000000-0009-0000-0000-000010000000}"/>
  <mergeCells count="9">
    <mergeCell ref="E87:I87"/>
    <mergeCell ref="E107:I107"/>
    <mergeCell ref="E109:I109"/>
    <mergeCell ref="M2:W2"/>
    <mergeCell ref="E7:I7"/>
    <mergeCell ref="E9:I9"/>
    <mergeCell ref="E18:I18"/>
    <mergeCell ref="E27:I27"/>
    <mergeCell ref="E85:I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2:BM137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136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>
      <c r="B4" s="20"/>
      <c r="D4" s="21" t="s">
        <v>181</v>
      </c>
      <c r="L4" s="20"/>
      <c r="M4" s="88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236" t="str">
        <f>'Rekapitulace stavby'!K6</f>
        <v>Přírodní koupací biotop Jilemnice</v>
      </c>
      <c r="F7" s="237"/>
      <c r="G7" s="237"/>
      <c r="H7" s="237"/>
      <c r="L7" s="20"/>
    </row>
    <row r="8" spans="2:46" s="1" customFormat="1" ht="12" customHeight="1">
      <c r="B8" s="32"/>
      <c r="D8" s="27" t="s">
        <v>182</v>
      </c>
      <c r="L8" s="32"/>
    </row>
    <row r="9" spans="2:46" s="1" customFormat="1" ht="30" customHeight="1">
      <c r="B9" s="32"/>
      <c r="E9" s="201" t="s">
        <v>2357</v>
      </c>
      <c r="F9" s="235"/>
      <c r="G9" s="235"/>
      <c r="H9" s="235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19</v>
      </c>
      <c r="F11" s="25" t="s">
        <v>1</v>
      </c>
      <c r="I11" s="27" t="s">
        <v>20</v>
      </c>
      <c r="J11" s="25" t="s">
        <v>1</v>
      </c>
      <c r="L11" s="32"/>
    </row>
    <row r="12" spans="2:46" s="1" customFormat="1" ht="12" customHeight="1">
      <c r="B12" s="32"/>
      <c r="D12" s="27" t="s">
        <v>21</v>
      </c>
      <c r="F12" s="25" t="s">
        <v>37</v>
      </c>
      <c r="I12" s="27" t="s">
        <v>23</v>
      </c>
      <c r="J12" s="52" t="str">
        <f>'Rekapitulace stavby'!AN8</f>
        <v>12. 2. 2024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tr">
        <f>IF('Rekapitulace stavby'!AN10="","",'Rekapitulace stavby'!AN10)</f>
        <v>05769370</v>
      </c>
      <c r="L14" s="32"/>
    </row>
    <row r="15" spans="2:46" s="1" customFormat="1" ht="18" customHeight="1">
      <c r="B15" s="32"/>
      <c r="E15" s="25" t="str">
        <f>IF('Rekapitulace stavby'!E11="","",'Rekapitulace stavby'!E11)</f>
        <v>Sportovní centrum Jilemnice, s.r.o.</v>
      </c>
      <c r="I15" s="27" t="s">
        <v>29</v>
      </c>
      <c r="J15" s="25" t="str">
        <f>IF('Rekapitulace stavby'!AN11="","",'Rekapitulace stavby'!AN11)</f>
        <v/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30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8" t="str">
        <f>'Rekapitulace stavby'!E14</f>
        <v>Vyplň údaj</v>
      </c>
      <c r="F18" s="224"/>
      <c r="G18" s="224"/>
      <c r="H18" s="224"/>
      <c r="I18" s="27" t="s">
        <v>29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32</v>
      </c>
      <c r="I20" s="27" t="s">
        <v>26</v>
      </c>
      <c r="J20" s="25" t="str">
        <f>IF('Rekapitulace stavby'!AN16="","",'Rekapitulace stavby'!AN16)</f>
        <v>26230283</v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BAPO s.r.o. </v>
      </c>
      <c r="I21" s="27" t="s">
        <v>29</v>
      </c>
      <c r="J21" s="25" t="str">
        <f>IF('Rekapitulace stavby'!AN17="","",'Rekapitulace stavby'!AN17)</f>
        <v/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36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29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38</v>
      </c>
      <c r="L26" s="32"/>
    </row>
    <row r="27" spans="2:12" s="7" customFormat="1" ht="16.5" customHeight="1">
      <c r="B27" s="89"/>
      <c r="E27" s="228" t="s">
        <v>1</v>
      </c>
      <c r="F27" s="228"/>
      <c r="G27" s="228"/>
      <c r="H27" s="228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39</v>
      </c>
      <c r="J30" s="66">
        <f>ROUND(J117,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41</v>
      </c>
      <c r="I32" s="35" t="s">
        <v>40</v>
      </c>
      <c r="J32" s="35" t="s">
        <v>42</v>
      </c>
      <c r="L32" s="32"/>
    </row>
    <row r="33" spans="2:12" s="1" customFormat="1" ht="14.45" customHeight="1">
      <c r="B33" s="32"/>
      <c r="D33" s="55" t="s">
        <v>43</v>
      </c>
      <c r="E33" s="27" t="s">
        <v>44</v>
      </c>
      <c r="F33" s="91">
        <f>ROUND((SUM(BE117:BE136)),  2)</f>
        <v>0</v>
      </c>
      <c r="I33" s="92">
        <v>0.21</v>
      </c>
      <c r="J33" s="91">
        <f>ROUND(((SUM(BE117:BE136))*I33),  2)</f>
        <v>0</v>
      </c>
      <c r="L33" s="32"/>
    </row>
    <row r="34" spans="2:12" s="1" customFormat="1" ht="14.45" customHeight="1">
      <c r="B34" s="32"/>
      <c r="E34" s="27" t="s">
        <v>45</v>
      </c>
      <c r="F34" s="91">
        <f>ROUND((SUM(BF117:BF136)),  2)</f>
        <v>0</v>
      </c>
      <c r="I34" s="92">
        <v>0.12</v>
      </c>
      <c r="J34" s="91">
        <f>ROUND(((SUM(BF117:BF136))*I34),  2)</f>
        <v>0</v>
      </c>
      <c r="L34" s="32"/>
    </row>
    <row r="35" spans="2:12" s="1" customFormat="1" ht="14.45" hidden="1" customHeight="1">
      <c r="B35" s="32"/>
      <c r="E35" s="27" t="s">
        <v>46</v>
      </c>
      <c r="F35" s="91">
        <f>ROUND((SUM(BG117:BG136)),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47</v>
      </c>
      <c r="F36" s="91">
        <f>ROUND((SUM(BH117:BH136)),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48</v>
      </c>
      <c r="F37" s="91">
        <f>ROUND((SUM(BI117:BI136)),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3"/>
      <c r="D39" s="94" t="s">
        <v>49</v>
      </c>
      <c r="E39" s="57"/>
      <c r="F39" s="57"/>
      <c r="G39" s="95" t="s">
        <v>50</v>
      </c>
      <c r="H39" s="96" t="s">
        <v>51</v>
      </c>
      <c r="I39" s="57"/>
      <c r="J39" s="97">
        <f>SUM(J30:J37)</f>
        <v>0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52</v>
      </c>
      <c r="E50" s="42"/>
      <c r="F50" s="42"/>
      <c r="G50" s="41" t="s">
        <v>53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54</v>
      </c>
      <c r="E61" s="34"/>
      <c r="F61" s="99" t="s">
        <v>55</v>
      </c>
      <c r="G61" s="43" t="s">
        <v>54</v>
      </c>
      <c r="H61" s="34"/>
      <c r="I61" s="34"/>
      <c r="J61" s="100" t="s">
        <v>55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56</v>
      </c>
      <c r="E65" s="42"/>
      <c r="F65" s="42"/>
      <c r="G65" s="41" t="s">
        <v>57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54</v>
      </c>
      <c r="E76" s="34"/>
      <c r="F76" s="99" t="s">
        <v>55</v>
      </c>
      <c r="G76" s="43" t="s">
        <v>54</v>
      </c>
      <c r="H76" s="34"/>
      <c r="I76" s="34"/>
      <c r="J76" s="100" t="s">
        <v>55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184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17</v>
      </c>
      <c r="L84" s="32"/>
    </row>
    <row r="85" spans="2:47" s="1" customFormat="1" ht="16.5" customHeight="1">
      <c r="B85" s="32"/>
      <c r="E85" s="236" t="str">
        <f>E7</f>
        <v>Přírodní koupací biotop Jilemnice</v>
      </c>
      <c r="F85" s="237"/>
      <c r="G85" s="237"/>
      <c r="H85" s="237"/>
      <c r="L85" s="32"/>
    </row>
    <row r="86" spans="2:47" s="1" customFormat="1" ht="12" customHeight="1">
      <c r="B86" s="32"/>
      <c r="C86" s="27" t="s">
        <v>182</v>
      </c>
      <c r="L86" s="32"/>
    </row>
    <row r="87" spans="2:47" s="1" customFormat="1" ht="30" customHeight="1">
      <c r="B87" s="32"/>
      <c r="E87" s="201" t="str">
        <f>E9</f>
        <v>SO 08.5 - Objekkt zázemí - pokladny - elektroinstalace - kamerový systém</v>
      </c>
      <c r="F87" s="235"/>
      <c r="G87" s="235"/>
      <c r="H87" s="235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21</v>
      </c>
      <c r="F89" s="25" t="str">
        <f>F12</f>
        <v xml:space="preserve"> </v>
      </c>
      <c r="I89" s="27" t="s">
        <v>23</v>
      </c>
      <c r="J89" s="52" t="str">
        <f>IF(J12="","",J12)</f>
        <v>12. 2. 2024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25</v>
      </c>
      <c r="F91" s="25" t="str">
        <f>E15</f>
        <v>Sportovní centrum Jilemnice, s.r.o.</v>
      </c>
      <c r="I91" s="27" t="s">
        <v>32</v>
      </c>
      <c r="J91" s="30" t="str">
        <f>E21</f>
        <v xml:space="preserve">BAPO s.r.o. </v>
      </c>
      <c r="L91" s="32"/>
    </row>
    <row r="92" spans="2:47" s="1" customFormat="1" ht="15.2" customHeight="1">
      <c r="B92" s="32"/>
      <c r="C92" s="27" t="s">
        <v>30</v>
      </c>
      <c r="F92" s="25" t="str">
        <f>IF(E18="","",E18)</f>
        <v>Vyplň údaj</v>
      </c>
      <c r="I92" s="27" t="s">
        <v>36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185</v>
      </c>
      <c r="D94" s="93"/>
      <c r="E94" s="93"/>
      <c r="F94" s="93"/>
      <c r="G94" s="93"/>
      <c r="H94" s="93"/>
      <c r="I94" s="93"/>
      <c r="J94" s="102" t="s">
        <v>186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3" t="s">
        <v>187</v>
      </c>
      <c r="J96" s="66">
        <f>J117</f>
        <v>0</v>
      </c>
      <c r="L96" s="32"/>
      <c r="AU96" s="17" t="s">
        <v>188</v>
      </c>
    </row>
    <row r="97" spans="2:12" s="8" customFormat="1" ht="24.95" customHeight="1">
      <c r="B97" s="104"/>
      <c r="D97" s="105" t="s">
        <v>1044</v>
      </c>
      <c r="E97" s="106"/>
      <c r="F97" s="106"/>
      <c r="G97" s="106"/>
      <c r="H97" s="106"/>
      <c r="I97" s="106"/>
      <c r="J97" s="107">
        <f>J118</f>
        <v>0</v>
      </c>
      <c r="L97" s="104"/>
    </row>
    <row r="98" spans="2:12" s="1" customFormat="1" ht="21.75" customHeight="1">
      <c r="B98" s="32"/>
      <c r="L98" s="32"/>
    </row>
    <row r="99" spans="2:12" s="1" customFormat="1" ht="6.95" customHeight="1">
      <c r="B99" s="44"/>
      <c r="C99" s="45"/>
      <c r="D99" s="45"/>
      <c r="E99" s="45"/>
      <c r="F99" s="45"/>
      <c r="G99" s="45"/>
      <c r="H99" s="45"/>
      <c r="I99" s="45"/>
      <c r="J99" s="45"/>
      <c r="K99" s="45"/>
      <c r="L99" s="32"/>
    </row>
    <row r="103" spans="2:12" s="1" customFormat="1" ht="6.95" customHeight="1">
      <c r="B103" s="46"/>
      <c r="C103" s="47"/>
      <c r="D103" s="47"/>
      <c r="E103" s="47"/>
      <c r="F103" s="47"/>
      <c r="G103" s="47"/>
      <c r="H103" s="47"/>
      <c r="I103" s="47"/>
      <c r="J103" s="47"/>
      <c r="K103" s="47"/>
      <c r="L103" s="32"/>
    </row>
    <row r="104" spans="2:12" s="1" customFormat="1" ht="24.95" customHeight="1">
      <c r="B104" s="32"/>
      <c r="C104" s="21" t="s">
        <v>210</v>
      </c>
      <c r="L104" s="32"/>
    </row>
    <row r="105" spans="2:12" s="1" customFormat="1" ht="6.95" customHeight="1">
      <c r="B105" s="32"/>
      <c r="L105" s="32"/>
    </row>
    <row r="106" spans="2:12" s="1" customFormat="1" ht="12" customHeight="1">
      <c r="B106" s="32"/>
      <c r="C106" s="27" t="s">
        <v>17</v>
      </c>
      <c r="L106" s="32"/>
    </row>
    <row r="107" spans="2:12" s="1" customFormat="1" ht="16.5" customHeight="1">
      <c r="B107" s="32"/>
      <c r="E107" s="236" t="str">
        <f>E7</f>
        <v>Přírodní koupací biotop Jilemnice</v>
      </c>
      <c r="F107" s="237"/>
      <c r="G107" s="237"/>
      <c r="H107" s="237"/>
      <c r="L107" s="32"/>
    </row>
    <row r="108" spans="2:12" s="1" customFormat="1" ht="12" customHeight="1">
      <c r="B108" s="32"/>
      <c r="C108" s="27" t="s">
        <v>182</v>
      </c>
      <c r="L108" s="32"/>
    </row>
    <row r="109" spans="2:12" s="1" customFormat="1" ht="30" customHeight="1">
      <c r="B109" s="32"/>
      <c r="E109" s="201" t="str">
        <f>E9</f>
        <v>SO 08.5 - Objekkt zázemí - pokladny - elektroinstalace - kamerový systém</v>
      </c>
      <c r="F109" s="235"/>
      <c r="G109" s="235"/>
      <c r="H109" s="235"/>
      <c r="L109" s="32"/>
    </row>
    <row r="110" spans="2:12" s="1" customFormat="1" ht="6.95" customHeight="1">
      <c r="B110" s="32"/>
      <c r="L110" s="32"/>
    </row>
    <row r="111" spans="2:12" s="1" customFormat="1" ht="12" customHeight="1">
      <c r="B111" s="32"/>
      <c r="C111" s="27" t="s">
        <v>21</v>
      </c>
      <c r="F111" s="25" t="str">
        <f>F12</f>
        <v xml:space="preserve"> </v>
      </c>
      <c r="I111" s="27" t="s">
        <v>23</v>
      </c>
      <c r="J111" s="52" t="str">
        <f>IF(J12="","",J12)</f>
        <v>12. 2. 2024</v>
      </c>
      <c r="L111" s="32"/>
    </row>
    <row r="112" spans="2:12" s="1" customFormat="1" ht="6.95" customHeight="1">
      <c r="B112" s="32"/>
      <c r="L112" s="32"/>
    </row>
    <row r="113" spans="2:65" s="1" customFormat="1" ht="15.2" customHeight="1">
      <c r="B113" s="32"/>
      <c r="C113" s="27" t="s">
        <v>25</v>
      </c>
      <c r="F113" s="25" t="str">
        <f>E15</f>
        <v>Sportovní centrum Jilemnice, s.r.o.</v>
      </c>
      <c r="I113" s="27" t="s">
        <v>32</v>
      </c>
      <c r="J113" s="30" t="str">
        <f>E21</f>
        <v xml:space="preserve">BAPO s.r.o. </v>
      </c>
      <c r="L113" s="32"/>
    </row>
    <row r="114" spans="2:65" s="1" customFormat="1" ht="15.2" customHeight="1">
      <c r="B114" s="32"/>
      <c r="C114" s="27" t="s">
        <v>30</v>
      </c>
      <c r="F114" s="25" t="str">
        <f>IF(E18="","",E18)</f>
        <v>Vyplň údaj</v>
      </c>
      <c r="I114" s="27" t="s">
        <v>36</v>
      </c>
      <c r="J114" s="30" t="str">
        <f>E24</f>
        <v xml:space="preserve"> </v>
      </c>
      <c r="L114" s="32"/>
    </row>
    <row r="115" spans="2:65" s="1" customFormat="1" ht="10.35" customHeight="1">
      <c r="B115" s="32"/>
      <c r="L115" s="32"/>
    </row>
    <row r="116" spans="2:65" s="9" customFormat="1" ht="29.25" customHeight="1">
      <c r="B116" s="108"/>
      <c r="C116" s="109" t="s">
        <v>211</v>
      </c>
      <c r="D116" s="110" t="s">
        <v>64</v>
      </c>
      <c r="E116" s="110" t="s">
        <v>60</v>
      </c>
      <c r="F116" s="110" t="s">
        <v>61</v>
      </c>
      <c r="G116" s="110" t="s">
        <v>212</v>
      </c>
      <c r="H116" s="110" t="s">
        <v>213</v>
      </c>
      <c r="I116" s="110" t="s">
        <v>214</v>
      </c>
      <c r="J116" s="111" t="s">
        <v>186</v>
      </c>
      <c r="K116" s="112" t="s">
        <v>215</v>
      </c>
      <c r="L116" s="108"/>
      <c r="M116" s="59" t="s">
        <v>1</v>
      </c>
      <c r="N116" s="60" t="s">
        <v>43</v>
      </c>
      <c r="O116" s="60" t="s">
        <v>216</v>
      </c>
      <c r="P116" s="60" t="s">
        <v>217</v>
      </c>
      <c r="Q116" s="60" t="s">
        <v>218</v>
      </c>
      <c r="R116" s="60" t="s">
        <v>219</v>
      </c>
      <c r="S116" s="60" t="s">
        <v>220</v>
      </c>
      <c r="T116" s="61" t="s">
        <v>221</v>
      </c>
    </row>
    <row r="117" spans="2:65" s="1" customFormat="1" ht="22.9" customHeight="1">
      <c r="B117" s="32"/>
      <c r="C117" s="64" t="s">
        <v>222</v>
      </c>
      <c r="J117" s="113">
        <f>BK117</f>
        <v>0</v>
      </c>
      <c r="L117" s="32"/>
      <c r="M117" s="62"/>
      <c r="N117" s="53"/>
      <c r="O117" s="53"/>
      <c r="P117" s="114">
        <f>P118</f>
        <v>0</v>
      </c>
      <c r="Q117" s="53"/>
      <c r="R117" s="114">
        <f>R118</f>
        <v>0</v>
      </c>
      <c r="S117" s="53"/>
      <c r="T117" s="115">
        <f>T118</f>
        <v>0</v>
      </c>
      <c r="AT117" s="17" t="s">
        <v>78</v>
      </c>
      <c r="AU117" s="17" t="s">
        <v>188</v>
      </c>
      <c r="BK117" s="116">
        <f>BK118</f>
        <v>0</v>
      </c>
    </row>
    <row r="118" spans="2:65" s="10" customFormat="1" ht="25.9" customHeight="1">
      <c r="B118" s="117"/>
      <c r="D118" s="118" t="s">
        <v>78</v>
      </c>
      <c r="E118" s="119" t="s">
        <v>60</v>
      </c>
      <c r="F118" s="119" t="s">
        <v>61</v>
      </c>
      <c r="I118" s="120"/>
      <c r="J118" s="121">
        <f>BK118</f>
        <v>0</v>
      </c>
      <c r="L118" s="117"/>
      <c r="M118" s="122"/>
      <c r="P118" s="123">
        <f>SUM(P119:P136)</f>
        <v>0</v>
      </c>
      <c r="R118" s="123">
        <f>SUM(R119:R136)</f>
        <v>0</v>
      </c>
      <c r="T118" s="124">
        <f>SUM(T119:T136)</f>
        <v>0</v>
      </c>
      <c r="AR118" s="118" t="s">
        <v>6</v>
      </c>
      <c r="AT118" s="125" t="s">
        <v>78</v>
      </c>
      <c r="AU118" s="125" t="s">
        <v>79</v>
      </c>
      <c r="AY118" s="118" t="s">
        <v>224</v>
      </c>
      <c r="BK118" s="126">
        <f>SUM(BK119:BK136)</f>
        <v>0</v>
      </c>
    </row>
    <row r="119" spans="2:65" s="1" customFormat="1" ht="66.75" customHeight="1">
      <c r="B119" s="32"/>
      <c r="C119" s="127" t="s">
        <v>6</v>
      </c>
      <c r="D119" s="127" t="s">
        <v>225</v>
      </c>
      <c r="E119" s="128" t="s">
        <v>1051</v>
      </c>
      <c r="F119" s="129" t="s">
        <v>2358</v>
      </c>
      <c r="G119" s="130" t="s">
        <v>336</v>
      </c>
      <c r="H119" s="131">
        <v>3</v>
      </c>
      <c r="I119" s="132"/>
      <c r="J119" s="133">
        <f t="shared" ref="J119:J136" si="0">ROUND(I119*H119,2)</f>
        <v>0</v>
      </c>
      <c r="K119" s="134"/>
      <c r="L119" s="32"/>
      <c r="M119" s="135" t="s">
        <v>1</v>
      </c>
      <c r="N119" s="136" t="s">
        <v>44</v>
      </c>
      <c r="P119" s="137">
        <f t="shared" ref="P119:P136" si="1">O119*H119</f>
        <v>0</v>
      </c>
      <c r="Q119" s="137">
        <v>0</v>
      </c>
      <c r="R119" s="137">
        <f t="shared" ref="R119:R136" si="2">Q119*H119</f>
        <v>0</v>
      </c>
      <c r="S119" s="137">
        <v>0</v>
      </c>
      <c r="T119" s="138">
        <f t="shared" ref="T119:T136" si="3">S119*H119</f>
        <v>0</v>
      </c>
      <c r="AR119" s="139" t="s">
        <v>229</v>
      </c>
      <c r="AT119" s="139" t="s">
        <v>225</v>
      </c>
      <c r="AU119" s="139" t="s">
        <v>6</v>
      </c>
      <c r="AY119" s="17" t="s">
        <v>224</v>
      </c>
      <c r="BE119" s="140">
        <f t="shared" ref="BE119:BE136" si="4">IF(N119="základní",J119,0)</f>
        <v>0</v>
      </c>
      <c r="BF119" s="140">
        <f t="shared" ref="BF119:BF136" si="5">IF(N119="snížená",J119,0)</f>
        <v>0</v>
      </c>
      <c r="BG119" s="140">
        <f t="shared" ref="BG119:BG136" si="6">IF(N119="zákl. přenesená",J119,0)</f>
        <v>0</v>
      </c>
      <c r="BH119" s="140">
        <f t="shared" ref="BH119:BH136" si="7">IF(N119="sníž. přenesená",J119,0)</f>
        <v>0</v>
      </c>
      <c r="BI119" s="140">
        <f t="shared" ref="BI119:BI136" si="8">IF(N119="nulová",J119,0)</f>
        <v>0</v>
      </c>
      <c r="BJ119" s="17" t="s">
        <v>6</v>
      </c>
      <c r="BK119" s="140">
        <f t="shared" ref="BK119:BK136" si="9">ROUND(I119*H119,2)</f>
        <v>0</v>
      </c>
      <c r="BL119" s="17" t="s">
        <v>229</v>
      </c>
      <c r="BM119" s="139" t="s">
        <v>88</v>
      </c>
    </row>
    <row r="120" spans="2:65" s="1" customFormat="1" ht="66.75" customHeight="1">
      <c r="B120" s="32"/>
      <c r="C120" s="127" t="s">
        <v>88</v>
      </c>
      <c r="D120" s="127" t="s">
        <v>225</v>
      </c>
      <c r="E120" s="128" t="s">
        <v>1053</v>
      </c>
      <c r="F120" s="129" t="s">
        <v>2359</v>
      </c>
      <c r="G120" s="130" t="s">
        <v>336</v>
      </c>
      <c r="H120" s="131">
        <v>3</v>
      </c>
      <c r="I120" s="132"/>
      <c r="J120" s="133">
        <f t="shared" si="0"/>
        <v>0</v>
      </c>
      <c r="K120" s="134"/>
      <c r="L120" s="32"/>
      <c r="M120" s="135" t="s">
        <v>1</v>
      </c>
      <c r="N120" s="136" t="s">
        <v>44</v>
      </c>
      <c r="P120" s="137">
        <f t="shared" si="1"/>
        <v>0</v>
      </c>
      <c r="Q120" s="137">
        <v>0</v>
      </c>
      <c r="R120" s="137">
        <f t="shared" si="2"/>
        <v>0</v>
      </c>
      <c r="S120" s="137">
        <v>0</v>
      </c>
      <c r="T120" s="138">
        <f t="shared" si="3"/>
        <v>0</v>
      </c>
      <c r="AR120" s="139" t="s">
        <v>229</v>
      </c>
      <c r="AT120" s="139" t="s">
        <v>225</v>
      </c>
      <c r="AU120" s="139" t="s">
        <v>6</v>
      </c>
      <c r="AY120" s="17" t="s">
        <v>224</v>
      </c>
      <c r="BE120" s="140">
        <f t="shared" si="4"/>
        <v>0</v>
      </c>
      <c r="BF120" s="140">
        <f t="shared" si="5"/>
        <v>0</v>
      </c>
      <c r="BG120" s="140">
        <f t="shared" si="6"/>
        <v>0</v>
      </c>
      <c r="BH120" s="140">
        <f t="shared" si="7"/>
        <v>0</v>
      </c>
      <c r="BI120" s="140">
        <f t="shared" si="8"/>
        <v>0</v>
      </c>
      <c r="BJ120" s="17" t="s">
        <v>6</v>
      </c>
      <c r="BK120" s="140">
        <f t="shared" si="9"/>
        <v>0</v>
      </c>
      <c r="BL120" s="17" t="s">
        <v>229</v>
      </c>
      <c r="BM120" s="139" t="s">
        <v>229</v>
      </c>
    </row>
    <row r="121" spans="2:65" s="1" customFormat="1" ht="16.5" customHeight="1">
      <c r="B121" s="32"/>
      <c r="C121" s="127" t="s">
        <v>241</v>
      </c>
      <c r="D121" s="127" t="s">
        <v>225</v>
      </c>
      <c r="E121" s="128" t="s">
        <v>1536</v>
      </c>
      <c r="F121" s="129" t="s">
        <v>2360</v>
      </c>
      <c r="G121" s="130" t="s">
        <v>336</v>
      </c>
      <c r="H121" s="131">
        <v>3</v>
      </c>
      <c r="I121" s="132"/>
      <c r="J121" s="133">
        <f t="shared" si="0"/>
        <v>0</v>
      </c>
      <c r="K121" s="134"/>
      <c r="L121" s="32"/>
      <c r="M121" s="135" t="s">
        <v>1</v>
      </c>
      <c r="N121" s="136" t="s">
        <v>44</v>
      </c>
      <c r="P121" s="137">
        <f t="shared" si="1"/>
        <v>0</v>
      </c>
      <c r="Q121" s="137">
        <v>0</v>
      </c>
      <c r="R121" s="137">
        <f t="shared" si="2"/>
        <v>0</v>
      </c>
      <c r="S121" s="137">
        <v>0</v>
      </c>
      <c r="T121" s="138">
        <f t="shared" si="3"/>
        <v>0</v>
      </c>
      <c r="AR121" s="139" t="s">
        <v>229</v>
      </c>
      <c r="AT121" s="139" t="s">
        <v>225</v>
      </c>
      <c r="AU121" s="139" t="s">
        <v>6</v>
      </c>
      <c r="AY121" s="17" t="s">
        <v>224</v>
      </c>
      <c r="BE121" s="140">
        <f t="shared" si="4"/>
        <v>0</v>
      </c>
      <c r="BF121" s="140">
        <f t="shared" si="5"/>
        <v>0</v>
      </c>
      <c r="BG121" s="140">
        <f t="shared" si="6"/>
        <v>0</v>
      </c>
      <c r="BH121" s="140">
        <f t="shared" si="7"/>
        <v>0</v>
      </c>
      <c r="BI121" s="140">
        <f t="shared" si="8"/>
        <v>0</v>
      </c>
      <c r="BJ121" s="17" t="s">
        <v>6</v>
      </c>
      <c r="BK121" s="140">
        <f t="shared" si="9"/>
        <v>0</v>
      </c>
      <c r="BL121" s="17" t="s">
        <v>229</v>
      </c>
      <c r="BM121" s="139" t="s">
        <v>258</v>
      </c>
    </row>
    <row r="122" spans="2:65" s="1" customFormat="1" ht="37.9" customHeight="1">
      <c r="B122" s="32"/>
      <c r="C122" s="127" t="s">
        <v>229</v>
      </c>
      <c r="D122" s="127" t="s">
        <v>225</v>
      </c>
      <c r="E122" s="128" t="s">
        <v>1538</v>
      </c>
      <c r="F122" s="129" t="s">
        <v>2361</v>
      </c>
      <c r="G122" s="130" t="s">
        <v>336</v>
      </c>
      <c r="H122" s="131">
        <v>6</v>
      </c>
      <c r="I122" s="132"/>
      <c r="J122" s="133">
        <f t="shared" si="0"/>
        <v>0</v>
      </c>
      <c r="K122" s="134"/>
      <c r="L122" s="32"/>
      <c r="M122" s="135" t="s">
        <v>1</v>
      </c>
      <c r="N122" s="136" t="s">
        <v>44</v>
      </c>
      <c r="P122" s="137">
        <f t="shared" si="1"/>
        <v>0</v>
      </c>
      <c r="Q122" s="137">
        <v>0</v>
      </c>
      <c r="R122" s="137">
        <f t="shared" si="2"/>
        <v>0</v>
      </c>
      <c r="S122" s="137">
        <v>0</v>
      </c>
      <c r="T122" s="138">
        <f t="shared" si="3"/>
        <v>0</v>
      </c>
      <c r="AR122" s="139" t="s">
        <v>229</v>
      </c>
      <c r="AT122" s="139" t="s">
        <v>225</v>
      </c>
      <c r="AU122" s="139" t="s">
        <v>6</v>
      </c>
      <c r="AY122" s="17" t="s">
        <v>224</v>
      </c>
      <c r="BE122" s="140">
        <f t="shared" si="4"/>
        <v>0</v>
      </c>
      <c r="BF122" s="140">
        <f t="shared" si="5"/>
        <v>0</v>
      </c>
      <c r="BG122" s="140">
        <f t="shared" si="6"/>
        <v>0</v>
      </c>
      <c r="BH122" s="140">
        <f t="shared" si="7"/>
        <v>0</v>
      </c>
      <c r="BI122" s="140">
        <f t="shared" si="8"/>
        <v>0</v>
      </c>
      <c r="BJ122" s="17" t="s">
        <v>6</v>
      </c>
      <c r="BK122" s="140">
        <f t="shared" si="9"/>
        <v>0</v>
      </c>
      <c r="BL122" s="17" t="s">
        <v>229</v>
      </c>
      <c r="BM122" s="139" t="s">
        <v>272</v>
      </c>
    </row>
    <row r="123" spans="2:65" s="1" customFormat="1" ht="16.5" customHeight="1">
      <c r="B123" s="32"/>
      <c r="C123" s="127" t="s">
        <v>250</v>
      </c>
      <c r="D123" s="127" t="s">
        <v>225</v>
      </c>
      <c r="E123" s="128" t="s">
        <v>1540</v>
      </c>
      <c r="F123" s="129" t="s">
        <v>2362</v>
      </c>
      <c r="G123" s="130" t="s">
        <v>336</v>
      </c>
      <c r="H123" s="131">
        <v>3</v>
      </c>
      <c r="I123" s="132"/>
      <c r="J123" s="133">
        <f t="shared" si="0"/>
        <v>0</v>
      </c>
      <c r="K123" s="134"/>
      <c r="L123" s="32"/>
      <c r="M123" s="135" t="s">
        <v>1</v>
      </c>
      <c r="N123" s="136" t="s">
        <v>44</v>
      </c>
      <c r="P123" s="137">
        <f t="shared" si="1"/>
        <v>0</v>
      </c>
      <c r="Q123" s="137">
        <v>0</v>
      </c>
      <c r="R123" s="137">
        <f t="shared" si="2"/>
        <v>0</v>
      </c>
      <c r="S123" s="137">
        <v>0</v>
      </c>
      <c r="T123" s="138">
        <f t="shared" si="3"/>
        <v>0</v>
      </c>
      <c r="AR123" s="139" t="s">
        <v>229</v>
      </c>
      <c r="AT123" s="139" t="s">
        <v>225</v>
      </c>
      <c r="AU123" s="139" t="s">
        <v>6</v>
      </c>
      <c r="AY123" s="17" t="s">
        <v>224</v>
      </c>
      <c r="BE123" s="140">
        <f t="shared" si="4"/>
        <v>0</v>
      </c>
      <c r="BF123" s="140">
        <f t="shared" si="5"/>
        <v>0</v>
      </c>
      <c r="BG123" s="140">
        <f t="shared" si="6"/>
        <v>0</v>
      </c>
      <c r="BH123" s="140">
        <f t="shared" si="7"/>
        <v>0</v>
      </c>
      <c r="BI123" s="140">
        <f t="shared" si="8"/>
        <v>0</v>
      </c>
      <c r="BJ123" s="17" t="s">
        <v>6</v>
      </c>
      <c r="BK123" s="140">
        <f t="shared" si="9"/>
        <v>0</v>
      </c>
      <c r="BL123" s="17" t="s">
        <v>229</v>
      </c>
      <c r="BM123" s="139" t="s">
        <v>282</v>
      </c>
    </row>
    <row r="124" spans="2:65" s="1" customFormat="1" ht="66.75" customHeight="1">
      <c r="B124" s="32"/>
      <c r="C124" s="127" t="s">
        <v>258</v>
      </c>
      <c r="D124" s="127" t="s">
        <v>225</v>
      </c>
      <c r="E124" s="128" t="s">
        <v>2363</v>
      </c>
      <c r="F124" s="129" t="s">
        <v>2364</v>
      </c>
      <c r="G124" s="130" t="s">
        <v>336</v>
      </c>
      <c r="H124" s="131">
        <v>1</v>
      </c>
      <c r="I124" s="132"/>
      <c r="J124" s="133">
        <f t="shared" si="0"/>
        <v>0</v>
      </c>
      <c r="K124" s="134"/>
      <c r="L124" s="32"/>
      <c r="M124" s="135" t="s">
        <v>1</v>
      </c>
      <c r="N124" s="136" t="s">
        <v>44</v>
      </c>
      <c r="P124" s="137">
        <f t="shared" si="1"/>
        <v>0</v>
      </c>
      <c r="Q124" s="137">
        <v>0</v>
      </c>
      <c r="R124" s="137">
        <f t="shared" si="2"/>
        <v>0</v>
      </c>
      <c r="S124" s="137">
        <v>0</v>
      </c>
      <c r="T124" s="138">
        <f t="shared" si="3"/>
        <v>0</v>
      </c>
      <c r="AR124" s="139" t="s">
        <v>229</v>
      </c>
      <c r="AT124" s="139" t="s">
        <v>225</v>
      </c>
      <c r="AU124" s="139" t="s">
        <v>6</v>
      </c>
      <c r="AY124" s="17" t="s">
        <v>224</v>
      </c>
      <c r="BE124" s="140">
        <f t="shared" si="4"/>
        <v>0</v>
      </c>
      <c r="BF124" s="140">
        <f t="shared" si="5"/>
        <v>0</v>
      </c>
      <c r="BG124" s="140">
        <f t="shared" si="6"/>
        <v>0</v>
      </c>
      <c r="BH124" s="140">
        <f t="shared" si="7"/>
        <v>0</v>
      </c>
      <c r="BI124" s="140">
        <f t="shared" si="8"/>
        <v>0</v>
      </c>
      <c r="BJ124" s="17" t="s">
        <v>6</v>
      </c>
      <c r="BK124" s="140">
        <f t="shared" si="9"/>
        <v>0</v>
      </c>
      <c r="BL124" s="17" t="s">
        <v>229</v>
      </c>
      <c r="BM124" s="139" t="s">
        <v>9</v>
      </c>
    </row>
    <row r="125" spans="2:65" s="1" customFormat="1" ht="16.5" customHeight="1">
      <c r="B125" s="32"/>
      <c r="C125" s="127" t="s">
        <v>262</v>
      </c>
      <c r="D125" s="127" t="s">
        <v>225</v>
      </c>
      <c r="E125" s="128" t="s">
        <v>2365</v>
      </c>
      <c r="F125" s="129" t="s">
        <v>2366</v>
      </c>
      <c r="G125" s="130" t="s">
        <v>336</v>
      </c>
      <c r="H125" s="131">
        <v>1</v>
      </c>
      <c r="I125" s="132"/>
      <c r="J125" s="133">
        <f t="shared" si="0"/>
        <v>0</v>
      </c>
      <c r="K125" s="134"/>
      <c r="L125" s="32"/>
      <c r="M125" s="135" t="s">
        <v>1</v>
      </c>
      <c r="N125" s="136" t="s">
        <v>44</v>
      </c>
      <c r="P125" s="137">
        <f t="shared" si="1"/>
        <v>0</v>
      </c>
      <c r="Q125" s="137">
        <v>0</v>
      </c>
      <c r="R125" s="137">
        <f t="shared" si="2"/>
        <v>0</v>
      </c>
      <c r="S125" s="137">
        <v>0</v>
      </c>
      <c r="T125" s="138">
        <f t="shared" si="3"/>
        <v>0</v>
      </c>
      <c r="AR125" s="139" t="s">
        <v>229</v>
      </c>
      <c r="AT125" s="139" t="s">
        <v>225</v>
      </c>
      <c r="AU125" s="139" t="s">
        <v>6</v>
      </c>
      <c r="AY125" s="17" t="s">
        <v>224</v>
      </c>
      <c r="BE125" s="140">
        <f t="shared" si="4"/>
        <v>0</v>
      </c>
      <c r="BF125" s="140">
        <f t="shared" si="5"/>
        <v>0</v>
      </c>
      <c r="BG125" s="140">
        <f t="shared" si="6"/>
        <v>0</v>
      </c>
      <c r="BH125" s="140">
        <f t="shared" si="7"/>
        <v>0</v>
      </c>
      <c r="BI125" s="140">
        <f t="shared" si="8"/>
        <v>0</v>
      </c>
      <c r="BJ125" s="17" t="s">
        <v>6</v>
      </c>
      <c r="BK125" s="140">
        <f t="shared" si="9"/>
        <v>0</v>
      </c>
      <c r="BL125" s="17" t="s">
        <v>229</v>
      </c>
      <c r="BM125" s="139" t="s">
        <v>244</v>
      </c>
    </row>
    <row r="126" spans="2:65" s="1" customFormat="1" ht="76.349999999999994" customHeight="1">
      <c r="B126" s="32"/>
      <c r="C126" s="127" t="s">
        <v>272</v>
      </c>
      <c r="D126" s="127" t="s">
        <v>225</v>
      </c>
      <c r="E126" s="128" t="s">
        <v>2367</v>
      </c>
      <c r="F126" s="129" t="s">
        <v>2368</v>
      </c>
      <c r="G126" s="130" t="s">
        <v>336</v>
      </c>
      <c r="H126" s="131">
        <v>1</v>
      </c>
      <c r="I126" s="132"/>
      <c r="J126" s="133">
        <f t="shared" si="0"/>
        <v>0</v>
      </c>
      <c r="K126" s="134"/>
      <c r="L126" s="32"/>
      <c r="M126" s="135" t="s">
        <v>1</v>
      </c>
      <c r="N126" s="136" t="s">
        <v>44</v>
      </c>
      <c r="P126" s="137">
        <f t="shared" si="1"/>
        <v>0</v>
      </c>
      <c r="Q126" s="137">
        <v>0</v>
      </c>
      <c r="R126" s="137">
        <f t="shared" si="2"/>
        <v>0</v>
      </c>
      <c r="S126" s="137">
        <v>0</v>
      </c>
      <c r="T126" s="138">
        <f t="shared" si="3"/>
        <v>0</v>
      </c>
      <c r="AR126" s="139" t="s">
        <v>229</v>
      </c>
      <c r="AT126" s="139" t="s">
        <v>225</v>
      </c>
      <c r="AU126" s="139" t="s">
        <v>6</v>
      </c>
      <c r="AY126" s="17" t="s">
        <v>224</v>
      </c>
      <c r="BE126" s="140">
        <f t="shared" si="4"/>
        <v>0</v>
      </c>
      <c r="BF126" s="140">
        <f t="shared" si="5"/>
        <v>0</v>
      </c>
      <c r="BG126" s="140">
        <f t="shared" si="6"/>
        <v>0</v>
      </c>
      <c r="BH126" s="140">
        <f t="shared" si="7"/>
        <v>0</v>
      </c>
      <c r="BI126" s="140">
        <f t="shared" si="8"/>
        <v>0</v>
      </c>
      <c r="BJ126" s="17" t="s">
        <v>6</v>
      </c>
      <c r="BK126" s="140">
        <f t="shared" si="9"/>
        <v>0</v>
      </c>
      <c r="BL126" s="17" t="s">
        <v>229</v>
      </c>
      <c r="BM126" s="139" t="s">
        <v>249</v>
      </c>
    </row>
    <row r="127" spans="2:65" s="1" customFormat="1" ht="49.15" customHeight="1">
      <c r="B127" s="32"/>
      <c r="C127" s="127" t="s">
        <v>277</v>
      </c>
      <c r="D127" s="127" t="s">
        <v>225</v>
      </c>
      <c r="E127" s="128" t="s">
        <v>2369</v>
      </c>
      <c r="F127" s="129" t="s">
        <v>2370</v>
      </c>
      <c r="G127" s="130" t="s">
        <v>336</v>
      </c>
      <c r="H127" s="131">
        <v>1</v>
      </c>
      <c r="I127" s="132"/>
      <c r="J127" s="133">
        <f t="shared" si="0"/>
        <v>0</v>
      </c>
      <c r="K127" s="134"/>
      <c r="L127" s="32"/>
      <c r="M127" s="135" t="s">
        <v>1</v>
      </c>
      <c r="N127" s="136" t="s">
        <v>44</v>
      </c>
      <c r="P127" s="137">
        <f t="shared" si="1"/>
        <v>0</v>
      </c>
      <c r="Q127" s="137">
        <v>0</v>
      </c>
      <c r="R127" s="137">
        <f t="shared" si="2"/>
        <v>0</v>
      </c>
      <c r="S127" s="137">
        <v>0</v>
      </c>
      <c r="T127" s="138">
        <f t="shared" si="3"/>
        <v>0</v>
      </c>
      <c r="AR127" s="139" t="s">
        <v>229</v>
      </c>
      <c r="AT127" s="139" t="s">
        <v>225</v>
      </c>
      <c r="AU127" s="139" t="s">
        <v>6</v>
      </c>
      <c r="AY127" s="17" t="s">
        <v>224</v>
      </c>
      <c r="BE127" s="140">
        <f t="shared" si="4"/>
        <v>0</v>
      </c>
      <c r="BF127" s="140">
        <f t="shared" si="5"/>
        <v>0</v>
      </c>
      <c r="BG127" s="140">
        <f t="shared" si="6"/>
        <v>0</v>
      </c>
      <c r="BH127" s="140">
        <f t="shared" si="7"/>
        <v>0</v>
      </c>
      <c r="BI127" s="140">
        <f t="shared" si="8"/>
        <v>0</v>
      </c>
      <c r="BJ127" s="17" t="s">
        <v>6</v>
      </c>
      <c r="BK127" s="140">
        <f t="shared" si="9"/>
        <v>0</v>
      </c>
      <c r="BL127" s="17" t="s">
        <v>229</v>
      </c>
      <c r="BM127" s="139" t="s">
        <v>253</v>
      </c>
    </row>
    <row r="128" spans="2:65" s="1" customFormat="1" ht="16.5" customHeight="1">
      <c r="B128" s="32"/>
      <c r="C128" s="127" t="s">
        <v>282</v>
      </c>
      <c r="D128" s="127" t="s">
        <v>225</v>
      </c>
      <c r="E128" s="128" t="s">
        <v>2371</v>
      </c>
      <c r="F128" s="129" t="s">
        <v>2372</v>
      </c>
      <c r="G128" s="130" t="s">
        <v>336</v>
      </c>
      <c r="H128" s="131">
        <v>1</v>
      </c>
      <c r="I128" s="132"/>
      <c r="J128" s="133">
        <f t="shared" si="0"/>
        <v>0</v>
      </c>
      <c r="K128" s="134"/>
      <c r="L128" s="32"/>
      <c r="M128" s="135" t="s">
        <v>1</v>
      </c>
      <c r="N128" s="136" t="s">
        <v>44</v>
      </c>
      <c r="P128" s="137">
        <f t="shared" si="1"/>
        <v>0</v>
      </c>
      <c r="Q128" s="137">
        <v>0</v>
      </c>
      <c r="R128" s="137">
        <f t="shared" si="2"/>
        <v>0</v>
      </c>
      <c r="S128" s="137">
        <v>0</v>
      </c>
      <c r="T128" s="138">
        <f t="shared" si="3"/>
        <v>0</v>
      </c>
      <c r="AR128" s="139" t="s">
        <v>229</v>
      </c>
      <c r="AT128" s="139" t="s">
        <v>225</v>
      </c>
      <c r="AU128" s="139" t="s">
        <v>6</v>
      </c>
      <c r="AY128" s="17" t="s">
        <v>224</v>
      </c>
      <c r="BE128" s="140">
        <f t="shared" si="4"/>
        <v>0</v>
      </c>
      <c r="BF128" s="140">
        <f t="shared" si="5"/>
        <v>0</v>
      </c>
      <c r="BG128" s="140">
        <f t="shared" si="6"/>
        <v>0</v>
      </c>
      <c r="BH128" s="140">
        <f t="shared" si="7"/>
        <v>0</v>
      </c>
      <c r="BI128" s="140">
        <f t="shared" si="8"/>
        <v>0</v>
      </c>
      <c r="BJ128" s="17" t="s">
        <v>6</v>
      </c>
      <c r="BK128" s="140">
        <f t="shared" si="9"/>
        <v>0</v>
      </c>
      <c r="BL128" s="17" t="s">
        <v>229</v>
      </c>
      <c r="BM128" s="139" t="s">
        <v>261</v>
      </c>
    </row>
    <row r="129" spans="2:65" s="1" customFormat="1" ht="16.5" customHeight="1">
      <c r="B129" s="32"/>
      <c r="C129" s="127" t="s">
        <v>286</v>
      </c>
      <c r="D129" s="127" t="s">
        <v>225</v>
      </c>
      <c r="E129" s="128" t="s">
        <v>2373</v>
      </c>
      <c r="F129" s="129" t="s">
        <v>2374</v>
      </c>
      <c r="G129" s="130" t="s">
        <v>336</v>
      </c>
      <c r="H129" s="131">
        <v>1</v>
      </c>
      <c r="I129" s="132"/>
      <c r="J129" s="133">
        <f t="shared" si="0"/>
        <v>0</v>
      </c>
      <c r="K129" s="134"/>
      <c r="L129" s="32"/>
      <c r="M129" s="135" t="s">
        <v>1</v>
      </c>
      <c r="N129" s="136" t="s">
        <v>44</v>
      </c>
      <c r="P129" s="137">
        <f t="shared" si="1"/>
        <v>0</v>
      </c>
      <c r="Q129" s="137">
        <v>0</v>
      </c>
      <c r="R129" s="137">
        <f t="shared" si="2"/>
        <v>0</v>
      </c>
      <c r="S129" s="137">
        <v>0</v>
      </c>
      <c r="T129" s="138">
        <f t="shared" si="3"/>
        <v>0</v>
      </c>
      <c r="AR129" s="139" t="s">
        <v>229</v>
      </c>
      <c r="AT129" s="139" t="s">
        <v>225</v>
      </c>
      <c r="AU129" s="139" t="s">
        <v>6</v>
      </c>
      <c r="AY129" s="17" t="s">
        <v>224</v>
      </c>
      <c r="BE129" s="140">
        <f t="shared" si="4"/>
        <v>0</v>
      </c>
      <c r="BF129" s="140">
        <f t="shared" si="5"/>
        <v>0</v>
      </c>
      <c r="BG129" s="140">
        <f t="shared" si="6"/>
        <v>0</v>
      </c>
      <c r="BH129" s="140">
        <f t="shared" si="7"/>
        <v>0</v>
      </c>
      <c r="BI129" s="140">
        <f t="shared" si="8"/>
        <v>0</v>
      </c>
      <c r="BJ129" s="17" t="s">
        <v>6</v>
      </c>
      <c r="BK129" s="140">
        <f t="shared" si="9"/>
        <v>0</v>
      </c>
      <c r="BL129" s="17" t="s">
        <v>229</v>
      </c>
      <c r="BM129" s="139" t="s">
        <v>265</v>
      </c>
    </row>
    <row r="130" spans="2:65" s="1" customFormat="1" ht="24.2" customHeight="1">
      <c r="B130" s="32"/>
      <c r="C130" s="127" t="s">
        <v>9</v>
      </c>
      <c r="D130" s="127" t="s">
        <v>225</v>
      </c>
      <c r="E130" s="128" t="s">
        <v>2375</v>
      </c>
      <c r="F130" s="129" t="s">
        <v>2376</v>
      </c>
      <c r="G130" s="130" t="s">
        <v>336</v>
      </c>
      <c r="H130" s="131">
        <v>1</v>
      </c>
      <c r="I130" s="132"/>
      <c r="J130" s="133">
        <f t="shared" si="0"/>
        <v>0</v>
      </c>
      <c r="K130" s="134"/>
      <c r="L130" s="32"/>
      <c r="M130" s="135" t="s">
        <v>1</v>
      </c>
      <c r="N130" s="136" t="s">
        <v>44</v>
      </c>
      <c r="P130" s="137">
        <f t="shared" si="1"/>
        <v>0</v>
      </c>
      <c r="Q130" s="137">
        <v>0</v>
      </c>
      <c r="R130" s="137">
        <f t="shared" si="2"/>
        <v>0</v>
      </c>
      <c r="S130" s="137">
        <v>0</v>
      </c>
      <c r="T130" s="138">
        <f t="shared" si="3"/>
        <v>0</v>
      </c>
      <c r="AR130" s="139" t="s">
        <v>229</v>
      </c>
      <c r="AT130" s="139" t="s">
        <v>225</v>
      </c>
      <c r="AU130" s="139" t="s">
        <v>6</v>
      </c>
      <c r="AY130" s="17" t="s">
        <v>224</v>
      </c>
      <c r="BE130" s="140">
        <f t="shared" si="4"/>
        <v>0</v>
      </c>
      <c r="BF130" s="140">
        <f t="shared" si="5"/>
        <v>0</v>
      </c>
      <c r="BG130" s="140">
        <f t="shared" si="6"/>
        <v>0</v>
      </c>
      <c r="BH130" s="140">
        <f t="shared" si="7"/>
        <v>0</v>
      </c>
      <c r="BI130" s="140">
        <f t="shared" si="8"/>
        <v>0</v>
      </c>
      <c r="BJ130" s="17" t="s">
        <v>6</v>
      </c>
      <c r="BK130" s="140">
        <f t="shared" si="9"/>
        <v>0</v>
      </c>
      <c r="BL130" s="17" t="s">
        <v>229</v>
      </c>
      <c r="BM130" s="139" t="s">
        <v>275</v>
      </c>
    </row>
    <row r="131" spans="2:65" s="1" customFormat="1" ht="24.2" customHeight="1">
      <c r="B131" s="32"/>
      <c r="C131" s="127" t="s">
        <v>299</v>
      </c>
      <c r="D131" s="127" t="s">
        <v>225</v>
      </c>
      <c r="E131" s="128" t="s">
        <v>2377</v>
      </c>
      <c r="F131" s="129" t="s">
        <v>2378</v>
      </c>
      <c r="G131" s="130" t="s">
        <v>336</v>
      </c>
      <c r="H131" s="131">
        <v>1</v>
      </c>
      <c r="I131" s="132"/>
      <c r="J131" s="133">
        <f t="shared" si="0"/>
        <v>0</v>
      </c>
      <c r="K131" s="134"/>
      <c r="L131" s="32"/>
      <c r="M131" s="135" t="s">
        <v>1</v>
      </c>
      <c r="N131" s="136" t="s">
        <v>44</v>
      </c>
      <c r="P131" s="137">
        <f t="shared" si="1"/>
        <v>0</v>
      </c>
      <c r="Q131" s="137">
        <v>0</v>
      </c>
      <c r="R131" s="137">
        <f t="shared" si="2"/>
        <v>0</v>
      </c>
      <c r="S131" s="137">
        <v>0</v>
      </c>
      <c r="T131" s="138">
        <f t="shared" si="3"/>
        <v>0</v>
      </c>
      <c r="AR131" s="139" t="s">
        <v>229</v>
      </c>
      <c r="AT131" s="139" t="s">
        <v>225</v>
      </c>
      <c r="AU131" s="139" t="s">
        <v>6</v>
      </c>
      <c r="AY131" s="17" t="s">
        <v>224</v>
      </c>
      <c r="BE131" s="140">
        <f t="shared" si="4"/>
        <v>0</v>
      </c>
      <c r="BF131" s="140">
        <f t="shared" si="5"/>
        <v>0</v>
      </c>
      <c r="BG131" s="140">
        <f t="shared" si="6"/>
        <v>0</v>
      </c>
      <c r="BH131" s="140">
        <f t="shared" si="7"/>
        <v>0</v>
      </c>
      <c r="BI131" s="140">
        <f t="shared" si="8"/>
        <v>0</v>
      </c>
      <c r="BJ131" s="17" t="s">
        <v>6</v>
      </c>
      <c r="BK131" s="140">
        <f t="shared" si="9"/>
        <v>0</v>
      </c>
      <c r="BL131" s="17" t="s">
        <v>229</v>
      </c>
      <c r="BM131" s="139" t="s">
        <v>376</v>
      </c>
    </row>
    <row r="132" spans="2:65" s="1" customFormat="1" ht="21.75" customHeight="1">
      <c r="B132" s="32"/>
      <c r="C132" s="127" t="s">
        <v>244</v>
      </c>
      <c r="D132" s="127" t="s">
        <v>225</v>
      </c>
      <c r="E132" s="128" t="s">
        <v>2379</v>
      </c>
      <c r="F132" s="129" t="s">
        <v>2380</v>
      </c>
      <c r="G132" s="130" t="s">
        <v>1526</v>
      </c>
      <c r="H132" s="131">
        <v>1</v>
      </c>
      <c r="I132" s="132"/>
      <c r="J132" s="133">
        <f t="shared" si="0"/>
        <v>0</v>
      </c>
      <c r="K132" s="134"/>
      <c r="L132" s="32"/>
      <c r="M132" s="135" t="s">
        <v>1</v>
      </c>
      <c r="N132" s="136" t="s">
        <v>44</v>
      </c>
      <c r="P132" s="137">
        <f t="shared" si="1"/>
        <v>0</v>
      </c>
      <c r="Q132" s="137">
        <v>0</v>
      </c>
      <c r="R132" s="137">
        <f t="shared" si="2"/>
        <v>0</v>
      </c>
      <c r="S132" s="137">
        <v>0</v>
      </c>
      <c r="T132" s="138">
        <f t="shared" si="3"/>
        <v>0</v>
      </c>
      <c r="AR132" s="139" t="s">
        <v>229</v>
      </c>
      <c r="AT132" s="139" t="s">
        <v>225</v>
      </c>
      <c r="AU132" s="139" t="s">
        <v>6</v>
      </c>
      <c r="AY132" s="17" t="s">
        <v>224</v>
      </c>
      <c r="BE132" s="140">
        <f t="shared" si="4"/>
        <v>0</v>
      </c>
      <c r="BF132" s="140">
        <f t="shared" si="5"/>
        <v>0</v>
      </c>
      <c r="BG132" s="140">
        <f t="shared" si="6"/>
        <v>0</v>
      </c>
      <c r="BH132" s="140">
        <f t="shared" si="7"/>
        <v>0</v>
      </c>
      <c r="BI132" s="140">
        <f t="shared" si="8"/>
        <v>0</v>
      </c>
      <c r="BJ132" s="17" t="s">
        <v>6</v>
      </c>
      <c r="BK132" s="140">
        <f t="shared" si="9"/>
        <v>0</v>
      </c>
      <c r="BL132" s="17" t="s">
        <v>229</v>
      </c>
      <c r="BM132" s="139" t="s">
        <v>280</v>
      </c>
    </row>
    <row r="133" spans="2:65" s="1" customFormat="1" ht="16.5" customHeight="1">
      <c r="B133" s="32"/>
      <c r="C133" s="127" t="s">
        <v>314</v>
      </c>
      <c r="D133" s="127" t="s">
        <v>225</v>
      </c>
      <c r="E133" s="128" t="s">
        <v>2381</v>
      </c>
      <c r="F133" s="129" t="s">
        <v>2382</v>
      </c>
      <c r="G133" s="130" t="s">
        <v>1526</v>
      </c>
      <c r="H133" s="131">
        <v>1</v>
      </c>
      <c r="I133" s="132"/>
      <c r="J133" s="133">
        <f t="shared" si="0"/>
        <v>0</v>
      </c>
      <c r="K133" s="134"/>
      <c r="L133" s="32"/>
      <c r="M133" s="135" t="s">
        <v>1</v>
      </c>
      <c r="N133" s="136" t="s">
        <v>44</v>
      </c>
      <c r="P133" s="137">
        <f t="shared" si="1"/>
        <v>0</v>
      </c>
      <c r="Q133" s="137">
        <v>0</v>
      </c>
      <c r="R133" s="137">
        <f t="shared" si="2"/>
        <v>0</v>
      </c>
      <c r="S133" s="137">
        <v>0</v>
      </c>
      <c r="T133" s="138">
        <f t="shared" si="3"/>
        <v>0</v>
      </c>
      <c r="AR133" s="139" t="s">
        <v>229</v>
      </c>
      <c r="AT133" s="139" t="s">
        <v>225</v>
      </c>
      <c r="AU133" s="139" t="s">
        <v>6</v>
      </c>
      <c r="AY133" s="17" t="s">
        <v>224</v>
      </c>
      <c r="BE133" s="140">
        <f t="shared" si="4"/>
        <v>0</v>
      </c>
      <c r="BF133" s="140">
        <f t="shared" si="5"/>
        <v>0</v>
      </c>
      <c r="BG133" s="140">
        <f t="shared" si="6"/>
        <v>0</v>
      </c>
      <c r="BH133" s="140">
        <f t="shared" si="7"/>
        <v>0</v>
      </c>
      <c r="BI133" s="140">
        <f t="shared" si="8"/>
        <v>0</v>
      </c>
      <c r="BJ133" s="17" t="s">
        <v>6</v>
      </c>
      <c r="BK133" s="140">
        <f t="shared" si="9"/>
        <v>0</v>
      </c>
      <c r="BL133" s="17" t="s">
        <v>229</v>
      </c>
      <c r="BM133" s="139" t="s">
        <v>285</v>
      </c>
    </row>
    <row r="134" spans="2:65" s="1" customFormat="1" ht="16.5" customHeight="1">
      <c r="B134" s="32"/>
      <c r="C134" s="127" t="s">
        <v>249</v>
      </c>
      <c r="D134" s="127" t="s">
        <v>225</v>
      </c>
      <c r="E134" s="128" t="s">
        <v>2383</v>
      </c>
      <c r="F134" s="129" t="s">
        <v>2384</v>
      </c>
      <c r="G134" s="130" t="s">
        <v>1526</v>
      </c>
      <c r="H134" s="131">
        <v>1</v>
      </c>
      <c r="I134" s="132"/>
      <c r="J134" s="133">
        <f t="shared" si="0"/>
        <v>0</v>
      </c>
      <c r="K134" s="134"/>
      <c r="L134" s="32"/>
      <c r="M134" s="135" t="s">
        <v>1</v>
      </c>
      <c r="N134" s="136" t="s">
        <v>44</v>
      </c>
      <c r="P134" s="137">
        <f t="shared" si="1"/>
        <v>0</v>
      </c>
      <c r="Q134" s="137">
        <v>0</v>
      </c>
      <c r="R134" s="137">
        <f t="shared" si="2"/>
        <v>0</v>
      </c>
      <c r="S134" s="137">
        <v>0</v>
      </c>
      <c r="T134" s="138">
        <f t="shared" si="3"/>
        <v>0</v>
      </c>
      <c r="AR134" s="139" t="s">
        <v>229</v>
      </c>
      <c r="AT134" s="139" t="s">
        <v>225</v>
      </c>
      <c r="AU134" s="139" t="s">
        <v>6</v>
      </c>
      <c r="AY134" s="17" t="s">
        <v>224</v>
      </c>
      <c r="BE134" s="140">
        <f t="shared" si="4"/>
        <v>0</v>
      </c>
      <c r="BF134" s="140">
        <f t="shared" si="5"/>
        <v>0</v>
      </c>
      <c r="BG134" s="140">
        <f t="shared" si="6"/>
        <v>0</v>
      </c>
      <c r="BH134" s="140">
        <f t="shared" si="7"/>
        <v>0</v>
      </c>
      <c r="BI134" s="140">
        <f t="shared" si="8"/>
        <v>0</v>
      </c>
      <c r="BJ134" s="17" t="s">
        <v>6</v>
      </c>
      <c r="BK134" s="140">
        <f t="shared" si="9"/>
        <v>0</v>
      </c>
      <c r="BL134" s="17" t="s">
        <v>229</v>
      </c>
      <c r="BM134" s="139" t="s">
        <v>420</v>
      </c>
    </row>
    <row r="135" spans="2:65" s="1" customFormat="1" ht="16.5" customHeight="1">
      <c r="B135" s="32"/>
      <c r="C135" s="127" t="s">
        <v>322</v>
      </c>
      <c r="D135" s="127" t="s">
        <v>225</v>
      </c>
      <c r="E135" s="128" t="s">
        <v>2385</v>
      </c>
      <c r="F135" s="129" t="s">
        <v>2386</v>
      </c>
      <c r="G135" s="130" t="s">
        <v>1526</v>
      </c>
      <c r="H135" s="131">
        <v>1</v>
      </c>
      <c r="I135" s="132"/>
      <c r="J135" s="133">
        <f t="shared" si="0"/>
        <v>0</v>
      </c>
      <c r="K135" s="134"/>
      <c r="L135" s="32"/>
      <c r="M135" s="135" t="s">
        <v>1</v>
      </c>
      <c r="N135" s="136" t="s">
        <v>44</v>
      </c>
      <c r="P135" s="137">
        <f t="shared" si="1"/>
        <v>0</v>
      </c>
      <c r="Q135" s="137">
        <v>0</v>
      </c>
      <c r="R135" s="137">
        <f t="shared" si="2"/>
        <v>0</v>
      </c>
      <c r="S135" s="137">
        <v>0</v>
      </c>
      <c r="T135" s="138">
        <f t="shared" si="3"/>
        <v>0</v>
      </c>
      <c r="AR135" s="139" t="s">
        <v>229</v>
      </c>
      <c r="AT135" s="139" t="s">
        <v>225</v>
      </c>
      <c r="AU135" s="139" t="s">
        <v>6</v>
      </c>
      <c r="AY135" s="17" t="s">
        <v>224</v>
      </c>
      <c r="BE135" s="140">
        <f t="shared" si="4"/>
        <v>0</v>
      </c>
      <c r="BF135" s="140">
        <f t="shared" si="5"/>
        <v>0</v>
      </c>
      <c r="BG135" s="140">
        <f t="shared" si="6"/>
        <v>0</v>
      </c>
      <c r="BH135" s="140">
        <f t="shared" si="7"/>
        <v>0</v>
      </c>
      <c r="BI135" s="140">
        <f t="shared" si="8"/>
        <v>0</v>
      </c>
      <c r="BJ135" s="17" t="s">
        <v>6</v>
      </c>
      <c r="BK135" s="140">
        <f t="shared" si="9"/>
        <v>0</v>
      </c>
      <c r="BL135" s="17" t="s">
        <v>229</v>
      </c>
      <c r="BM135" s="139" t="s">
        <v>429</v>
      </c>
    </row>
    <row r="136" spans="2:65" s="1" customFormat="1" ht="16.5" customHeight="1">
      <c r="B136" s="32"/>
      <c r="C136" s="127" t="s">
        <v>253</v>
      </c>
      <c r="D136" s="127" t="s">
        <v>225</v>
      </c>
      <c r="E136" s="128" t="s">
        <v>2387</v>
      </c>
      <c r="F136" s="129" t="s">
        <v>2388</v>
      </c>
      <c r="G136" s="130" t="s">
        <v>1526</v>
      </c>
      <c r="H136" s="131">
        <v>1</v>
      </c>
      <c r="I136" s="132"/>
      <c r="J136" s="133">
        <f t="shared" si="0"/>
        <v>0</v>
      </c>
      <c r="K136" s="134"/>
      <c r="L136" s="32"/>
      <c r="M136" s="181" t="s">
        <v>1</v>
      </c>
      <c r="N136" s="182" t="s">
        <v>44</v>
      </c>
      <c r="O136" s="183"/>
      <c r="P136" s="184">
        <f t="shared" si="1"/>
        <v>0</v>
      </c>
      <c r="Q136" s="184">
        <v>0</v>
      </c>
      <c r="R136" s="184">
        <f t="shared" si="2"/>
        <v>0</v>
      </c>
      <c r="S136" s="184">
        <v>0</v>
      </c>
      <c r="T136" s="185">
        <f t="shared" si="3"/>
        <v>0</v>
      </c>
      <c r="AR136" s="139" t="s">
        <v>229</v>
      </c>
      <c r="AT136" s="139" t="s">
        <v>225</v>
      </c>
      <c r="AU136" s="139" t="s">
        <v>6</v>
      </c>
      <c r="AY136" s="17" t="s">
        <v>224</v>
      </c>
      <c r="BE136" s="140">
        <f t="shared" si="4"/>
        <v>0</v>
      </c>
      <c r="BF136" s="140">
        <f t="shared" si="5"/>
        <v>0</v>
      </c>
      <c r="BG136" s="140">
        <f t="shared" si="6"/>
        <v>0</v>
      </c>
      <c r="BH136" s="140">
        <f t="shared" si="7"/>
        <v>0</v>
      </c>
      <c r="BI136" s="140">
        <f t="shared" si="8"/>
        <v>0</v>
      </c>
      <c r="BJ136" s="17" t="s">
        <v>6</v>
      </c>
      <c r="BK136" s="140">
        <f t="shared" si="9"/>
        <v>0</v>
      </c>
      <c r="BL136" s="17" t="s">
        <v>229</v>
      </c>
      <c r="BM136" s="139" t="s">
        <v>444</v>
      </c>
    </row>
    <row r="137" spans="2:65" s="1" customFormat="1" ht="6.95" customHeight="1">
      <c r="B137" s="44"/>
      <c r="C137" s="45"/>
      <c r="D137" s="45"/>
      <c r="E137" s="45"/>
      <c r="F137" s="45"/>
      <c r="G137" s="45"/>
      <c r="H137" s="45"/>
      <c r="I137" s="45"/>
      <c r="J137" s="45"/>
      <c r="K137" s="45"/>
      <c r="L137" s="32"/>
    </row>
  </sheetData>
  <sheetProtection algorithmName="SHA-512" hashValue="+dmZchY4olaXLBSI2tDSrm7fC8u5pXwGODrKCgFB8eHG9aMaLh1gbOFKr/+tAAoO8Aba24OK5x8INxsohhnVYA==" saltValue="aHZR1gk4HSnM9UNM5GDMf+rc0a3dqfAYuyfpG8D0mnuiR4qYrHAkPL1n+oIUToyiaSEScv0735eXliwSLvIfFw==" spinCount="100000" sheet="1" objects="1" scenarios="1" formatColumns="0" formatRows="0" autoFilter="0"/>
  <autoFilter ref="C116:K136" xr:uid="{00000000-0009-0000-0000-000011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BM127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139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>
      <c r="B4" s="20"/>
      <c r="D4" s="21" t="s">
        <v>181</v>
      </c>
      <c r="L4" s="20"/>
      <c r="M4" s="88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236" t="str">
        <f>'Rekapitulace stavby'!K6</f>
        <v>Přírodní koupací biotop Jilemnice</v>
      </c>
      <c r="F7" s="237"/>
      <c r="G7" s="237"/>
      <c r="H7" s="237"/>
      <c r="L7" s="20"/>
    </row>
    <row r="8" spans="2:46" s="1" customFormat="1" ht="12" customHeight="1">
      <c r="B8" s="32"/>
      <c r="D8" s="27" t="s">
        <v>182</v>
      </c>
      <c r="L8" s="32"/>
    </row>
    <row r="9" spans="2:46" s="1" customFormat="1" ht="30" customHeight="1">
      <c r="B9" s="32"/>
      <c r="E9" s="201" t="s">
        <v>2389</v>
      </c>
      <c r="F9" s="235"/>
      <c r="G9" s="235"/>
      <c r="H9" s="235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19</v>
      </c>
      <c r="F11" s="25" t="s">
        <v>1</v>
      </c>
      <c r="I11" s="27" t="s">
        <v>20</v>
      </c>
      <c r="J11" s="25" t="s">
        <v>1</v>
      </c>
      <c r="L11" s="32"/>
    </row>
    <row r="12" spans="2:46" s="1" customFormat="1" ht="12" customHeight="1">
      <c r="B12" s="32"/>
      <c r="D12" s="27" t="s">
        <v>21</v>
      </c>
      <c r="F12" s="25" t="s">
        <v>37</v>
      </c>
      <c r="I12" s="27" t="s">
        <v>23</v>
      </c>
      <c r="J12" s="52" t="str">
        <f>'Rekapitulace stavby'!AN8</f>
        <v>12. 2. 2024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tr">
        <f>IF('Rekapitulace stavby'!AN10="","",'Rekapitulace stavby'!AN10)</f>
        <v>05769370</v>
      </c>
      <c r="L14" s="32"/>
    </row>
    <row r="15" spans="2:46" s="1" customFormat="1" ht="18" customHeight="1">
      <c r="B15" s="32"/>
      <c r="E15" s="25" t="str">
        <f>IF('Rekapitulace stavby'!E11="","",'Rekapitulace stavby'!E11)</f>
        <v>Sportovní centrum Jilemnice, s.r.o.</v>
      </c>
      <c r="I15" s="27" t="s">
        <v>29</v>
      </c>
      <c r="J15" s="25" t="str">
        <f>IF('Rekapitulace stavby'!AN11="","",'Rekapitulace stavby'!AN11)</f>
        <v/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30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8" t="str">
        <f>'Rekapitulace stavby'!E14</f>
        <v>Vyplň údaj</v>
      </c>
      <c r="F18" s="224"/>
      <c r="G18" s="224"/>
      <c r="H18" s="224"/>
      <c r="I18" s="27" t="s">
        <v>29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32</v>
      </c>
      <c r="I20" s="27" t="s">
        <v>26</v>
      </c>
      <c r="J20" s="25" t="str">
        <f>IF('Rekapitulace stavby'!AN16="","",'Rekapitulace stavby'!AN16)</f>
        <v>26230283</v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BAPO s.r.o. </v>
      </c>
      <c r="I21" s="27" t="s">
        <v>29</v>
      </c>
      <c r="J21" s="25" t="str">
        <f>IF('Rekapitulace stavby'!AN17="","",'Rekapitulace stavby'!AN17)</f>
        <v/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36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29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38</v>
      </c>
      <c r="L26" s="32"/>
    </row>
    <row r="27" spans="2:12" s="7" customFormat="1" ht="16.5" customHeight="1">
      <c r="B27" s="89"/>
      <c r="E27" s="228" t="s">
        <v>1</v>
      </c>
      <c r="F27" s="228"/>
      <c r="G27" s="228"/>
      <c r="H27" s="228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39</v>
      </c>
      <c r="J30" s="66">
        <f>ROUND(J117,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41</v>
      </c>
      <c r="I32" s="35" t="s">
        <v>40</v>
      </c>
      <c r="J32" s="35" t="s">
        <v>42</v>
      </c>
      <c r="L32" s="32"/>
    </row>
    <row r="33" spans="2:12" s="1" customFormat="1" ht="14.45" customHeight="1">
      <c r="B33" s="32"/>
      <c r="D33" s="55" t="s">
        <v>43</v>
      </c>
      <c r="E33" s="27" t="s">
        <v>44</v>
      </c>
      <c r="F33" s="91">
        <f>ROUND((SUM(BE117:BE126)),  2)</f>
        <v>0</v>
      </c>
      <c r="I33" s="92">
        <v>0.21</v>
      </c>
      <c r="J33" s="91">
        <f>ROUND(((SUM(BE117:BE126))*I33),  2)</f>
        <v>0</v>
      </c>
      <c r="L33" s="32"/>
    </row>
    <row r="34" spans="2:12" s="1" customFormat="1" ht="14.45" customHeight="1">
      <c r="B34" s="32"/>
      <c r="E34" s="27" t="s">
        <v>45</v>
      </c>
      <c r="F34" s="91">
        <f>ROUND((SUM(BF117:BF126)),  2)</f>
        <v>0</v>
      </c>
      <c r="I34" s="92">
        <v>0.12</v>
      </c>
      <c r="J34" s="91">
        <f>ROUND(((SUM(BF117:BF126))*I34),  2)</f>
        <v>0</v>
      </c>
      <c r="L34" s="32"/>
    </row>
    <row r="35" spans="2:12" s="1" customFormat="1" ht="14.45" hidden="1" customHeight="1">
      <c r="B35" s="32"/>
      <c r="E35" s="27" t="s">
        <v>46</v>
      </c>
      <c r="F35" s="91">
        <f>ROUND((SUM(BG117:BG126)),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47</v>
      </c>
      <c r="F36" s="91">
        <f>ROUND((SUM(BH117:BH126)),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48</v>
      </c>
      <c r="F37" s="91">
        <f>ROUND((SUM(BI117:BI126)),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3"/>
      <c r="D39" s="94" t="s">
        <v>49</v>
      </c>
      <c r="E39" s="57"/>
      <c r="F39" s="57"/>
      <c r="G39" s="95" t="s">
        <v>50</v>
      </c>
      <c r="H39" s="96" t="s">
        <v>51</v>
      </c>
      <c r="I39" s="57"/>
      <c r="J39" s="97">
        <f>SUM(J30:J37)</f>
        <v>0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52</v>
      </c>
      <c r="E50" s="42"/>
      <c r="F50" s="42"/>
      <c r="G50" s="41" t="s">
        <v>53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54</v>
      </c>
      <c r="E61" s="34"/>
      <c r="F61" s="99" t="s">
        <v>55</v>
      </c>
      <c r="G61" s="43" t="s">
        <v>54</v>
      </c>
      <c r="H61" s="34"/>
      <c r="I61" s="34"/>
      <c r="J61" s="100" t="s">
        <v>55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56</v>
      </c>
      <c r="E65" s="42"/>
      <c r="F65" s="42"/>
      <c r="G65" s="41" t="s">
        <v>57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54</v>
      </c>
      <c r="E76" s="34"/>
      <c r="F76" s="99" t="s">
        <v>55</v>
      </c>
      <c r="G76" s="43" t="s">
        <v>54</v>
      </c>
      <c r="H76" s="34"/>
      <c r="I76" s="34"/>
      <c r="J76" s="100" t="s">
        <v>55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184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17</v>
      </c>
      <c r="L84" s="32"/>
    </row>
    <row r="85" spans="2:47" s="1" customFormat="1" ht="16.5" customHeight="1">
      <c r="B85" s="32"/>
      <c r="E85" s="236" t="str">
        <f>E7</f>
        <v>Přírodní koupací biotop Jilemnice</v>
      </c>
      <c r="F85" s="237"/>
      <c r="G85" s="237"/>
      <c r="H85" s="237"/>
      <c r="L85" s="32"/>
    </row>
    <row r="86" spans="2:47" s="1" customFormat="1" ht="12" customHeight="1">
      <c r="B86" s="32"/>
      <c r="C86" s="27" t="s">
        <v>182</v>
      </c>
      <c r="L86" s="32"/>
    </row>
    <row r="87" spans="2:47" s="1" customFormat="1" ht="30" customHeight="1">
      <c r="B87" s="32"/>
      <c r="E87" s="201" t="str">
        <f>E9</f>
        <v>SO 08.6 - Objekkt zázemí - pokladny - elektroinstalace -svítidla</v>
      </c>
      <c r="F87" s="235"/>
      <c r="G87" s="235"/>
      <c r="H87" s="235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21</v>
      </c>
      <c r="F89" s="25" t="str">
        <f>F12</f>
        <v xml:space="preserve"> </v>
      </c>
      <c r="I89" s="27" t="s">
        <v>23</v>
      </c>
      <c r="J89" s="52" t="str">
        <f>IF(J12="","",J12)</f>
        <v>12. 2. 2024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25</v>
      </c>
      <c r="F91" s="25" t="str">
        <f>E15</f>
        <v>Sportovní centrum Jilemnice, s.r.o.</v>
      </c>
      <c r="I91" s="27" t="s">
        <v>32</v>
      </c>
      <c r="J91" s="30" t="str">
        <f>E21</f>
        <v xml:space="preserve">BAPO s.r.o. </v>
      </c>
      <c r="L91" s="32"/>
    </row>
    <row r="92" spans="2:47" s="1" customFormat="1" ht="15.2" customHeight="1">
      <c r="B92" s="32"/>
      <c r="C92" s="27" t="s">
        <v>30</v>
      </c>
      <c r="F92" s="25" t="str">
        <f>IF(E18="","",E18)</f>
        <v>Vyplň údaj</v>
      </c>
      <c r="I92" s="27" t="s">
        <v>36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185</v>
      </c>
      <c r="D94" s="93"/>
      <c r="E94" s="93"/>
      <c r="F94" s="93"/>
      <c r="G94" s="93"/>
      <c r="H94" s="93"/>
      <c r="I94" s="93"/>
      <c r="J94" s="102" t="s">
        <v>186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3" t="s">
        <v>187</v>
      </c>
      <c r="J96" s="66">
        <f>J117</f>
        <v>0</v>
      </c>
      <c r="L96" s="32"/>
      <c r="AU96" s="17" t="s">
        <v>188</v>
      </c>
    </row>
    <row r="97" spans="2:12" s="8" customFormat="1" ht="24.95" customHeight="1">
      <c r="B97" s="104"/>
      <c r="D97" s="105" t="s">
        <v>1044</v>
      </c>
      <c r="E97" s="106"/>
      <c r="F97" s="106"/>
      <c r="G97" s="106"/>
      <c r="H97" s="106"/>
      <c r="I97" s="106"/>
      <c r="J97" s="107">
        <f>J118</f>
        <v>0</v>
      </c>
      <c r="L97" s="104"/>
    </row>
    <row r="98" spans="2:12" s="1" customFormat="1" ht="21.75" customHeight="1">
      <c r="B98" s="32"/>
      <c r="L98" s="32"/>
    </row>
    <row r="99" spans="2:12" s="1" customFormat="1" ht="6.95" customHeight="1">
      <c r="B99" s="44"/>
      <c r="C99" s="45"/>
      <c r="D99" s="45"/>
      <c r="E99" s="45"/>
      <c r="F99" s="45"/>
      <c r="G99" s="45"/>
      <c r="H99" s="45"/>
      <c r="I99" s="45"/>
      <c r="J99" s="45"/>
      <c r="K99" s="45"/>
      <c r="L99" s="32"/>
    </row>
    <row r="103" spans="2:12" s="1" customFormat="1" ht="6.95" customHeight="1">
      <c r="B103" s="46"/>
      <c r="C103" s="47"/>
      <c r="D103" s="47"/>
      <c r="E103" s="47"/>
      <c r="F103" s="47"/>
      <c r="G103" s="47"/>
      <c r="H103" s="47"/>
      <c r="I103" s="47"/>
      <c r="J103" s="47"/>
      <c r="K103" s="47"/>
      <c r="L103" s="32"/>
    </row>
    <row r="104" spans="2:12" s="1" customFormat="1" ht="24.95" customHeight="1">
      <c r="B104" s="32"/>
      <c r="C104" s="21" t="s">
        <v>210</v>
      </c>
      <c r="L104" s="32"/>
    </row>
    <row r="105" spans="2:12" s="1" customFormat="1" ht="6.95" customHeight="1">
      <c r="B105" s="32"/>
      <c r="L105" s="32"/>
    </row>
    <row r="106" spans="2:12" s="1" customFormat="1" ht="12" customHeight="1">
      <c r="B106" s="32"/>
      <c r="C106" s="27" t="s">
        <v>17</v>
      </c>
      <c r="L106" s="32"/>
    </row>
    <row r="107" spans="2:12" s="1" customFormat="1" ht="16.5" customHeight="1">
      <c r="B107" s="32"/>
      <c r="E107" s="236" t="str">
        <f>E7</f>
        <v>Přírodní koupací biotop Jilemnice</v>
      </c>
      <c r="F107" s="237"/>
      <c r="G107" s="237"/>
      <c r="H107" s="237"/>
      <c r="L107" s="32"/>
    </row>
    <row r="108" spans="2:12" s="1" customFormat="1" ht="12" customHeight="1">
      <c r="B108" s="32"/>
      <c r="C108" s="27" t="s">
        <v>182</v>
      </c>
      <c r="L108" s="32"/>
    </row>
    <row r="109" spans="2:12" s="1" customFormat="1" ht="30" customHeight="1">
      <c r="B109" s="32"/>
      <c r="E109" s="201" t="str">
        <f>E9</f>
        <v>SO 08.6 - Objekkt zázemí - pokladny - elektroinstalace -svítidla</v>
      </c>
      <c r="F109" s="235"/>
      <c r="G109" s="235"/>
      <c r="H109" s="235"/>
      <c r="L109" s="32"/>
    </row>
    <row r="110" spans="2:12" s="1" customFormat="1" ht="6.95" customHeight="1">
      <c r="B110" s="32"/>
      <c r="L110" s="32"/>
    </row>
    <row r="111" spans="2:12" s="1" customFormat="1" ht="12" customHeight="1">
      <c r="B111" s="32"/>
      <c r="C111" s="27" t="s">
        <v>21</v>
      </c>
      <c r="F111" s="25" t="str">
        <f>F12</f>
        <v xml:space="preserve"> </v>
      </c>
      <c r="I111" s="27" t="s">
        <v>23</v>
      </c>
      <c r="J111" s="52" t="str">
        <f>IF(J12="","",J12)</f>
        <v>12. 2. 2024</v>
      </c>
      <c r="L111" s="32"/>
    </row>
    <row r="112" spans="2:12" s="1" customFormat="1" ht="6.95" customHeight="1">
      <c r="B112" s="32"/>
      <c r="L112" s="32"/>
    </row>
    <row r="113" spans="2:65" s="1" customFormat="1" ht="15.2" customHeight="1">
      <c r="B113" s="32"/>
      <c r="C113" s="27" t="s">
        <v>25</v>
      </c>
      <c r="F113" s="25" t="str">
        <f>E15</f>
        <v>Sportovní centrum Jilemnice, s.r.o.</v>
      </c>
      <c r="I113" s="27" t="s">
        <v>32</v>
      </c>
      <c r="J113" s="30" t="str">
        <f>E21</f>
        <v xml:space="preserve">BAPO s.r.o. </v>
      </c>
      <c r="L113" s="32"/>
    </row>
    <row r="114" spans="2:65" s="1" customFormat="1" ht="15.2" customHeight="1">
      <c r="B114" s="32"/>
      <c r="C114" s="27" t="s">
        <v>30</v>
      </c>
      <c r="F114" s="25" t="str">
        <f>IF(E18="","",E18)</f>
        <v>Vyplň údaj</v>
      </c>
      <c r="I114" s="27" t="s">
        <v>36</v>
      </c>
      <c r="J114" s="30" t="str">
        <f>E24</f>
        <v xml:space="preserve"> </v>
      </c>
      <c r="L114" s="32"/>
    </row>
    <row r="115" spans="2:65" s="1" customFormat="1" ht="10.35" customHeight="1">
      <c r="B115" s="32"/>
      <c r="L115" s="32"/>
    </row>
    <row r="116" spans="2:65" s="9" customFormat="1" ht="29.25" customHeight="1">
      <c r="B116" s="108"/>
      <c r="C116" s="109" t="s">
        <v>211</v>
      </c>
      <c r="D116" s="110" t="s">
        <v>64</v>
      </c>
      <c r="E116" s="110" t="s">
        <v>60</v>
      </c>
      <c r="F116" s="110" t="s">
        <v>61</v>
      </c>
      <c r="G116" s="110" t="s">
        <v>212</v>
      </c>
      <c r="H116" s="110" t="s">
        <v>213</v>
      </c>
      <c r="I116" s="110" t="s">
        <v>214</v>
      </c>
      <c r="J116" s="111" t="s">
        <v>186</v>
      </c>
      <c r="K116" s="112" t="s">
        <v>215</v>
      </c>
      <c r="L116" s="108"/>
      <c r="M116" s="59" t="s">
        <v>1</v>
      </c>
      <c r="N116" s="60" t="s">
        <v>43</v>
      </c>
      <c r="O116" s="60" t="s">
        <v>216</v>
      </c>
      <c r="P116" s="60" t="s">
        <v>217</v>
      </c>
      <c r="Q116" s="60" t="s">
        <v>218</v>
      </c>
      <c r="R116" s="60" t="s">
        <v>219</v>
      </c>
      <c r="S116" s="60" t="s">
        <v>220</v>
      </c>
      <c r="T116" s="61" t="s">
        <v>221</v>
      </c>
    </row>
    <row r="117" spans="2:65" s="1" customFormat="1" ht="22.9" customHeight="1">
      <c r="B117" s="32"/>
      <c r="C117" s="64" t="s">
        <v>222</v>
      </c>
      <c r="J117" s="113">
        <f>BK117</f>
        <v>0</v>
      </c>
      <c r="L117" s="32"/>
      <c r="M117" s="62"/>
      <c r="N117" s="53"/>
      <c r="O117" s="53"/>
      <c r="P117" s="114">
        <f>P118</f>
        <v>0</v>
      </c>
      <c r="Q117" s="53"/>
      <c r="R117" s="114">
        <f>R118</f>
        <v>0</v>
      </c>
      <c r="S117" s="53"/>
      <c r="T117" s="115">
        <f>T118</f>
        <v>0</v>
      </c>
      <c r="AT117" s="17" t="s">
        <v>78</v>
      </c>
      <c r="AU117" s="17" t="s">
        <v>188</v>
      </c>
      <c r="BK117" s="116">
        <f>BK118</f>
        <v>0</v>
      </c>
    </row>
    <row r="118" spans="2:65" s="10" customFormat="1" ht="25.9" customHeight="1">
      <c r="B118" s="117"/>
      <c r="D118" s="118" t="s">
        <v>78</v>
      </c>
      <c r="E118" s="119" t="s">
        <v>60</v>
      </c>
      <c r="F118" s="119" t="s">
        <v>61</v>
      </c>
      <c r="I118" s="120"/>
      <c r="J118" s="121">
        <f>BK118</f>
        <v>0</v>
      </c>
      <c r="L118" s="117"/>
      <c r="M118" s="122"/>
      <c r="P118" s="123">
        <f>SUM(P119:P126)</f>
        <v>0</v>
      </c>
      <c r="R118" s="123">
        <f>SUM(R119:R126)</f>
        <v>0</v>
      </c>
      <c r="T118" s="124">
        <f>SUM(T119:T126)</f>
        <v>0</v>
      </c>
      <c r="AR118" s="118" t="s">
        <v>6</v>
      </c>
      <c r="AT118" s="125" t="s">
        <v>78</v>
      </c>
      <c r="AU118" s="125" t="s">
        <v>79</v>
      </c>
      <c r="AY118" s="118" t="s">
        <v>224</v>
      </c>
      <c r="BK118" s="126">
        <f>SUM(BK119:BK126)</f>
        <v>0</v>
      </c>
    </row>
    <row r="119" spans="2:65" s="1" customFormat="1" ht="37.9" customHeight="1">
      <c r="B119" s="32"/>
      <c r="C119" s="127" t="s">
        <v>6</v>
      </c>
      <c r="D119" s="127" t="s">
        <v>225</v>
      </c>
      <c r="E119" s="128" t="s">
        <v>1051</v>
      </c>
      <c r="F119" s="129" t="s">
        <v>2390</v>
      </c>
      <c r="G119" s="130" t="s">
        <v>336</v>
      </c>
      <c r="H119" s="131">
        <v>5</v>
      </c>
      <c r="I119" s="132"/>
      <c r="J119" s="133">
        <f t="shared" ref="J119:J126" si="0">ROUND(I119*H119,2)</f>
        <v>0</v>
      </c>
      <c r="K119" s="134"/>
      <c r="L119" s="32"/>
      <c r="M119" s="135" t="s">
        <v>1</v>
      </c>
      <c r="N119" s="136" t="s">
        <v>44</v>
      </c>
      <c r="P119" s="137">
        <f t="shared" ref="P119:P126" si="1">O119*H119</f>
        <v>0</v>
      </c>
      <c r="Q119" s="137">
        <v>0</v>
      </c>
      <c r="R119" s="137">
        <f t="shared" ref="R119:R126" si="2">Q119*H119</f>
        <v>0</v>
      </c>
      <c r="S119" s="137">
        <v>0</v>
      </c>
      <c r="T119" s="138">
        <f t="shared" ref="T119:T126" si="3">S119*H119</f>
        <v>0</v>
      </c>
      <c r="AR119" s="139" t="s">
        <v>229</v>
      </c>
      <c r="AT119" s="139" t="s">
        <v>225</v>
      </c>
      <c r="AU119" s="139" t="s">
        <v>6</v>
      </c>
      <c r="AY119" s="17" t="s">
        <v>224</v>
      </c>
      <c r="BE119" s="140">
        <f t="shared" ref="BE119:BE126" si="4">IF(N119="základní",J119,0)</f>
        <v>0</v>
      </c>
      <c r="BF119" s="140">
        <f t="shared" ref="BF119:BF126" si="5">IF(N119="snížená",J119,0)</f>
        <v>0</v>
      </c>
      <c r="BG119" s="140">
        <f t="shared" ref="BG119:BG126" si="6">IF(N119="zákl. přenesená",J119,0)</f>
        <v>0</v>
      </c>
      <c r="BH119" s="140">
        <f t="shared" ref="BH119:BH126" si="7">IF(N119="sníž. přenesená",J119,0)</f>
        <v>0</v>
      </c>
      <c r="BI119" s="140">
        <f t="shared" ref="BI119:BI126" si="8">IF(N119="nulová",J119,0)</f>
        <v>0</v>
      </c>
      <c r="BJ119" s="17" t="s">
        <v>6</v>
      </c>
      <c r="BK119" s="140">
        <f t="shared" ref="BK119:BK126" si="9">ROUND(I119*H119,2)</f>
        <v>0</v>
      </c>
      <c r="BL119" s="17" t="s">
        <v>229</v>
      </c>
      <c r="BM119" s="139" t="s">
        <v>88</v>
      </c>
    </row>
    <row r="120" spans="2:65" s="1" customFormat="1" ht="37.9" customHeight="1">
      <c r="B120" s="32"/>
      <c r="C120" s="127" t="s">
        <v>88</v>
      </c>
      <c r="D120" s="127" t="s">
        <v>225</v>
      </c>
      <c r="E120" s="128" t="s">
        <v>1053</v>
      </c>
      <c r="F120" s="129" t="s">
        <v>2391</v>
      </c>
      <c r="G120" s="130" t="s">
        <v>336</v>
      </c>
      <c r="H120" s="131">
        <v>16</v>
      </c>
      <c r="I120" s="132"/>
      <c r="J120" s="133">
        <f t="shared" si="0"/>
        <v>0</v>
      </c>
      <c r="K120" s="134"/>
      <c r="L120" s="32"/>
      <c r="M120" s="135" t="s">
        <v>1</v>
      </c>
      <c r="N120" s="136" t="s">
        <v>44</v>
      </c>
      <c r="P120" s="137">
        <f t="shared" si="1"/>
        <v>0</v>
      </c>
      <c r="Q120" s="137">
        <v>0</v>
      </c>
      <c r="R120" s="137">
        <f t="shared" si="2"/>
        <v>0</v>
      </c>
      <c r="S120" s="137">
        <v>0</v>
      </c>
      <c r="T120" s="138">
        <f t="shared" si="3"/>
        <v>0</v>
      </c>
      <c r="AR120" s="139" t="s">
        <v>229</v>
      </c>
      <c r="AT120" s="139" t="s">
        <v>225</v>
      </c>
      <c r="AU120" s="139" t="s">
        <v>6</v>
      </c>
      <c r="AY120" s="17" t="s">
        <v>224</v>
      </c>
      <c r="BE120" s="140">
        <f t="shared" si="4"/>
        <v>0</v>
      </c>
      <c r="BF120" s="140">
        <f t="shared" si="5"/>
        <v>0</v>
      </c>
      <c r="BG120" s="140">
        <f t="shared" si="6"/>
        <v>0</v>
      </c>
      <c r="BH120" s="140">
        <f t="shared" si="7"/>
        <v>0</v>
      </c>
      <c r="BI120" s="140">
        <f t="shared" si="8"/>
        <v>0</v>
      </c>
      <c r="BJ120" s="17" t="s">
        <v>6</v>
      </c>
      <c r="BK120" s="140">
        <f t="shared" si="9"/>
        <v>0</v>
      </c>
      <c r="BL120" s="17" t="s">
        <v>229</v>
      </c>
      <c r="BM120" s="139" t="s">
        <v>229</v>
      </c>
    </row>
    <row r="121" spans="2:65" s="1" customFormat="1" ht="44.25" customHeight="1">
      <c r="B121" s="32"/>
      <c r="C121" s="127" t="s">
        <v>241</v>
      </c>
      <c r="D121" s="127" t="s">
        <v>225</v>
      </c>
      <c r="E121" s="128" t="s">
        <v>1536</v>
      </c>
      <c r="F121" s="129" t="s">
        <v>2392</v>
      </c>
      <c r="G121" s="130" t="s">
        <v>336</v>
      </c>
      <c r="H121" s="131">
        <v>6</v>
      </c>
      <c r="I121" s="132"/>
      <c r="J121" s="133">
        <f t="shared" si="0"/>
        <v>0</v>
      </c>
      <c r="K121" s="134"/>
      <c r="L121" s="32"/>
      <c r="M121" s="135" t="s">
        <v>1</v>
      </c>
      <c r="N121" s="136" t="s">
        <v>44</v>
      </c>
      <c r="P121" s="137">
        <f t="shared" si="1"/>
        <v>0</v>
      </c>
      <c r="Q121" s="137">
        <v>0</v>
      </c>
      <c r="R121" s="137">
        <f t="shared" si="2"/>
        <v>0</v>
      </c>
      <c r="S121" s="137">
        <v>0</v>
      </c>
      <c r="T121" s="138">
        <f t="shared" si="3"/>
        <v>0</v>
      </c>
      <c r="AR121" s="139" t="s">
        <v>229</v>
      </c>
      <c r="AT121" s="139" t="s">
        <v>225</v>
      </c>
      <c r="AU121" s="139" t="s">
        <v>6</v>
      </c>
      <c r="AY121" s="17" t="s">
        <v>224</v>
      </c>
      <c r="BE121" s="140">
        <f t="shared" si="4"/>
        <v>0</v>
      </c>
      <c r="BF121" s="140">
        <f t="shared" si="5"/>
        <v>0</v>
      </c>
      <c r="BG121" s="140">
        <f t="shared" si="6"/>
        <v>0</v>
      </c>
      <c r="BH121" s="140">
        <f t="shared" si="7"/>
        <v>0</v>
      </c>
      <c r="BI121" s="140">
        <f t="shared" si="8"/>
        <v>0</v>
      </c>
      <c r="BJ121" s="17" t="s">
        <v>6</v>
      </c>
      <c r="BK121" s="140">
        <f t="shared" si="9"/>
        <v>0</v>
      </c>
      <c r="BL121" s="17" t="s">
        <v>229</v>
      </c>
      <c r="BM121" s="139" t="s">
        <v>258</v>
      </c>
    </row>
    <row r="122" spans="2:65" s="1" customFormat="1" ht="44.25" customHeight="1">
      <c r="B122" s="32"/>
      <c r="C122" s="127" t="s">
        <v>229</v>
      </c>
      <c r="D122" s="127" t="s">
        <v>225</v>
      </c>
      <c r="E122" s="128" t="s">
        <v>1538</v>
      </c>
      <c r="F122" s="129" t="s">
        <v>2393</v>
      </c>
      <c r="G122" s="130" t="s">
        <v>336</v>
      </c>
      <c r="H122" s="131">
        <v>3</v>
      </c>
      <c r="I122" s="132"/>
      <c r="J122" s="133">
        <f t="shared" si="0"/>
        <v>0</v>
      </c>
      <c r="K122" s="134"/>
      <c r="L122" s="32"/>
      <c r="M122" s="135" t="s">
        <v>1</v>
      </c>
      <c r="N122" s="136" t="s">
        <v>44</v>
      </c>
      <c r="P122" s="137">
        <f t="shared" si="1"/>
        <v>0</v>
      </c>
      <c r="Q122" s="137">
        <v>0</v>
      </c>
      <c r="R122" s="137">
        <f t="shared" si="2"/>
        <v>0</v>
      </c>
      <c r="S122" s="137">
        <v>0</v>
      </c>
      <c r="T122" s="138">
        <f t="shared" si="3"/>
        <v>0</v>
      </c>
      <c r="AR122" s="139" t="s">
        <v>229</v>
      </c>
      <c r="AT122" s="139" t="s">
        <v>225</v>
      </c>
      <c r="AU122" s="139" t="s">
        <v>6</v>
      </c>
      <c r="AY122" s="17" t="s">
        <v>224</v>
      </c>
      <c r="BE122" s="140">
        <f t="shared" si="4"/>
        <v>0</v>
      </c>
      <c r="BF122" s="140">
        <f t="shared" si="5"/>
        <v>0</v>
      </c>
      <c r="BG122" s="140">
        <f t="shared" si="6"/>
        <v>0</v>
      </c>
      <c r="BH122" s="140">
        <f t="shared" si="7"/>
        <v>0</v>
      </c>
      <c r="BI122" s="140">
        <f t="shared" si="8"/>
        <v>0</v>
      </c>
      <c r="BJ122" s="17" t="s">
        <v>6</v>
      </c>
      <c r="BK122" s="140">
        <f t="shared" si="9"/>
        <v>0</v>
      </c>
      <c r="BL122" s="17" t="s">
        <v>229</v>
      </c>
      <c r="BM122" s="139" t="s">
        <v>272</v>
      </c>
    </row>
    <row r="123" spans="2:65" s="1" customFormat="1" ht="37.9" customHeight="1">
      <c r="B123" s="32"/>
      <c r="C123" s="127" t="s">
        <v>250</v>
      </c>
      <c r="D123" s="127" t="s">
        <v>225</v>
      </c>
      <c r="E123" s="128" t="s">
        <v>1540</v>
      </c>
      <c r="F123" s="129" t="s">
        <v>1537</v>
      </c>
      <c r="G123" s="130" t="s">
        <v>336</v>
      </c>
      <c r="H123" s="131">
        <v>8</v>
      </c>
      <c r="I123" s="132"/>
      <c r="J123" s="133">
        <f t="shared" si="0"/>
        <v>0</v>
      </c>
      <c r="K123" s="134"/>
      <c r="L123" s="32"/>
      <c r="M123" s="135" t="s">
        <v>1</v>
      </c>
      <c r="N123" s="136" t="s">
        <v>44</v>
      </c>
      <c r="P123" s="137">
        <f t="shared" si="1"/>
        <v>0</v>
      </c>
      <c r="Q123" s="137">
        <v>0</v>
      </c>
      <c r="R123" s="137">
        <f t="shared" si="2"/>
        <v>0</v>
      </c>
      <c r="S123" s="137">
        <v>0</v>
      </c>
      <c r="T123" s="138">
        <f t="shared" si="3"/>
        <v>0</v>
      </c>
      <c r="AR123" s="139" t="s">
        <v>229</v>
      </c>
      <c r="AT123" s="139" t="s">
        <v>225</v>
      </c>
      <c r="AU123" s="139" t="s">
        <v>6</v>
      </c>
      <c r="AY123" s="17" t="s">
        <v>224</v>
      </c>
      <c r="BE123" s="140">
        <f t="shared" si="4"/>
        <v>0</v>
      </c>
      <c r="BF123" s="140">
        <f t="shared" si="5"/>
        <v>0</v>
      </c>
      <c r="BG123" s="140">
        <f t="shared" si="6"/>
        <v>0</v>
      </c>
      <c r="BH123" s="140">
        <f t="shared" si="7"/>
        <v>0</v>
      </c>
      <c r="BI123" s="140">
        <f t="shared" si="8"/>
        <v>0</v>
      </c>
      <c r="BJ123" s="17" t="s">
        <v>6</v>
      </c>
      <c r="BK123" s="140">
        <f t="shared" si="9"/>
        <v>0</v>
      </c>
      <c r="BL123" s="17" t="s">
        <v>229</v>
      </c>
      <c r="BM123" s="139" t="s">
        <v>282</v>
      </c>
    </row>
    <row r="124" spans="2:65" s="1" customFormat="1" ht="44.25" customHeight="1">
      <c r="B124" s="32"/>
      <c r="C124" s="127" t="s">
        <v>258</v>
      </c>
      <c r="D124" s="127" t="s">
        <v>225</v>
      </c>
      <c r="E124" s="128" t="s">
        <v>2363</v>
      </c>
      <c r="F124" s="129" t="s">
        <v>2394</v>
      </c>
      <c r="G124" s="130" t="s">
        <v>336</v>
      </c>
      <c r="H124" s="131">
        <v>1</v>
      </c>
      <c r="I124" s="132"/>
      <c r="J124" s="133">
        <f t="shared" si="0"/>
        <v>0</v>
      </c>
      <c r="K124" s="134"/>
      <c r="L124" s="32"/>
      <c r="M124" s="135" t="s">
        <v>1</v>
      </c>
      <c r="N124" s="136" t="s">
        <v>44</v>
      </c>
      <c r="P124" s="137">
        <f t="shared" si="1"/>
        <v>0</v>
      </c>
      <c r="Q124" s="137">
        <v>0</v>
      </c>
      <c r="R124" s="137">
        <f t="shared" si="2"/>
        <v>0</v>
      </c>
      <c r="S124" s="137">
        <v>0</v>
      </c>
      <c r="T124" s="138">
        <f t="shared" si="3"/>
        <v>0</v>
      </c>
      <c r="AR124" s="139" t="s">
        <v>229</v>
      </c>
      <c r="AT124" s="139" t="s">
        <v>225</v>
      </c>
      <c r="AU124" s="139" t="s">
        <v>6</v>
      </c>
      <c r="AY124" s="17" t="s">
        <v>224</v>
      </c>
      <c r="BE124" s="140">
        <f t="shared" si="4"/>
        <v>0</v>
      </c>
      <c r="BF124" s="140">
        <f t="shared" si="5"/>
        <v>0</v>
      </c>
      <c r="BG124" s="140">
        <f t="shared" si="6"/>
        <v>0</v>
      </c>
      <c r="BH124" s="140">
        <f t="shared" si="7"/>
        <v>0</v>
      </c>
      <c r="BI124" s="140">
        <f t="shared" si="8"/>
        <v>0</v>
      </c>
      <c r="BJ124" s="17" t="s">
        <v>6</v>
      </c>
      <c r="BK124" s="140">
        <f t="shared" si="9"/>
        <v>0</v>
      </c>
      <c r="BL124" s="17" t="s">
        <v>229</v>
      </c>
      <c r="BM124" s="139" t="s">
        <v>9</v>
      </c>
    </row>
    <row r="125" spans="2:65" s="1" customFormat="1" ht="49.15" customHeight="1">
      <c r="B125" s="32"/>
      <c r="C125" s="127" t="s">
        <v>262</v>
      </c>
      <c r="D125" s="127" t="s">
        <v>225</v>
      </c>
      <c r="E125" s="128" t="s">
        <v>2365</v>
      </c>
      <c r="F125" s="129" t="s">
        <v>2395</v>
      </c>
      <c r="G125" s="130" t="s">
        <v>336</v>
      </c>
      <c r="H125" s="131">
        <v>2</v>
      </c>
      <c r="I125" s="132"/>
      <c r="J125" s="133">
        <f t="shared" si="0"/>
        <v>0</v>
      </c>
      <c r="K125" s="134"/>
      <c r="L125" s="32"/>
      <c r="M125" s="135" t="s">
        <v>1</v>
      </c>
      <c r="N125" s="136" t="s">
        <v>44</v>
      </c>
      <c r="P125" s="137">
        <f t="shared" si="1"/>
        <v>0</v>
      </c>
      <c r="Q125" s="137">
        <v>0</v>
      </c>
      <c r="R125" s="137">
        <f t="shared" si="2"/>
        <v>0</v>
      </c>
      <c r="S125" s="137">
        <v>0</v>
      </c>
      <c r="T125" s="138">
        <f t="shared" si="3"/>
        <v>0</v>
      </c>
      <c r="AR125" s="139" t="s">
        <v>229</v>
      </c>
      <c r="AT125" s="139" t="s">
        <v>225</v>
      </c>
      <c r="AU125" s="139" t="s">
        <v>6</v>
      </c>
      <c r="AY125" s="17" t="s">
        <v>224</v>
      </c>
      <c r="BE125" s="140">
        <f t="shared" si="4"/>
        <v>0</v>
      </c>
      <c r="BF125" s="140">
        <f t="shared" si="5"/>
        <v>0</v>
      </c>
      <c r="BG125" s="140">
        <f t="shared" si="6"/>
        <v>0</v>
      </c>
      <c r="BH125" s="140">
        <f t="shared" si="7"/>
        <v>0</v>
      </c>
      <c r="BI125" s="140">
        <f t="shared" si="8"/>
        <v>0</v>
      </c>
      <c r="BJ125" s="17" t="s">
        <v>6</v>
      </c>
      <c r="BK125" s="140">
        <f t="shared" si="9"/>
        <v>0</v>
      </c>
      <c r="BL125" s="17" t="s">
        <v>229</v>
      </c>
      <c r="BM125" s="139" t="s">
        <v>244</v>
      </c>
    </row>
    <row r="126" spans="2:65" s="1" customFormat="1" ht="37.9" customHeight="1">
      <c r="B126" s="32"/>
      <c r="C126" s="127" t="s">
        <v>272</v>
      </c>
      <c r="D126" s="127" t="s">
        <v>225</v>
      </c>
      <c r="E126" s="128" t="s">
        <v>2367</v>
      </c>
      <c r="F126" s="129" t="s">
        <v>2396</v>
      </c>
      <c r="G126" s="130" t="s">
        <v>336</v>
      </c>
      <c r="H126" s="131">
        <v>4</v>
      </c>
      <c r="I126" s="132"/>
      <c r="J126" s="133">
        <f t="shared" si="0"/>
        <v>0</v>
      </c>
      <c r="K126" s="134"/>
      <c r="L126" s="32"/>
      <c r="M126" s="181" t="s">
        <v>1</v>
      </c>
      <c r="N126" s="182" t="s">
        <v>44</v>
      </c>
      <c r="O126" s="183"/>
      <c r="P126" s="184">
        <f t="shared" si="1"/>
        <v>0</v>
      </c>
      <c r="Q126" s="184">
        <v>0</v>
      </c>
      <c r="R126" s="184">
        <f t="shared" si="2"/>
        <v>0</v>
      </c>
      <c r="S126" s="184">
        <v>0</v>
      </c>
      <c r="T126" s="185">
        <f t="shared" si="3"/>
        <v>0</v>
      </c>
      <c r="AR126" s="139" t="s">
        <v>229</v>
      </c>
      <c r="AT126" s="139" t="s">
        <v>225</v>
      </c>
      <c r="AU126" s="139" t="s">
        <v>6</v>
      </c>
      <c r="AY126" s="17" t="s">
        <v>224</v>
      </c>
      <c r="BE126" s="140">
        <f t="shared" si="4"/>
        <v>0</v>
      </c>
      <c r="BF126" s="140">
        <f t="shared" si="5"/>
        <v>0</v>
      </c>
      <c r="BG126" s="140">
        <f t="shared" si="6"/>
        <v>0</v>
      </c>
      <c r="BH126" s="140">
        <f t="shared" si="7"/>
        <v>0</v>
      </c>
      <c r="BI126" s="140">
        <f t="shared" si="8"/>
        <v>0</v>
      </c>
      <c r="BJ126" s="17" t="s">
        <v>6</v>
      </c>
      <c r="BK126" s="140">
        <f t="shared" si="9"/>
        <v>0</v>
      </c>
      <c r="BL126" s="17" t="s">
        <v>229</v>
      </c>
      <c r="BM126" s="139" t="s">
        <v>249</v>
      </c>
    </row>
    <row r="127" spans="2:65" s="1" customFormat="1" ht="6.95" customHeight="1">
      <c r="B127" s="44"/>
      <c r="C127" s="45"/>
      <c r="D127" s="45"/>
      <c r="E127" s="45"/>
      <c r="F127" s="45"/>
      <c r="G127" s="45"/>
      <c r="H127" s="45"/>
      <c r="I127" s="45"/>
      <c r="J127" s="45"/>
      <c r="K127" s="45"/>
      <c r="L127" s="32"/>
    </row>
  </sheetData>
  <sheetProtection algorithmName="SHA-512" hashValue="sA4qukArID9t1UOYFUm2JwUZaH3gI/+uI/3eL/gaEUrNpwgHpPD9sFP2aZ1G3X/FjgxoShmiR2WK30YuIij8Jw==" saltValue="s6/xYgq8Gw7eEM1LCGqEXkkTvVo3BbNRt1c15ts+9C55uBZsy+/Fo9EPx4Sjqfmdx+eKqJ0BRSM8W5M442QVDQ==" spinCount="100000" sheet="1" objects="1" scenarios="1" formatColumns="0" formatRows="0" autoFilter="0"/>
  <autoFilter ref="C116:K126" xr:uid="{00000000-0009-0000-0000-000012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543"/>
  <sheetViews>
    <sheetView showGridLines="0" topLeftCell="A359" workbookViewId="0">
      <selection activeCell="F393" sqref="F393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87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>
      <c r="B4" s="20"/>
      <c r="D4" s="21" t="s">
        <v>181</v>
      </c>
      <c r="L4" s="20"/>
      <c r="M4" s="88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236" t="str">
        <f>'Rekapitulace stavby'!K6</f>
        <v>Přírodní koupací biotop Jilemnice</v>
      </c>
      <c r="F7" s="237"/>
      <c r="G7" s="237"/>
      <c r="H7" s="237"/>
      <c r="L7" s="20"/>
    </row>
    <row r="8" spans="2:46" s="1" customFormat="1" ht="12" customHeight="1">
      <c r="B8" s="32"/>
      <c r="D8" s="27" t="s">
        <v>182</v>
      </c>
      <c r="L8" s="32"/>
    </row>
    <row r="9" spans="2:46" s="1" customFormat="1" ht="16.5" customHeight="1">
      <c r="B9" s="32"/>
      <c r="E9" s="201" t="s">
        <v>183</v>
      </c>
      <c r="F9" s="235"/>
      <c r="G9" s="235"/>
      <c r="H9" s="235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19</v>
      </c>
      <c r="F11" s="25" t="s">
        <v>1</v>
      </c>
      <c r="I11" s="27" t="s">
        <v>20</v>
      </c>
      <c r="J11" s="25" t="s">
        <v>1</v>
      </c>
      <c r="L11" s="32"/>
    </row>
    <row r="12" spans="2:46" s="1" customFormat="1" ht="12" customHeight="1">
      <c r="B12" s="32"/>
      <c r="D12" s="27" t="s">
        <v>21</v>
      </c>
      <c r="F12" s="25" t="s">
        <v>37</v>
      </c>
      <c r="I12" s="27" t="s">
        <v>23</v>
      </c>
      <c r="J12" s="52" t="str">
        <f>'Rekapitulace stavby'!AN8</f>
        <v>12. 2. 2024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tr">
        <f>IF('Rekapitulace stavby'!AN10="","",'Rekapitulace stavby'!AN10)</f>
        <v>05769370</v>
      </c>
      <c r="L14" s="32"/>
    </row>
    <row r="15" spans="2:46" s="1" customFormat="1" ht="18" customHeight="1">
      <c r="B15" s="32"/>
      <c r="E15" s="25" t="str">
        <f>IF('Rekapitulace stavby'!E11="","",'Rekapitulace stavby'!E11)</f>
        <v>Sportovní centrum Jilemnice, s.r.o.</v>
      </c>
      <c r="I15" s="27" t="s">
        <v>29</v>
      </c>
      <c r="J15" s="25" t="str">
        <f>IF('Rekapitulace stavby'!AN11="","",'Rekapitulace stavby'!AN11)</f>
        <v/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30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8" t="str">
        <f>'Rekapitulace stavby'!E14</f>
        <v>Vyplň údaj</v>
      </c>
      <c r="F18" s="224"/>
      <c r="G18" s="224"/>
      <c r="H18" s="224"/>
      <c r="I18" s="27" t="s">
        <v>29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32</v>
      </c>
      <c r="I20" s="27" t="s">
        <v>26</v>
      </c>
      <c r="J20" s="25" t="str">
        <f>IF('Rekapitulace stavby'!AN16="","",'Rekapitulace stavby'!AN16)</f>
        <v>26230283</v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BAPO s.r.o. </v>
      </c>
      <c r="I21" s="27" t="s">
        <v>29</v>
      </c>
      <c r="J21" s="25" t="str">
        <f>IF('Rekapitulace stavby'!AN17="","",'Rekapitulace stavby'!AN17)</f>
        <v/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36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29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38</v>
      </c>
      <c r="L26" s="32"/>
    </row>
    <row r="27" spans="2:12" s="7" customFormat="1" ht="16.5" customHeight="1">
      <c r="B27" s="89"/>
      <c r="E27" s="228" t="s">
        <v>1</v>
      </c>
      <c r="F27" s="228"/>
      <c r="G27" s="228"/>
      <c r="H27" s="228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39</v>
      </c>
      <c r="J30" s="66">
        <f>ROUND(J137,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41</v>
      </c>
      <c r="I32" s="35" t="s">
        <v>40</v>
      </c>
      <c r="J32" s="35" t="s">
        <v>42</v>
      </c>
      <c r="L32" s="32"/>
    </row>
    <row r="33" spans="2:12" s="1" customFormat="1" ht="14.45" customHeight="1">
      <c r="B33" s="32"/>
      <c r="D33" s="55" t="s">
        <v>43</v>
      </c>
      <c r="E33" s="27" t="s">
        <v>44</v>
      </c>
      <c r="F33" s="91">
        <f>ROUND((SUM(BE137:BE542)),  2)</f>
        <v>0</v>
      </c>
      <c r="I33" s="92">
        <v>0.21</v>
      </c>
      <c r="J33" s="91">
        <f>ROUND(((SUM(BE137:BE542))*I33),  2)</f>
        <v>0</v>
      </c>
      <c r="L33" s="32"/>
    </row>
    <row r="34" spans="2:12" s="1" customFormat="1" ht="14.45" customHeight="1">
      <c r="B34" s="32"/>
      <c r="E34" s="27" t="s">
        <v>45</v>
      </c>
      <c r="F34" s="91">
        <f>ROUND((SUM(BF137:BF542)),  2)</f>
        <v>0</v>
      </c>
      <c r="I34" s="92">
        <v>0.12</v>
      </c>
      <c r="J34" s="91">
        <f>ROUND(((SUM(BF137:BF542))*I34),  2)</f>
        <v>0</v>
      </c>
      <c r="L34" s="32"/>
    </row>
    <row r="35" spans="2:12" s="1" customFormat="1" ht="14.45" hidden="1" customHeight="1">
      <c r="B35" s="32"/>
      <c r="E35" s="27" t="s">
        <v>46</v>
      </c>
      <c r="F35" s="91">
        <f>ROUND((SUM(BG137:BG542)),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47</v>
      </c>
      <c r="F36" s="91">
        <f>ROUND((SUM(BH137:BH542)),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48</v>
      </c>
      <c r="F37" s="91">
        <f>ROUND((SUM(BI137:BI542)),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3"/>
      <c r="D39" s="94" t="s">
        <v>49</v>
      </c>
      <c r="E39" s="57"/>
      <c r="F39" s="57"/>
      <c r="G39" s="95" t="s">
        <v>50</v>
      </c>
      <c r="H39" s="96" t="s">
        <v>51</v>
      </c>
      <c r="I39" s="57"/>
      <c r="J39" s="97">
        <f>SUM(J30:J37)</f>
        <v>0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52</v>
      </c>
      <c r="E50" s="42"/>
      <c r="F50" s="42"/>
      <c r="G50" s="41" t="s">
        <v>53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54</v>
      </c>
      <c r="E61" s="34"/>
      <c r="F61" s="99" t="s">
        <v>55</v>
      </c>
      <c r="G61" s="43" t="s">
        <v>54</v>
      </c>
      <c r="H61" s="34"/>
      <c r="I61" s="34"/>
      <c r="J61" s="100" t="s">
        <v>55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56</v>
      </c>
      <c r="E65" s="42"/>
      <c r="F65" s="42"/>
      <c r="G65" s="41" t="s">
        <v>57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54</v>
      </c>
      <c r="E76" s="34"/>
      <c r="F76" s="99" t="s">
        <v>55</v>
      </c>
      <c r="G76" s="43" t="s">
        <v>54</v>
      </c>
      <c r="H76" s="34"/>
      <c r="I76" s="34"/>
      <c r="J76" s="100" t="s">
        <v>55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184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17</v>
      </c>
      <c r="L84" s="32"/>
    </row>
    <row r="85" spans="2:47" s="1" customFormat="1" ht="16.5" customHeight="1">
      <c r="B85" s="32"/>
      <c r="E85" s="236" t="str">
        <f>E7</f>
        <v>Přírodní koupací biotop Jilemnice</v>
      </c>
      <c r="F85" s="237"/>
      <c r="G85" s="237"/>
      <c r="H85" s="237"/>
      <c r="L85" s="32"/>
    </row>
    <row r="86" spans="2:47" s="1" customFormat="1" ht="12" customHeight="1">
      <c r="B86" s="32"/>
      <c r="C86" s="27" t="s">
        <v>182</v>
      </c>
      <c r="L86" s="32"/>
    </row>
    <row r="87" spans="2:47" s="1" customFormat="1" ht="16.5" customHeight="1">
      <c r="B87" s="32"/>
      <c r="E87" s="201" t="str">
        <f>E9</f>
        <v>SO 01 - Přírodní koupací biotop vč. biologie</v>
      </c>
      <c r="F87" s="235"/>
      <c r="G87" s="235"/>
      <c r="H87" s="235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21</v>
      </c>
      <c r="F89" s="25" t="str">
        <f>F12</f>
        <v xml:space="preserve"> </v>
      </c>
      <c r="I89" s="27" t="s">
        <v>23</v>
      </c>
      <c r="J89" s="52" t="str">
        <f>IF(J12="","",J12)</f>
        <v>12. 2. 2024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25</v>
      </c>
      <c r="F91" s="25" t="str">
        <f>E15</f>
        <v>Sportovní centrum Jilemnice, s.r.o.</v>
      </c>
      <c r="I91" s="27" t="s">
        <v>32</v>
      </c>
      <c r="J91" s="30" t="str">
        <f>E21</f>
        <v xml:space="preserve">BAPO s.r.o. </v>
      </c>
      <c r="L91" s="32"/>
    </row>
    <row r="92" spans="2:47" s="1" customFormat="1" ht="15.2" customHeight="1">
      <c r="B92" s="32"/>
      <c r="C92" s="27" t="s">
        <v>30</v>
      </c>
      <c r="F92" s="25" t="str">
        <f>IF(E18="","",E18)</f>
        <v>Vyplň údaj</v>
      </c>
      <c r="I92" s="27" t="s">
        <v>36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185</v>
      </c>
      <c r="D94" s="93"/>
      <c r="E94" s="93"/>
      <c r="F94" s="93"/>
      <c r="G94" s="93"/>
      <c r="H94" s="93"/>
      <c r="I94" s="93"/>
      <c r="J94" s="102" t="s">
        <v>186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3" t="s">
        <v>187</v>
      </c>
      <c r="J96" s="66">
        <f>J137</f>
        <v>0</v>
      </c>
      <c r="L96" s="32"/>
      <c r="AU96" s="17" t="s">
        <v>188</v>
      </c>
    </row>
    <row r="97" spans="2:12" s="8" customFormat="1" ht="24.95" customHeight="1">
      <c r="B97" s="104"/>
      <c r="D97" s="105" t="s">
        <v>189</v>
      </c>
      <c r="E97" s="106"/>
      <c r="F97" s="106"/>
      <c r="G97" s="106"/>
      <c r="H97" s="106"/>
      <c r="I97" s="106"/>
      <c r="J97" s="107">
        <f>J138</f>
        <v>0</v>
      </c>
      <c r="L97" s="104"/>
    </row>
    <row r="98" spans="2:12" s="8" customFormat="1" ht="24.95" customHeight="1">
      <c r="B98" s="104"/>
      <c r="D98" s="105" t="s">
        <v>190</v>
      </c>
      <c r="E98" s="106"/>
      <c r="F98" s="106"/>
      <c r="G98" s="106"/>
      <c r="H98" s="106"/>
      <c r="I98" s="106"/>
      <c r="J98" s="107">
        <f>J190</f>
        <v>0</v>
      </c>
      <c r="L98" s="104"/>
    </row>
    <row r="99" spans="2:12" s="8" customFormat="1" ht="24.95" customHeight="1">
      <c r="B99" s="104"/>
      <c r="D99" s="105" t="s">
        <v>191</v>
      </c>
      <c r="E99" s="106"/>
      <c r="F99" s="106"/>
      <c r="G99" s="106"/>
      <c r="H99" s="106"/>
      <c r="I99" s="106"/>
      <c r="J99" s="107">
        <f>J195</f>
        <v>0</v>
      </c>
      <c r="L99" s="104"/>
    </row>
    <row r="100" spans="2:12" s="8" customFormat="1" ht="24.95" customHeight="1">
      <c r="B100" s="104"/>
      <c r="D100" s="105" t="s">
        <v>192</v>
      </c>
      <c r="E100" s="106"/>
      <c r="F100" s="106"/>
      <c r="G100" s="106"/>
      <c r="H100" s="106"/>
      <c r="I100" s="106"/>
      <c r="J100" s="107">
        <f>J205</f>
        <v>0</v>
      </c>
      <c r="L100" s="104"/>
    </row>
    <row r="101" spans="2:12" s="8" customFormat="1" ht="24.95" customHeight="1">
      <c r="B101" s="104"/>
      <c r="D101" s="105" t="s">
        <v>193</v>
      </c>
      <c r="E101" s="106"/>
      <c r="F101" s="106"/>
      <c r="G101" s="106"/>
      <c r="H101" s="106"/>
      <c r="I101" s="106"/>
      <c r="J101" s="107">
        <f>J293</f>
        <v>0</v>
      </c>
      <c r="L101" s="104"/>
    </row>
    <row r="102" spans="2:12" s="8" customFormat="1" ht="24.95" customHeight="1">
      <c r="B102" s="104"/>
      <c r="D102" s="105" t="s">
        <v>194</v>
      </c>
      <c r="E102" s="106"/>
      <c r="F102" s="106"/>
      <c r="G102" s="106"/>
      <c r="H102" s="106"/>
      <c r="I102" s="106"/>
      <c r="J102" s="107">
        <f>J333</f>
        <v>0</v>
      </c>
      <c r="L102" s="104"/>
    </row>
    <row r="103" spans="2:12" s="8" customFormat="1" ht="24.95" customHeight="1">
      <c r="B103" s="104"/>
      <c r="D103" s="105" t="s">
        <v>195</v>
      </c>
      <c r="E103" s="106"/>
      <c r="F103" s="106"/>
      <c r="G103" s="106"/>
      <c r="H103" s="106"/>
      <c r="I103" s="106"/>
      <c r="J103" s="107">
        <f>J337</f>
        <v>0</v>
      </c>
      <c r="L103" s="104"/>
    </row>
    <row r="104" spans="2:12" s="8" customFormat="1" ht="24.95" customHeight="1">
      <c r="B104" s="104"/>
      <c r="D104" s="105" t="s">
        <v>196</v>
      </c>
      <c r="E104" s="106"/>
      <c r="F104" s="106"/>
      <c r="G104" s="106"/>
      <c r="H104" s="106"/>
      <c r="I104" s="106"/>
      <c r="J104" s="107">
        <f>J376</f>
        <v>0</v>
      </c>
      <c r="L104" s="104"/>
    </row>
    <row r="105" spans="2:12" s="8" customFormat="1" ht="24.95" customHeight="1">
      <c r="B105" s="104"/>
      <c r="D105" s="105" t="s">
        <v>197</v>
      </c>
      <c r="E105" s="106"/>
      <c r="F105" s="106"/>
      <c r="G105" s="106"/>
      <c r="H105" s="106"/>
      <c r="I105" s="106"/>
      <c r="J105" s="107">
        <f>J382</f>
        <v>0</v>
      </c>
      <c r="L105" s="104"/>
    </row>
    <row r="106" spans="2:12" s="8" customFormat="1" ht="24.95" customHeight="1">
      <c r="B106" s="104"/>
      <c r="D106" s="105" t="s">
        <v>198</v>
      </c>
      <c r="E106" s="106"/>
      <c r="F106" s="106"/>
      <c r="G106" s="106"/>
      <c r="H106" s="106"/>
      <c r="I106" s="106"/>
      <c r="J106" s="107">
        <f>J390</f>
        <v>0</v>
      </c>
      <c r="L106" s="104"/>
    </row>
    <row r="107" spans="2:12" s="8" customFormat="1" ht="24.95" customHeight="1">
      <c r="B107" s="104"/>
      <c r="D107" s="105" t="s">
        <v>199</v>
      </c>
      <c r="E107" s="106"/>
      <c r="F107" s="106"/>
      <c r="G107" s="106"/>
      <c r="H107" s="106"/>
      <c r="I107" s="106"/>
      <c r="J107" s="107">
        <f>J413</f>
        <v>0</v>
      </c>
      <c r="L107" s="104"/>
    </row>
    <row r="108" spans="2:12" s="8" customFormat="1" ht="24.95" customHeight="1">
      <c r="B108" s="104"/>
      <c r="D108" s="105" t="s">
        <v>200</v>
      </c>
      <c r="E108" s="106"/>
      <c r="F108" s="106"/>
      <c r="G108" s="106"/>
      <c r="H108" s="106"/>
      <c r="I108" s="106"/>
      <c r="J108" s="107">
        <f>J415</f>
        <v>0</v>
      </c>
      <c r="L108" s="104"/>
    </row>
    <row r="109" spans="2:12" s="8" customFormat="1" ht="24.95" customHeight="1">
      <c r="B109" s="104"/>
      <c r="D109" s="105" t="s">
        <v>201</v>
      </c>
      <c r="E109" s="106"/>
      <c r="F109" s="106"/>
      <c r="G109" s="106"/>
      <c r="H109" s="106"/>
      <c r="I109" s="106"/>
      <c r="J109" s="107">
        <f>J419</f>
        <v>0</v>
      </c>
      <c r="L109" s="104"/>
    </row>
    <row r="110" spans="2:12" s="8" customFormat="1" ht="24.95" customHeight="1">
      <c r="B110" s="104"/>
      <c r="D110" s="105" t="s">
        <v>202</v>
      </c>
      <c r="E110" s="106"/>
      <c r="F110" s="106"/>
      <c r="G110" s="106"/>
      <c r="H110" s="106"/>
      <c r="I110" s="106"/>
      <c r="J110" s="107">
        <f>J421</f>
        <v>0</v>
      </c>
      <c r="L110" s="104"/>
    </row>
    <row r="111" spans="2:12" s="8" customFormat="1" ht="24.95" customHeight="1">
      <c r="B111" s="104"/>
      <c r="D111" s="105" t="s">
        <v>203</v>
      </c>
      <c r="E111" s="106"/>
      <c r="F111" s="106"/>
      <c r="G111" s="106"/>
      <c r="H111" s="106"/>
      <c r="I111" s="106"/>
      <c r="J111" s="107">
        <f>J428</f>
        <v>0</v>
      </c>
      <c r="L111" s="104"/>
    </row>
    <row r="112" spans="2:12" s="8" customFormat="1" ht="24.95" customHeight="1">
      <c r="B112" s="104"/>
      <c r="D112" s="105" t="s">
        <v>204</v>
      </c>
      <c r="E112" s="106"/>
      <c r="F112" s="106"/>
      <c r="G112" s="106"/>
      <c r="H112" s="106"/>
      <c r="I112" s="106"/>
      <c r="J112" s="107">
        <f>J431</f>
        <v>0</v>
      </c>
      <c r="L112" s="104"/>
    </row>
    <row r="113" spans="2:12" s="8" customFormat="1" ht="24.95" customHeight="1">
      <c r="B113" s="104"/>
      <c r="D113" s="105" t="s">
        <v>205</v>
      </c>
      <c r="E113" s="106"/>
      <c r="F113" s="106"/>
      <c r="G113" s="106"/>
      <c r="H113" s="106"/>
      <c r="I113" s="106"/>
      <c r="J113" s="107">
        <f>J433</f>
        <v>0</v>
      </c>
      <c r="L113" s="104"/>
    </row>
    <row r="114" spans="2:12" s="8" customFormat="1" ht="24.95" customHeight="1">
      <c r="B114" s="104"/>
      <c r="D114" s="105" t="s">
        <v>206</v>
      </c>
      <c r="E114" s="106"/>
      <c r="F114" s="106"/>
      <c r="G114" s="106"/>
      <c r="H114" s="106"/>
      <c r="I114" s="106"/>
      <c r="J114" s="107">
        <f>J506</f>
        <v>0</v>
      </c>
      <c r="L114" s="104"/>
    </row>
    <row r="115" spans="2:12" s="8" customFormat="1" ht="24.95" customHeight="1">
      <c r="B115" s="104"/>
      <c r="D115" s="105" t="s">
        <v>207</v>
      </c>
      <c r="E115" s="106"/>
      <c r="F115" s="106"/>
      <c r="G115" s="106"/>
      <c r="H115" s="106"/>
      <c r="I115" s="106"/>
      <c r="J115" s="107">
        <f>J517</f>
        <v>0</v>
      </c>
      <c r="L115" s="104"/>
    </row>
    <row r="116" spans="2:12" s="8" customFormat="1" ht="24.95" customHeight="1">
      <c r="B116" s="104"/>
      <c r="D116" s="105" t="s">
        <v>208</v>
      </c>
      <c r="E116" s="106"/>
      <c r="F116" s="106"/>
      <c r="G116" s="106"/>
      <c r="H116" s="106"/>
      <c r="I116" s="106"/>
      <c r="J116" s="107">
        <f>J520</f>
        <v>0</v>
      </c>
      <c r="L116" s="104"/>
    </row>
    <row r="117" spans="2:12" s="8" customFormat="1" ht="24.95" customHeight="1">
      <c r="B117" s="104"/>
      <c r="D117" s="105" t="s">
        <v>209</v>
      </c>
      <c r="E117" s="106"/>
      <c r="F117" s="106"/>
      <c r="G117" s="106"/>
      <c r="H117" s="106"/>
      <c r="I117" s="106"/>
      <c r="J117" s="107">
        <f>J524</f>
        <v>0</v>
      </c>
      <c r="L117" s="104"/>
    </row>
    <row r="118" spans="2:12" s="1" customFormat="1" ht="21.75" customHeight="1">
      <c r="B118" s="32"/>
      <c r="L118" s="32"/>
    </row>
    <row r="119" spans="2:12" s="1" customFormat="1" ht="6.95" customHeight="1">
      <c r="B119" s="44"/>
      <c r="C119" s="45"/>
      <c r="D119" s="45"/>
      <c r="E119" s="45"/>
      <c r="F119" s="45"/>
      <c r="G119" s="45"/>
      <c r="H119" s="45"/>
      <c r="I119" s="45"/>
      <c r="J119" s="45"/>
      <c r="K119" s="45"/>
      <c r="L119" s="32"/>
    </row>
    <row r="123" spans="2:12" s="1" customFormat="1" ht="6.95" customHeight="1">
      <c r="B123" s="46"/>
      <c r="C123" s="47"/>
      <c r="D123" s="47"/>
      <c r="E123" s="47"/>
      <c r="F123" s="47"/>
      <c r="G123" s="47"/>
      <c r="H123" s="47"/>
      <c r="I123" s="47"/>
      <c r="J123" s="47"/>
      <c r="K123" s="47"/>
      <c r="L123" s="32"/>
    </row>
    <row r="124" spans="2:12" s="1" customFormat="1" ht="24.95" customHeight="1">
      <c r="B124" s="32"/>
      <c r="C124" s="21" t="s">
        <v>210</v>
      </c>
      <c r="L124" s="32"/>
    </row>
    <row r="125" spans="2:12" s="1" customFormat="1" ht="6.95" customHeight="1">
      <c r="B125" s="32"/>
      <c r="L125" s="32"/>
    </row>
    <row r="126" spans="2:12" s="1" customFormat="1" ht="12" customHeight="1">
      <c r="B126" s="32"/>
      <c r="C126" s="27" t="s">
        <v>17</v>
      </c>
      <c r="L126" s="32"/>
    </row>
    <row r="127" spans="2:12" s="1" customFormat="1" ht="16.5" customHeight="1">
      <c r="B127" s="32"/>
      <c r="E127" s="236" t="str">
        <f>E7</f>
        <v>Přírodní koupací biotop Jilemnice</v>
      </c>
      <c r="F127" s="237"/>
      <c r="G127" s="237"/>
      <c r="H127" s="237"/>
      <c r="L127" s="32"/>
    </row>
    <row r="128" spans="2:12" s="1" customFormat="1" ht="12" customHeight="1">
      <c r="B128" s="32"/>
      <c r="C128" s="27" t="s">
        <v>182</v>
      </c>
      <c r="L128" s="32"/>
    </row>
    <row r="129" spans="2:65" s="1" customFormat="1" ht="16.5" customHeight="1">
      <c r="B129" s="32"/>
      <c r="E129" s="201" t="str">
        <f>E9</f>
        <v>SO 01 - Přírodní koupací biotop vč. biologie</v>
      </c>
      <c r="F129" s="235"/>
      <c r="G129" s="235"/>
      <c r="H129" s="235"/>
      <c r="L129" s="32"/>
    </row>
    <row r="130" spans="2:65" s="1" customFormat="1" ht="6.95" customHeight="1">
      <c r="B130" s="32"/>
      <c r="L130" s="32"/>
    </row>
    <row r="131" spans="2:65" s="1" customFormat="1" ht="12" customHeight="1">
      <c r="B131" s="32"/>
      <c r="C131" s="27" t="s">
        <v>21</v>
      </c>
      <c r="F131" s="25" t="str">
        <f>F12</f>
        <v xml:space="preserve"> </v>
      </c>
      <c r="I131" s="27" t="s">
        <v>23</v>
      </c>
      <c r="J131" s="52" t="str">
        <f>IF(J12="","",J12)</f>
        <v>12. 2. 2024</v>
      </c>
      <c r="L131" s="32"/>
    </row>
    <row r="132" spans="2:65" s="1" customFormat="1" ht="6.95" customHeight="1">
      <c r="B132" s="32"/>
      <c r="L132" s="32"/>
    </row>
    <row r="133" spans="2:65" s="1" customFormat="1" ht="15.2" customHeight="1">
      <c r="B133" s="32"/>
      <c r="C133" s="27" t="s">
        <v>25</v>
      </c>
      <c r="F133" s="25" t="str">
        <f>E15</f>
        <v>Sportovní centrum Jilemnice, s.r.o.</v>
      </c>
      <c r="I133" s="27" t="s">
        <v>32</v>
      </c>
      <c r="J133" s="30" t="str">
        <f>E21</f>
        <v xml:space="preserve">BAPO s.r.o. </v>
      </c>
      <c r="L133" s="32"/>
    </row>
    <row r="134" spans="2:65" s="1" customFormat="1" ht="15.2" customHeight="1">
      <c r="B134" s="32"/>
      <c r="C134" s="27" t="s">
        <v>30</v>
      </c>
      <c r="F134" s="25" t="str">
        <f>IF(E18="","",E18)</f>
        <v>Vyplň údaj</v>
      </c>
      <c r="I134" s="27" t="s">
        <v>36</v>
      </c>
      <c r="J134" s="30" t="str">
        <f>E24</f>
        <v xml:space="preserve"> </v>
      </c>
      <c r="L134" s="32"/>
    </row>
    <row r="135" spans="2:65" s="1" customFormat="1" ht="10.35" customHeight="1">
      <c r="B135" s="32"/>
      <c r="L135" s="32"/>
    </row>
    <row r="136" spans="2:65" s="9" customFormat="1" ht="29.25" customHeight="1">
      <c r="B136" s="108"/>
      <c r="C136" s="109" t="s">
        <v>211</v>
      </c>
      <c r="D136" s="110" t="s">
        <v>64</v>
      </c>
      <c r="E136" s="110" t="s">
        <v>60</v>
      </c>
      <c r="F136" s="110" t="s">
        <v>61</v>
      </c>
      <c r="G136" s="110" t="s">
        <v>212</v>
      </c>
      <c r="H136" s="110" t="s">
        <v>213</v>
      </c>
      <c r="I136" s="110" t="s">
        <v>214</v>
      </c>
      <c r="J136" s="111" t="s">
        <v>186</v>
      </c>
      <c r="K136" s="112" t="s">
        <v>215</v>
      </c>
      <c r="L136" s="108"/>
      <c r="M136" s="59" t="s">
        <v>1</v>
      </c>
      <c r="N136" s="60" t="s">
        <v>43</v>
      </c>
      <c r="O136" s="60" t="s">
        <v>216</v>
      </c>
      <c r="P136" s="60" t="s">
        <v>217</v>
      </c>
      <c r="Q136" s="60" t="s">
        <v>218</v>
      </c>
      <c r="R136" s="60" t="s">
        <v>219</v>
      </c>
      <c r="S136" s="60" t="s">
        <v>220</v>
      </c>
      <c r="T136" s="61" t="s">
        <v>221</v>
      </c>
    </row>
    <row r="137" spans="2:65" s="1" customFormat="1" ht="22.9" customHeight="1">
      <c r="B137" s="32"/>
      <c r="C137" s="64" t="s">
        <v>222</v>
      </c>
      <c r="J137" s="113">
        <f>BK137</f>
        <v>0</v>
      </c>
      <c r="L137" s="32"/>
      <c r="M137" s="62"/>
      <c r="N137" s="53"/>
      <c r="O137" s="53"/>
      <c r="P137" s="114">
        <f>P138+P190+P195+P205+P293+P333+P337+P376+P382+P390+P413+P415+P419+P421+P428+P431+P433+P506+P517+P520+P524</f>
        <v>0</v>
      </c>
      <c r="Q137" s="53"/>
      <c r="R137" s="114">
        <f>R138+R190+R195+R205+R293+R333+R337+R376+R382+R390+R413+R415+R419+R421+R428+R431+R433+R506+R517+R520+R524</f>
        <v>1628.82341892</v>
      </c>
      <c r="S137" s="53"/>
      <c r="T137" s="115">
        <f>T138+T190+T195+T205+T293+T333+T337+T376+T382+T390+T413+T415+T419+T421+T428+T431+T433+T506+T517+T520+T524</f>
        <v>0</v>
      </c>
      <c r="AT137" s="17" t="s">
        <v>78</v>
      </c>
      <c r="AU137" s="17" t="s">
        <v>188</v>
      </c>
      <c r="BK137" s="116">
        <f>BK138+BK190+BK195+BK205+BK293+BK333+BK337+BK376+BK382+BK390+BK413+BK415+BK419+BK421+BK428+BK431+BK433+BK506+BK517+BK520+BK524</f>
        <v>0</v>
      </c>
    </row>
    <row r="138" spans="2:65" s="10" customFormat="1" ht="25.9" customHeight="1">
      <c r="B138" s="117"/>
      <c r="D138" s="118" t="s">
        <v>78</v>
      </c>
      <c r="E138" s="119" t="s">
        <v>6</v>
      </c>
      <c r="F138" s="119" t="s">
        <v>223</v>
      </c>
      <c r="I138" s="120"/>
      <c r="J138" s="121">
        <f>BK138</f>
        <v>0</v>
      </c>
      <c r="L138" s="117"/>
      <c r="M138" s="122"/>
      <c r="P138" s="123">
        <f>SUM(P139:P189)</f>
        <v>0</v>
      </c>
      <c r="R138" s="123">
        <f>SUM(R139:R189)</f>
        <v>0</v>
      </c>
      <c r="T138" s="124">
        <f>SUM(T139:T189)</f>
        <v>0</v>
      </c>
      <c r="AR138" s="118" t="s">
        <v>6</v>
      </c>
      <c r="AT138" s="125" t="s">
        <v>78</v>
      </c>
      <c r="AU138" s="125" t="s">
        <v>79</v>
      </c>
      <c r="AY138" s="118" t="s">
        <v>224</v>
      </c>
      <c r="BK138" s="126">
        <f>SUM(BK139:BK189)</f>
        <v>0</v>
      </c>
    </row>
    <row r="139" spans="2:65" s="1" customFormat="1" ht="24.2" customHeight="1">
      <c r="B139" s="32"/>
      <c r="C139" s="127" t="s">
        <v>6</v>
      </c>
      <c r="D139" s="127" t="s">
        <v>225</v>
      </c>
      <c r="E139" s="128" t="s">
        <v>226</v>
      </c>
      <c r="F139" s="129" t="s">
        <v>227</v>
      </c>
      <c r="G139" s="130" t="s">
        <v>228</v>
      </c>
      <c r="H139" s="131">
        <v>606.4</v>
      </c>
      <c r="I139" s="132"/>
      <c r="J139" s="133">
        <f>ROUND(I139*H139,2)</f>
        <v>0</v>
      </c>
      <c r="K139" s="134"/>
      <c r="L139" s="32"/>
      <c r="M139" s="135" t="s">
        <v>1</v>
      </c>
      <c r="N139" s="136" t="s">
        <v>44</v>
      </c>
      <c r="P139" s="137">
        <f>O139*H139</f>
        <v>0</v>
      </c>
      <c r="Q139" s="137">
        <v>0</v>
      </c>
      <c r="R139" s="137">
        <f>Q139*H139</f>
        <v>0</v>
      </c>
      <c r="S139" s="137">
        <v>0</v>
      </c>
      <c r="T139" s="138">
        <f>S139*H139</f>
        <v>0</v>
      </c>
      <c r="AR139" s="139" t="s">
        <v>229</v>
      </c>
      <c r="AT139" s="139" t="s">
        <v>225</v>
      </c>
      <c r="AU139" s="139" t="s">
        <v>6</v>
      </c>
      <c r="AY139" s="17" t="s">
        <v>224</v>
      </c>
      <c r="BE139" s="140">
        <f>IF(N139="základní",J139,0)</f>
        <v>0</v>
      </c>
      <c r="BF139" s="140">
        <f>IF(N139="snížená",J139,0)</f>
        <v>0</v>
      </c>
      <c r="BG139" s="140">
        <f>IF(N139="zákl. přenesená",J139,0)</f>
        <v>0</v>
      </c>
      <c r="BH139" s="140">
        <f>IF(N139="sníž. přenesená",J139,0)</f>
        <v>0</v>
      </c>
      <c r="BI139" s="140">
        <f>IF(N139="nulová",J139,0)</f>
        <v>0</v>
      </c>
      <c r="BJ139" s="17" t="s">
        <v>6</v>
      </c>
      <c r="BK139" s="140">
        <f>ROUND(I139*H139,2)</f>
        <v>0</v>
      </c>
      <c r="BL139" s="17" t="s">
        <v>229</v>
      </c>
      <c r="BM139" s="139" t="s">
        <v>230</v>
      </c>
    </row>
    <row r="140" spans="2:65" s="11" customFormat="1">
      <c r="B140" s="141"/>
      <c r="D140" s="142" t="s">
        <v>231</v>
      </c>
      <c r="E140" s="143" t="s">
        <v>1</v>
      </c>
      <c r="F140" s="144" t="s">
        <v>232</v>
      </c>
      <c r="H140" s="143" t="s">
        <v>1</v>
      </c>
      <c r="I140" s="145"/>
      <c r="L140" s="141"/>
      <c r="M140" s="146"/>
      <c r="T140" s="147"/>
      <c r="AT140" s="143" t="s">
        <v>231</v>
      </c>
      <c r="AU140" s="143" t="s">
        <v>6</v>
      </c>
      <c r="AV140" s="11" t="s">
        <v>6</v>
      </c>
      <c r="AW140" s="11" t="s">
        <v>35</v>
      </c>
      <c r="AX140" s="11" t="s">
        <v>79</v>
      </c>
      <c r="AY140" s="143" t="s">
        <v>224</v>
      </c>
    </row>
    <row r="141" spans="2:65" s="12" customFormat="1">
      <c r="B141" s="148"/>
      <c r="D141" s="142" t="s">
        <v>231</v>
      </c>
      <c r="E141" s="149" t="s">
        <v>1</v>
      </c>
      <c r="F141" s="150" t="s">
        <v>233</v>
      </c>
      <c r="H141" s="151">
        <v>275.2</v>
      </c>
      <c r="I141" s="152"/>
      <c r="L141" s="148"/>
      <c r="M141" s="153"/>
      <c r="T141" s="154"/>
      <c r="AT141" s="149" t="s">
        <v>231</v>
      </c>
      <c r="AU141" s="149" t="s">
        <v>6</v>
      </c>
      <c r="AV141" s="12" t="s">
        <v>88</v>
      </c>
      <c r="AW141" s="12" t="s">
        <v>35</v>
      </c>
      <c r="AX141" s="12" t="s">
        <v>79</v>
      </c>
      <c r="AY141" s="149" t="s">
        <v>224</v>
      </c>
    </row>
    <row r="142" spans="2:65" s="12" customFormat="1">
      <c r="B142" s="148"/>
      <c r="D142" s="142" t="s">
        <v>231</v>
      </c>
      <c r="E142" s="149" t="s">
        <v>1</v>
      </c>
      <c r="F142" s="150" t="s">
        <v>234</v>
      </c>
      <c r="H142" s="151">
        <v>211.2</v>
      </c>
      <c r="I142" s="152"/>
      <c r="L142" s="148"/>
      <c r="M142" s="153"/>
      <c r="T142" s="154"/>
      <c r="AT142" s="149" t="s">
        <v>231</v>
      </c>
      <c r="AU142" s="149" t="s">
        <v>6</v>
      </c>
      <c r="AV142" s="12" t="s">
        <v>88</v>
      </c>
      <c r="AW142" s="12" t="s">
        <v>35</v>
      </c>
      <c r="AX142" s="12" t="s">
        <v>79</v>
      </c>
      <c r="AY142" s="149" t="s">
        <v>224</v>
      </c>
    </row>
    <row r="143" spans="2:65" s="12" customFormat="1">
      <c r="B143" s="148"/>
      <c r="D143" s="142" t="s">
        <v>231</v>
      </c>
      <c r="E143" s="149" t="s">
        <v>1</v>
      </c>
      <c r="F143" s="150" t="s">
        <v>235</v>
      </c>
      <c r="H143" s="151">
        <v>120</v>
      </c>
      <c r="I143" s="152"/>
      <c r="L143" s="148"/>
      <c r="M143" s="153"/>
      <c r="T143" s="154"/>
      <c r="AT143" s="149" t="s">
        <v>231</v>
      </c>
      <c r="AU143" s="149" t="s">
        <v>6</v>
      </c>
      <c r="AV143" s="12" t="s">
        <v>88</v>
      </c>
      <c r="AW143" s="12" t="s">
        <v>35</v>
      </c>
      <c r="AX143" s="12" t="s">
        <v>79</v>
      </c>
      <c r="AY143" s="149" t="s">
        <v>224</v>
      </c>
    </row>
    <row r="144" spans="2:65" s="13" customFormat="1">
      <c r="B144" s="155"/>
      <c r="D144" s="142" t="s">
        <v>231</v>
      </c>
      <c r="E144" s="156" t="s">
        <v>1</v>
      </c>
      <c r="F144" s="157" t="s">
        <v>236</v>
      </c>
      <c r="H144" s="158">
        <v>606.4</v>
      </c>
      <c r="I144" s="159"/>
      <c r="L144" s="155"/>
      <c r="M144" s="160"/>
      <c r="T144" s="161"/>
      <c r="AT144" s="156" t="s">
        <v>231</v>
      </c>
      <c r="AU144" s="156" t="s">
        <v>6</v>
      </c>
      <c r="AV144" s="13" t="s">
        <v>229</v>
      </c>
      <c r="AW144" s="13" t="s">
        <v>35</v>
      </c>
      <c r="AX144" s="13" t="s">
        <v>6</v>
      </c>
      <c r="AY144" s="156" t="s">
        <v>224</v>
      </c>
    </row>
    <row r="145" spans="2:65" s="1" customFormat="1" ht="37.9" customHeight="1">
      <c r="B145" s="32"/>
      <c r="C145" s="127" t="s">
        <v>88</v>
      </c>
      <c r="D145" s="127" t="s">
        <v>225</v>
      </c>
      <c r="E145" s="128" t="s">
        <v>237</v>
      </c>
      <c r="F145" s="129" t="s">
        <v>238</v>
      </c>
      <c r="G145" s="130" t="s">
        <v>228</v>
      </c>
      <c r="H145" s="131">
        <v>606.4</v>
      </c>
      <c r="I145" s="132"/>
      <c r="J145" s="133">
        <f>ROUND(I145*H145,2)</f>
        <v>0</v>
      </c>
      <c r="K145" s="134"/>
      <c r="L145" s="32"/>
      <c r="M145" s="135" t="s">
        <v>1</v>
      </c>
      <c r="N145" s="136" t="s">
        <v>44</v>
      </c>
      <c r="P145" s="137">
        <f>O145*H145</f>
        <v>0</v>
      </c>
      <c r="Q145" s="137">
        <v>0</v>
      </c>
      <c r="R145" s="137">
        <f>Q145*H145</f>
        <v>0</v>
      </c>
      <c r="S145" s="137">
        <v>0</v>
      </c>
      <c r="T145" s="138">
        <f>S145*H145</f>
        <v>0</v>
      </c>
      <c r="AR145" s="139" t="s">
        <v>229</v>
      </c>
      <c r="AT145" s="139" t="s">
        <v>225</v>
      </c>
      <c r="AU145" s="139" t="s">
        <v>6</v>
      </c>
      <c r="AY145" s="17" t="s">
        <v>224</v>
      </c>
      <c r="BE145" s="140">
        <f>IF(N145="základní",J145,0)</f>
        <v>0</v>
      </c>
      <c r="BF145" s="140">
        <f>IF(N145="snížená",J145,0)</f>
        <v>0</v>
      </c>
      <c r="BG145" s="140">
        <f>IF(N145="zákl. přenesená",J145,0)</f>
        <v>0</v>
      </c>
      <c r="BH145" s="140">
        <f>IF(N145="sníž. přenesená",J145,0)</f>
        <v>0</v>
      </c>
      <c r="BI145" s="140">
        <f>IF(N145="nulová",J145,0)</f>
        <v>0</v>
      </c>
      <c r="BJ145" s="17" t="s">
        <v>6</v>
      </c>
      <c r="BK145" s="140">
        <f>ROUND(I145*H145,2)</f>
        <v>0</v>
      </c>
      <c r="BL145" s="17" t="s">
        <v>229</v>
      </c>
      <c r="BM145" s="139" t="s">
        <v>239</v>
      </c>
    </row>
    <row r="146" spans="2:65" s="11" customFormat="1">
      <c r="B146" s="141"/>
      <c r="D146" s="142" t="s">
        <v>231</v>
      </c>
      <c r="E146" s="143" t="s">
        <v>1</v>
      </c>
      <c r="F146" s="144" t="s">
        <v>232</v>
      </c>
      <c r="H146" s="143" t="s">
        <v>1</v>
      </c>
      <c r="I146" s="145"/>
      <c r="L146" s="141"/>
      <c r="M146" s="146"/>
      <c r="T146" s="147"/>
      <c r="AT146" s="143" t="s">
        <v>231</v>
      </c>
      <c r="AU146" s="143" t="s">
        <v>6</v>
      </c>
      <c r="AV146" s="11" t="s">
        <v>6</v>
      </c>
      <c r="AW146" s="11" t="s">
        <v>35</v>
      </c>
      <c r="AX146" s="11" t="s">
        <v>79</v>
      </c>
      <c r="AY146" s="143" t="s">
        <v>224</v>
      </c>
    </row>
    <row r="147" spans="2:65" s="12" customFormat="1">
      <c r="B147" s="148"/>
      <c r="D147" s="142" t="s">
        <v>231</v>
      </c>
      <c r="E147" s="149" t="s">
        <v>1</v>
      </c>
      <c r="F147" s="150" t="s">
        <v>240</v>
      </c>
      <c r="H147" s="151">
        <v>606.4</v>
      </c>
      <c r="I147" s="152"/>
      <c r="L147" s="148"/>
      <c r="M147" s="153"/>
      <c r="T147" s="154"/>
      <c r="AT147" s="149" t="s">
        <v>231</v>
      </c>
      <c r="AU147" s="149" t="s">
        <v>6</v>
      </c>
      <c r="AV147" s="12" t="s">
        <v>88</v>
      </c>
      <c r="AW147" s="12" t="s">
        <v>35</v>
      </c>
      <c r="AX147" s="12" t="s">
        <v>6</v>
      </c>
      <c r="AY147" s="149" t="s">
        <v>224</v>
      </c>
    </row>
    <row r="148" spans="2:65" s="1" customFormat="1" ht="21.75" customHeight="1">
      <c r="B148" s="32"/>
      <c r="C148" s="127" t="s">
        <v>241</v>
      </c>
      <c r="D148" s="127" t="s">
        <v>225</v>
      </c>
      <c r="E148" s="128" t="s">
        <v>242</v>
      </c>
      <c r="F148" s="129" t="s">
        <v>243</v>
      </c>
      <c r="G148" s="130" t="s">
        <v>228</v>
      </c>
      <c r="H148" s="131">
        <v>128.69999999999999</v>
      </c>
      <c r="I148" s="132"/>
      <c r="J148" s="133">
        <f>ROUND(I148*H148,2)</f>
        <v>0</v>
      </c>
      <c r="K148" s="134"/>
      <c r="L148" s="32"/>
      <c r="M148" s="135" t="s">
        <v>1</v>
      </c>
      <c r="N148" s="136" t="s">
        <v>44</v>
      </c>
      <c r="P148" s="137">
        <f>O148*H148</f>
        <v>0</v>
      </c>
      <c r="Q148" s="137">
        <v>0</v>
      </c>
      <c r="R148" s="137">
        <f>Q148*H148</f>
        <v>0</v>
      </c>
      <c r="S148" s="137">
        <v>0</v>
      </c>
      <c r="T148" s="138">
        <f>S148*H148</f>
        <v>0</v>
      </c>
      <c r="AR148" s="139" t="s">
        <v>229</v>
      </c>
      <c r="AT148" s="139" t="s">
        <v>225</v>
      </c>
      <c r="AU148" s="139" t="s">
        <v>6</v>
      </c>
      <c r="AY148" s="17" t="s">
        <v>224</v>
      </c>
      <c r="BE148" s="140">
        <f>IF(N148="základní",J148,0)</f>
        <v>0</v>
      </c>
      <c r="BF148" s="140">
        <f>IF(N148="snížená",J148,0)</f>
        <v>0</v>
      </c>
      <c r="BG148" s="140">
        <f>IF(N148="zákl. přenesená",J148,0)</f>
        <v>0</v>
      </c>
      <c r="BH148" s="140">
        <f>IF(N148="sníž. přenesená",J148,0)</f>
        <v>0</v>
      </c>
      <c r="BI148" s="140">
        <f>IF(N148="nulová",J148,0)</f>
        <v>0</v>
      </c>
      <c r="BJ148" s="17" t="s">
        <v>6</v>
      </c>
      <c r="BK148" s="140">
        <f>ROUND(I148*H148,2)</f>
        <v>0</v>
      </c>
      <c r="BL148" s="17" t="s">
        <v>229</v>
      </c>
      <c r="BM148" s="139" t="s">
        <v>244</v>
      </c>
    </row>
    <row r="149" spans="2:65" s="11" customFormat="1">
      <c r="B149" s="141"/>
      <c r="D149" s="142" t="s">
        <v>231</v>
      </c>
      <c r="E149" s="143" t="s">
        <v>1</v>
      </c>
      <c r="F149" s="144" t="s">
        <v>245</v>
      </c>
      <c r="H149" s="143" t="s">
        <v>1</v>
      </c>
      <c r="I149" s="145"/>
      <c r="L149" s="141"/>
      <c r="M149" s="146"/>
      <c r="T149" s="147"/>
      <c r="AT149" s="143" t="s">
        <v>231</v>
      </c>
      <c r="AU149" s="143" t="s">
        <v>6</v>
      </c>
      <c r="AV149" s="11" t="s">
        <v>6</v>
      </c>
      <c r="AW149" s="11" t="s">
        <v>35</v>
      </c>
      <c r="AX149" s="11" t="s">
        <v>79</v>
      </c>
      <c r="AY149" s="143" t="s">
        <v>224</v>
      </c>
    </row>
    <row r="150" spans="2:65" s="12" customFormat="1">
      <c r="B150" s="148"/>
      <c r="D150" s="142" t="s">
        <v>231</v>
      </c>
      <c r="E150" s="149" t="s">
        <v>1</v>
      </c>
      <c r="F150" s="150" t="s">
        <v>246</v>
      </c>
      <c r="H150" s="151">
        <v>128.69999999999999</v>
      </c>
      <c r="I150" s="152"/>
      <c r="L150" s="148"/>
      <c r="M150" s="153"/>
      <c r="T150" s="154"/>
      <c r="AT150" s="149" t="s">
        <v>231</v>
      </c>
      <c r="AU150" s="149" t="s">
        <v>6</v>
      </c>
      <c r="AV150" s="12" t="s">
        <v>88</v>
      </c>
      <c r="AW150" s="12" t="s">
        <v>35</v>
      </c>
      <c r="AX150" s="12" t="s">
        <v>6</v>
      </c>
      <c r="AY150" s="149" t="s">
        <v>224</v>
      </c>
    </row>
    <row r="151" spans="2:65" s="1" customFormat="1" ht="21.75" customHeight="1">
      <c r="B151" s="32"/>
      <c r="C151" s="127" t="s">
        <v>229</v>
      </c>
      <c r="D151" s="127" t="s">
        <v>225</v>
      </c>
      <c r="E151" s="128" t="s">
        <v>247</v>
      </c>
      <c r="F151" s="129" t="s">
        <v>248</v>
      </c>
      <c r="G151" s="130" t="s">
        <v>228</v>
      </c>
      <c r="H151" s="131">
        <v>128.69999999999999</v>
      </c>
      <c r="I151" s="132"/>
      <c r="J151" s="133">
        <f>ROUND(I151*H151,2)</f>
        <v>0</v>
      </c>
      <c r="K151" s="134"/>
      <c r="L151" s="32"/>
      <c r="M151" s="135" t="s">
        <v>1</v>
      </c>
      <c r="N151" s="136" t="s">
        <v>44</v>
      </c>
      <c r="P151" s="137">
        <f>O151*H151</f>
        <v>0</v>
      </c>
      <c r="Q151" s="137">
        <v>0</v>
      </c>
      <c r="R151" s="137">
        <f>Q151*H151</f>
        <v>0</v>
      </c>
      <c r="S151" s="137">
        <v>0</v>
      </c>
      <c r="T151" s="138">
        <f>S151*H151</f>
        <v>0</v>
      </c>
      <c r="AR151" s="139" t="s">
        <v>229</v>
      </c>
      <c r="AT151" s="139" t="s">
        <v>225</v>
      </c>
      <c r="AU151" s="139" t="s">
        <v>6</v>
      </c>
      <c r="AY151" s="17" t="s">
        <v>224</v>
      </c>
      <c r="BE151" s="140">
        <f>IF(N151="základní",J151,0)</f>
        <v>0</v>
      </c>
      <c r="BF151" s="140">
        <f>IF(N151="snížená",J151,0)</f>
        <v>0</v>
      </c>
      <c r="BG151" s="140">
        <f>IF(N151="zákl. přenesená",J151,0)</f>
        <v>0</v>
      </c>
      <c r="BH151" s="140">
        <f>IF(N151="sníž. přenesená",J151,0)</f>
        <v>0</v>
      </c>
      <c r="BI151" s="140">
        <f>IF(N151="nulová",J151,0)</f>
        <v>0</v>
      </c>
      <c r="BJ151" s="17" t="s">
        <v>6</v>
      </c>
      <c r="BK151" s="140">
        <f>ROUND(I151*H151,2)</f>
        <v>0</v>
      </c>
      <c r="BL151" s="17" t="s">
        <v>229</v>
      </c>
      <c r="BM151" s="139" t="s">
        <v>249</v>
      </c>
    </row>
    <row r="152" spans="2:65" s="1" customFormat="1" ht="21.75" customHeight="1">
      <c r="B152" s="32"/>
      <c r="C152" s="127" t="s">
        <v>250</v>
      </c>
      <c r="D152" s="127" t="s">
        <v>225</v>
      </c>
      <c r="E152" s="128" t="s">
        <v>251</v>
      </c>
      <c r="F152" s="129" t="s">
        <v>252</v>
      </c>
      <c r="G152" s="130" t="s">
        <v>228</v>
      </c>
      <c r="H152" s="131">
        <v>25.893000000000001</v>
      </c>
      <c r="I152" s="132"/>
      <c r="J152" s="133">
        <f>ROUND(I152*H152,2)</f>
        <v>0</v>
      </c>
      <c r="K152" s="134"/>
      <c r="L152" s="32"/>
      <c r="M152" s="135" t="s">
        <v>1</v>
      </c>
      <c r="N152" s="136" t="s">
        <v>44</v>
      </c>
      <c r="P152" s="137">
        <f>O152*H152</f>
        <v>0</v>
      </c>
      <c r="Q152" s="137">
        <v>0</v>
      </c>
      <c r="R152" s="137">
        <f>Q152*H152</f>
        <v>0</v>
      </c>
      <c r="S152" s="137">
        <v>0</v>
      </c>
      <c r="T152" s="138">
        <f>S152*H152</f>
        <v>0</v>
      </c>
      <c r="AR152" s="139" t="s">
        <v>229</v>
      </c>
      <c r="AT152" s="139" t="s">
        <v>225</v>
      </c>
      <c r="AU152" s="139" t="s">
        <v>6</v>
      </c>
      <c r="AY152" s="17" t="s">
        <v>224</v>
      </c>
      <c r="BE152" s="140">
        <f>IF(N152="základní",J152,0)</f>
        <v>0</v>
      </c>
      <c r="BF152" s="140">
        <f>IF(N152="snížená",J152,0)</f>
        <v>0</v>
      </c>
      <c r="BG152" s="140">
        <f>IF(N152="zákl. přenesená",J152,0)</f>
        <v>0</v>
      </c>
      <c r="BH152" s="140">
        <f>IF(N152="sníž. přenesená",J152,0)</f>
        <v>0</v>
      </c>
      <c r="BI152" s="140">
        <f>IF(N152="nulová",J152,0)</f>
        <v>0</v>
      </c>
      <c r="BJ152" s="17" t="s">
        <v>6</v>
      </c>
      <c r="BK152" s="140">
        <f>ROUND(I152*H152,2)</f>
        <v>0</v>
      </c>
      <c r="BL152" s="17" t="s">
        <v>229</v>
      </c>
      <c r="BM152" s="139" t="s">
        <v>253</v>
      </c>
    </row>
    <row r="153" spans="2:65" s="11" customFormat="1">
      <c r="B153" s="141"/>
      <c r="D153" s="142" t="s">
        <v>231</v>
      </c>
      <c r="E153" s="143" t="s">
        <v>1</v>
      </c>
      <c r="F153" s="144" t="s">
        <v>254</v>
      </c>
      <c r="H153" s="143" t="s">
        <v>1</v>
      </c>
      <c r="I153" s="145"/>
      <c r="L153" s="141"/>
      <c r="M153" s="146"/>
      <c r="T153" s="147"/>
      <c r="AT153" s="143" t="s">
        <v>231</v>
      </c>
      <c r="AU153" s="143" t="s">
        <v>6</v>
      </c>
      <c r="AV153" s="11" t="s">
        <v>6</v>
      </c>
      <c r="AW153" s="11" t="s">
        <v>35</v>
      </c>
      <c r="AX153" s="11" t="s">
        <v>79</v>
      </c>
      <c r="AY153" s="143" t="s">
        <v>224</v>
      </c>
    </row>
    <row r="154" spans="2:65" s="12" customFormat="1">
      <c r="B154" s="148"/>
      <c r="D154" s="142" t="s">
        <v>231</v>
      </c>
      <c r="E154" s="149" t="s">
        <v>1</v>
      </c>
      <c r="F154" s="150" t="s">
        <v>255</v>
      </c>
      <c r="H154" s="151">
        <v>12.33</v>
      </c>
      <c r="I154" s="152"/>
      <c r="L154" s="148"/>
      <c r="M154" s="153"/>
      <c r="T154" s="154"/>
      <c r="AT154" s="149" t="s">
        <v>231</v>
      </c>
      <c r="AU154" s="149" t="s">
        <v>6</v>
      </c>
      <c r="AV154" s="12" t="s">
        <v>88</v>
      </c>
      <c r="AW154" s="12" t="s">
        <v>35</v>
      </c>
      <c r="AX154" s="12" t="s">
        <v>79</v>
      </c>
      <c r="AY154" s="149" t="s">
        <v>224</v>
      </c>
    </row>
    <row r="155" spans="2:65" s="12" customFormat="1">
      <c r="B155" s="148"/>
      <c r="D155" s="142" t="s">
        <v>231</v>
      </c>
      <c r="E155" s="149" t="s">
        <v>1</v>
      </c>
      <c r="F155" s="150" t="s">
        <v>256</v>
      </c>
      <c r="H155" s="151">
        <v>5.13</v>
      </c>
      <c r="I155" s="152"/>
      <c r="L155" s="148"/>
      <c r="M155" s="153"/>
      <c r="T155" s="154"/>
      <c r="AT155" s="149" t="s">
        <v>231</v>
      </c>
      <c r="AU155" s="149" t="s">
        <v>6</v>
      </c>
      <c r="AV155" s="12" t="s">
        <v>88</v>
      </c>
      <c r="AW155" s="12" t="s">
        <v>35</v>
      </c>
      <c r="AX155" s="12" t="s">
        <v>79</v>
      </c>
      <c r="AY155" s="149" t="s">
        <v>224</v>
      </c>
    </row>
    <row r="156" spans="2:65" s="12" customFormat="1">
      <c r="B156" s="148"/>
      <c r="D156" s="142" t="s">
        <v>231</v>
      </c>
      <c r="E156" s="149" t="s">
        <v>1</v>
      </c>
      <c r="F156" s="150" t="s">
        <v>257</v>
      </c>
      <c r="H156" s="151">
        <v>25.893000000000001</v>
      </c>
      <c r="I156" s="152"/>
      <c r="L156" s="148"/>
      <c r="M156" s="153"/>
      <c r="T156" s="154"/>
      <c r="AT156" s="149" t="s">
        <v>231</v>
      </c>
      <c r="AU156" s="149" t="s">
        <v>6</v>
      </c>
      <c r="AV156" s="12" t="s">
        <v>88</v>
      </c>
      <c r="AW156" s="12" t="s">
        <v>35</v>
      </c>
      <c r="AX156" s="12" t="s">
        <v>6</v>
      </c>
      <c r="AY156" s="149" t="s">
        <v>224</v>
      </c>
    </row>
    <row r="157" spans="2:65" s="1" customFormat="1" ht="21.75" customHeight="1">
      <c r="B157" s="32"/>
      <c r="C157" s="127" t="s">
        <v>258</v>
      </c>
      <c r="D157" s="127" t="s">
        <v>225</v>
      </c>
      <c r="E157" s="128" t="s">
        <v>259</v>
      </c>
      <c r="F157" s="129" t="s">
        <v>260</v>
      </c>
      <c r="G157" s="130" t="s">
        <v>228</v>
      </c>
      <c r="H157" s="131">
        <v>25.893000000000001</v>
      </c>
      <c r="I157" s="132"/>
      <c r="J157" s="133">
        <f>ROUND(I157*H157,2)</f>
        <v>0</v>
      </c>
      <c r="K157" s="134"/>
      <c r="L157" s="32"/>
      <c r="M157" s="135" t="s">
        <v>1</v>
      </c>
      <c r="N157" s="136" t="s">
        <v>44</v>
      </c>
      <c r="P157" s="137">
        <f>O157*H157</f>
        <v>0</v>
      </c>
      <c r="Q157" s="137">
        <v>0</v>
      </c>
      <c r="R157" s="137">
        <f>Q157*H157</f>
        <v>0</v>
      </c>
      <c r="S157" s="137">
        <v>0</v>
      </c>
      <c r="T157" s="138">
        <f>S157*H157</f>
        <v>0</v>
      </c>
      <c r="AR157" s="139" t="s">
        <v>229</v>
      </c>
      <c r="AT157" s="139" t="s">
        <v>225</v>
      </c>
      <c r="AU157" s="139" t="s">
        <v>6</v>
      </c>
      <c r="AY157" s="17" t="s">
        <v>224</v>
      </c>
      <c r="BE157" s="140">
        <f>IF(N157="základní",J157,0)</f>
        <v>0</v>
      </c>
      <c r="BF157" s="140">
        <f>IF(N157="snížená",J157,0)</f>
        <v>0</v>
      </c>
      <c r="BG157" s="140">
        <f>IF(N157="zákl. přenesená",J157,0)</f>
        <v>0</v>
      </c>
      <c r="BH157" s="140">
        <f>IF(N157="sníž. přenesená",J157,0)</f>
        <v>0</v>
      </c>
      <c r="BI157" s="140">
        <f>IF(N157="nulová",J157,0)</f>
        <v>0</v>
      </c>
      <c r="BJ157" s="17" t="s">
        <v>6</v>
      </c>
      <c r="BK157" s="140">
        <f>ROUND(I157*H157,2)</f>
        <v>0</v>
      </c>
      <c r="BL157" s="17" t="s">
        <v>229</v>
      </c>
      <c r="BM157" s="139" t="s">
        <v>261</v>
      </c>
    </row>
    <row r="158" spans="2:65" s="1" customFormat="1" ht="21.75" customHeight="1">
      <c r="B158" s="32"/>
      <c r="C158" s="127" t="s">
        <v>262</v>
      </c>
      <c r="D158" s="127" t="s">
        <v>225</v>
      </c>
      <c r="E158" s="128" t="s">
        <v>263</v>
      </c>
      <c r="F158" s="129" t="s">
        <v>264</v>
      </c>
      <c r="G158" s="130" t="s">
        <v>228</v>
      </c>
      <c r="H158" s="131">
        <v>431.2</v>
      </c>
      <c r="I158" s="132"/>
      <c r="J158" s="133">
        <f>ROUND(I158*H158,2)</f>
        <v>0</v>
      </c>
      <c r="K158" s="134"/>
      <c r="L158" s="32"/>
      <c r="M158" s="135" t="s">
        <v>1</v>
      </c>
      <c r="N158" s="136" t="s">
        <v>44</v>
      </c>
      <c r="P158" s="137">
        <f>O158*H158</f>
        <v>0</v>
      </c>
      <c r="Q158" s="137">
        <v>0</v>
      </c>
      <c r="R158" s="137">
        <f>Q158*H158</f>
        <v>0</v>
      </c>
      <c r="S158" s="137">
        <v>0</v>
      </c>
      <c r="T158" s="138">
        <f>S158*H158</f>
        <v>0</v>
      </c>
      <c r="AR158" s="139" t="s">
        <v>229</v>
      </c>
      <c r="AT158" s="139" t="s">
        <v>225</v>
      </c>
      <c r="AU158" s="139" t="s">
        <v>6</v>
      </c>
      <c r="AY158" s="17" t="s">
        <v>224</v>
      </c>
      <c r="BE158" s="140">
        <f>IF(N158="základní",J158,0)</f>
        <v>0</v>
      </c>
      <c r="BF158" s="140">
        <f>IF(N158="snížená",J158,0)</f>
        <v>0</v>
      </c>
      <c r="BG158" s="140">
        <f>IF(N158="zákl. přenesená",J158,0)</f>
        <v>0</v>
      </c>
      <c r="BH158" s="140">
        <f>IF(N158="sníž. přenesená",J158,0)</f>
        <v>0</v>
      </c>
      <c r="BI158" s="140">
        <f>IF(N158="nulová",J158,0)</f>
        <v>0</v>
      </c>
      <c r="BJ158" s="17" t="s">
        <v>6</v>
      </c>
      <c r="BK158" s="140">
        <f>ROUND(I158*H158,2)</f>
        <v>0</v>
      </c>
      <c r="BL158" s="17" t="s">
        <v>229</v>
      </c>
      <c r="BM158" s="139" t="s">
        <v>265</v>
      </c>
    </row>
    <row r="159" spans="2:65" s="11" customFormat="1">
      <c r="B159" s="141"/>
      <c r="D159" s="142" t="s">
        <v>231</v>
      </c>
      <c r="E159" s="143" t="s">
        <v>1</v>
      </c>
      <c r="F159" s="144" t="s">
        <v>266</v>
      </c>
      <c r="H159" s="143" t="s">
        <v>1</v>
      </c>
      <c r="I159" s="145"/>
      <c r="L159" s="141"/>
      <c r="M159" s="146"/>
      <c r="T159" s="147"/>
      <c r="AT159" s="143" t="s">
        <v>231</v>
      </c>
      <c r="AU159" s="143" t="s">
        <v>6</v>
      </c>
      <c r="AV159" s="11" t="s">
        <v>6</v>
      </c>
      <c r="AW159" s="11" t="s">
        <v>35</v>
      </c>
      <c r="AX159" s="11" t="s">
        <v>79</v>
      </c>
      <c r="AY159" s="143" t="s">
        <v>224</v>
      </c>
    </row>
    <row r="160" spans="2:65" s="12" customFormat="1">
      <c r="B160" s="148"/>
      <c r="D160" s="142" t="s">
        <v>231</v>
      </c>
      <c r="E160" s="149" t="s">
        <v>1</v>
      </c>
      <c r="F160" s="150" t="s">
        <v>267</v>
      </c>
      <c r="H160" s="151">
        <v>242</v>
      </c>
      <c r="I160" s="152"/>
      <c r="L160" s="148"/>
      <c r="M160" s="153"/>
      <c r="T160" s="154"/>
      <c r="AT160" s="149" t="s">
        <v>231</v>
      </c>
      <c r="AU160" s="149" t="s">
        <v>6</v>
      </c>
      <c r="AV160" s="12" t="s">
        <v>88</v>
      </c>
      <c r="AW160" s="12" t="s">
        <v>35</v>
      </c>
      <c r="AX160" s="12" t="s">
        <v>79</v>
      </c>
      <c r="AY160" s="149" t="s">
        <v>224</v>
      </c>
    </row>
    <row r="161" spans="2:65" s="12" customFormat="1">
      <c r="B161" s="148"/>
      <c r="D161" s="142" t="s">
        <v>231</v>
      </c>
      <c r="E161" s="149" t="s">
        <v>1</v>
      </c>
      <c r="F161" s="150" t="s">
        <v>268</v>
      </c>
      <c r="H161" s="151">
        <v>58.8</v>
      </c>
      <c r="I161" s="152"/>
      <c r="L161" s="148"/>
      <c r="M161" s="153"/>
      <c r="T161" s="154"/>
      <c r="AT161" s="149" t="s">
        <v>231</v>
      </c>
      <c r="AU161" s="149" t="s">
        <v>6</v>
      </c>
      <c r="AV161" s="12" t="s">
        <v>88</v>
      </c>
      <c r="AW161" s="12" t="s">
        <v>35</v>
      </c>
      <c r="AX161" s="12" t="s">
        <v>79</v>
      </c>
      <c r="AY161" s="149" t="s">
        <v>224</v>
      </c>
    </row>
    <row r="162" spans="2:65" s="12" customFormat="1">
      <c r="B162" s="148"/>
      <c r="D162" s="142" t="s">
        <v>231</v>
      </c>
      <c r="E162" s="149" t="s">
        <v>1</v>
      </c>
      <c r="F162" s="150" t="s">
        <v>269</v>
      </c>
      <c r="H162" s="151">
        <v>66</v>
      </c>
      <c r="I162" s="152"/>
      <c r="L162" s="148"/>
      <c r="M162" s="153"/>
      <c r="T162" s="154"/>
      <c r="AT162" s="149" t="s">
        <v>231</v>
      </c>
      <c r="AU162" s="149" t="s">
        <v>6</v>
      </c>
      <c r="AV162" s="12" t="s">
        <v>88</v>
      </c>
      <c r="AW162" s="12" t="s">
        <v>35</v>
      </c>
      <c r="AX162" s="12" t="s">
        <v>79</v>
      </c>
      <c r="AY162" s="149" t="s">
        <v>224</v>
      </c>
    </row>
    <row r="163" spans="2:65" s="12" customFormat="1">
      <c r="B163" s="148"/>
      <c r="D163" s="142" t="s">
        <v>231</v>
      </c>
      <c r="E163" s="149" t="s">
        <v>1</v>
      </c>
      <c r="F163" s="150" t="s">
        <v>270</v>
      </c>
      <c r="H163" s="151">
        <v>22.4</v>
      </c>
      <c r="I163" s="152"/>
      <c r="L163" s="148"/>
      <c r="M163" s="153"/>
      <c r="T163" s="154"/>
      <c r="AT163" s="149" t="s">
        <v>231</v>
      </c>
      <c r="AU163" s="149" t="s">
        <v>6</v>
      </c>
      <c r="AV163" s="12" t="s">
        <v>88</v>
      </c>
      <c r="AW163" s="12" t="s">
        <v>35</v>
      </c>
      <c r="AX163" s="12" t="s">
        <v>79</v>
      </c>
      <c r="AY163" s="149" t="s">
        <v>224</v>
      </c>
    </row>
    <row r="164" spans="2:65" s="12" customFormat="1">
      <c r="B164" s="148"/>
      <c r="D164" s="142" t="s">
        <v>231</v>
      </c>
      <c r="E164" s="149" t="s">
        <v>1</v>
      </c>
      <c r="F164" s="150" t="s">
        <v>271</v>
      </c>
      <c r="H164" s="151">
        <v>42</v>
      </c>
      <c r="I164" s="152"/>
      <c r="L164" s="148"/>
      <c r="M164" s="153"/>
      <c r="T164" s="154"/>
      <c r="AT164" s="149" t="s">
        <v>231</v>
      </c>
      <c r="AU164" s="149" t="s">
        <v>6</v>
      </c>
      <c r="AV164" s="12" t="s">
        <v>88</v>
      </c>
      <c r="AW164" s="12" t="s">
        <v>35</v>
      </c>
      <c r="AX164" s="12" t="s">
        <v>79</v>
      </c>
      <c r="AY164" s="149" t="s">
        <v>224</v>
      </c>
    </row>
    <row r="165" spans="2:65" s="13" customFormat="1">
      <c r="B165" s="155"/>
      <c r="D165" s="142" t="s">
        <v>231</v>
      </c>
      <c r="E165" s="156" t="s">
        <v>1</v>
      </c>
      <c r="F165" s="157" t="s">
        <v>236</v>
      </c>
      <c r="H165" s="158">
        <v>431.2</v>
      </c>
      <c r="I165" s="159"/>
      <c r="L165" s="155"/>
      <c r="M165" s="160"/>
      <c r="T165" s="161"/>
      <c r="AT165" s="156" t="s">
        <v>231</v>
      </c>
      <c r="AU165" s="156" t="s">
        <v>6</v>
      </c>
      <c r="AV165" s="13" t="s">
        <v>229</v>
      </c>
      <c r="AW165" s="13" t="s">
        <v>35</v>
      </c>
      <c r="AX165" s="13" t="s">
        <v>6</v>
      </c>
      <c r="AY165" s="156" t="s">
        <v>224</v>
      </c>
    </row>
    <row r="166" spans="2:65" s="1" customFormat="1" ht="21.75" customHeight="1">
      <c r="B166" s="32"/>
      <c r="C166" s="127" t="s">
        <v>272</v>
      </c>
      <c r="D166" s="127" t="s">
        <v>225</v>
      </c>
      <c r="E166" s="128" t="s">
        <v>273</v>
      </c>
      <c r="F166" s="129" t="s">
        <v>274</v>
      </c>
      <c r="G166" s="130" t="s">
        <v>228</v>
      </c>
      <c r="H166" s="131">
        <v>215.6</v>
      </c>
      <c r="I166" s="132"/>
      <c r="J166" s="133">
        <f>ROUND(I166*H166,2)</f>
        <v>0</v>
      </c>
      <c r="K166" s="134"/>
      <c r="L166" s="32"/>
      <c r="M166" s="135" t="s">
        <v>1</v>
      </c>
      <c r="N166" s="136" t="s">
        <v>44</v>
      </c>
      <c r="P166" s="137">
        <f>O166*H166</f>
        <v>0</v>
      </c>
      <c r="Q166" s="137">
        <v>0</v>
      </c>
      <c r="R166" s="137">
        <f>Q166*H166</f>
        <v>0</v>
      </c>
      <c r="S166" s="137">
        <v>0</v>
      </c>
      <c r="T166" s="138">
        <f>S166*H166</f>
        <v>0</v>
      </c>
      <c r="AR166" s="139" t="s">
        <v>229</v>
      </c>
      <c r="AT166" s="139" t="s">
        <v>225</v>
      </c>
      <c r="AU166" s="139" t="s">
        <v>6</v>
      </c>
      <c r="AY166" s="17" t="s">
        <v>224</v>
      </c>
      <c r="BE166" s="140">
        <f>IF(N166="základní",J166,0)</f>
        <v>0</v>
      </c>
      <c r="BF166" s="140">
        <f>IF(N166="snížená",J166,0)</f>
        <v>0</v>
      </c>
      <c r="BG166" s="140">
        <f>IF(N166="zákl. přenesená",J166,0)</f>
        <v>0</v>
      </c>
      <c r="BH166" s="140">
        <f>IF(N166="sníž. přenesená",J166,0)</f>
        <v>0</v>
      </c>
      <c r="BI166" s="140">
        <f>IF(N166="nulová",J166,0)</f>
        <v>0</v>
      </c>
      <c r="BJ166" s="17" t="s">
        <v>6</v>
      </c>
      <c r="BK166" s="140">
        <f>ROUND(I166*H166,2)</f>
        <v>0</v>
      </c>
      <c r="BL166" s="17" t="s">
        <v>229</v>
      </c>
      <c r="BM166" s="139" t="s">
        <v>275</v>
      </c>
    </row>
    <row r="167" spans="2:65" s="12" customFormat="1">
      <c r="B167" s="148"/>
      <c r="D167" s="142" t="s">
        <v>231</v>
      </c>
      <c r="E167" s="149" t="s">
        <v>1</v>
      </c>
      <c r="F167" s="150" t="s">
        <v>276</v>
      </c>
      <c r="H167" s="151">
        <v>215.6</v>
      </c>
      <c r="I167" s="152"/>
      <c r="L167" s="148"/>
      <c r="M167" s="153"/>
      <c r="T167" s="154"/>
      <c r="AT167" s="149" t="s">
        <v>231</v>
      </c>
      <c r="AU167" s="149" t="s">
        <v>6</v>
      </c>
      <c r="AV167" s="12" t="s">
        <v>88</v>
      </c>
      <c r="AW167" s="12" t="s">
        <v>35</v>
      </c>
      <c r="AX167" s="12" t="s">
        <v>6</v>
      </c>
      <c r="AY167" s="149" t="s">
        <v>224</v>
      </c>
    </row>
    <row r="168" spans="2:65" s="1" customFormat="1" ht="16.5" customHeight="1">
      <c r="B168" s="32"/>
      <c r="C168" s="127" t="s">
        <v>277</v>
      </c>
      <c r="D168" s="127" t="s">
        <v>225</v>
      </c>
      <c r="E168" s="128" t="s">
        <v>278</v>
      </c>
      <c r="F168" s="129" t="s">
        <v>279</v>
      </c>
      <c r="G168" s="130" t="s">
        <v>228</v>
      </c>
      <c r="H168" s="131">
        <v>143.733</v>
      </c>
      <c r="I168" s="132"/>
      <c r="J168" s="133">
        <f>ROUND(I168*H168,2)</f>
        <v>0</v>
      </c>
      <c r="K168" s="134"/>
      <c r="L168" s="32"/>
      <c r="M168" s="135" t="s">
        <v>1</v>
      </c>
      <c r="N168" s="136" t="s">
        <v>44</v>
      </c>
      <c r="P168" s="137">
        <f>O168*H168</f>
        <v>0</v>
      </c>
      <c r="Q168" s="137">
        <v>0</v>
      </c>
      <c r="R168" s="137">
        <f>Q168*H168</f>
        <v>0</v>
      </c>
      <c r="S168" s="137">
        <v>0</v>
      </c>
      <c r="T168" s="138">
        <f>S168*H168</f>
        <v>0</v>
      </c>
      <c r="AR168" s="139" t="s">
        <v>229</v>
      </c>
      <c r="AT168" s="139" t="s">
        <v>225</v>
      </c>
      <c r="AU168" s="139" t="s">
        <v>6</v>
      </c>
      <c r="AY168" s="17" t="s">
        <v>224</v>
      </c>
      <c r="BE168" s="140">
        <f>IF(N168="základní",J168,0)</f>
        <v>0</v>
      </c>
      <c r="BF168" s="140">
        <f>IF(N168="snížená",J168,0)</f>
        <v>0</v>
      </c>
      <c r="BG168" s="140">
        <f>IF(N168="zákl. přenesená",J168,0)</f>
        <v>0</v>
      </c>
      <c r="BH168" s="140">
        <f>IF(N168="sníž. přenesená",J168,0)</f>
        <v>0</v>
      </c>
      <c r="BI168" s="140">
        <f>IF(N168="nulová",J168,0)</f>
        <v>0</v>
      </c>
      <c r="BJ168" s="17" t="s">
        <v>6</v>
      </c>
      <c r="BK168" s="140">
        <f>ROUND(I168*H168,2)</f>
        <v>0</v>
      </c>
      <c r="BL168" s="17" t="s">
        <v>229</v>
      </c>
      <c r="BM168" s="139" t="s">
        <v>280</v>
      </c>
    </row>
    <row r="169" spans="2:65" s="12" customFormat="1">
      <c r="B169" s="148"/>
      <c r="D169" s="142" t="s">
        <v>231</v>
      </c>
      <c r="E169" s="149" t="s">
        <v>1</v>
      </c>
      <c r="F169" s="150" t="s">
        <v>281</v>
      </c>
      <c r="H169" s="151">
        <v>143.733</v>
      </c>
      <c r="I169" s="152"/>
      <c r="L169" s="148"/>
      <c r="M169" s="153"/>
      <c r="T169" s="154"/>
      <c r="AT169" s="149" t="s">
        <v>231</v>
      </c>
      <c r="AU169" s="149" t="s">
        <v>6</v>
      </c>
      <c r="AV169" s="12" t="s">
        <v>88</v>
      </c>
      <c r="AW169" s="12" t="s">
        <v>35</v>
      </c>
      <c r="AX169" s="12" t="s">
        <v>6</v>
      </c>
      <c r="AY169" s="149" t="s">
        <v>224</v>
      </c>
    </row>
    <row r="170" spans="2:65" s="1" customFormat="1" ht="21.75" customHeight="1">
      <c r="B170" s="32"/>
      <c r="C170" s="127" t="s">
        <v>282</v>
      </c>
      <c r="D170" s="127" t="s">
        <v>225</v>
      </c>
      <c r="E170" s="128" t="s">
        <v>283</v>
      </c>
      <c r="F170" s="129" t="s">
        <v>284</v>
      </c>
      <c r="G170" s="130" t="s">
        <v>228</v>
      </c>
      <c r="H170" s="131">
        <v>431.2</v>
      </c>
      <c r="I170" s="132"/>
      <c r="J170" s="133">
        <f>ROUND(I170*H170,2)</f>
        <v>0</v>
      </c>
      <c r="K170" s="134"/>
      <c r="L170" s="32"/>
      <c r="M170" s="135" t="s">
        <v>1</v>
      </c>
      <c r="N170" s="136" t="s">
        <v>44</v>
      </c>
      <c r="P170" s="137">
        <f>O170*H170</f>
        <v>0</v>
      </c>
      <c r="Q170" s="137">
        <v>0</v>
      </c>
      <c r="R170" s="137">
        <f>Q170*H170</f>
        <v>0</v>
      </c>
      <c r="S170" s="137">
        <v>0</v>
      </c>
      <c r="T170" s="138">
        <f>S170*H170</f>
        <v>0</v>
      </c>
      <c r="AR170" s="139" t="s">
        <v>229</v>
      </c>
      <c r="AT170" s="139" t="s">
        <v>225</v>
      </c>
      <c r="AU170" s="139" t="s">
        <v>6</v>
      </c>
      <c r="AY170" s="17" t="s">
        <v>224</v>
      </c>
      <c r="BE170" s="140">
        <f>IF(N170="základní",J170,0)</f>
        <v>0</v>
      </c>
      <c r="BF170" s="140">
        <f>IF(N170="snížená",J170,0)</f>
        <v>0</v>
      </c>
      <c r="BG170" s="140">
        <f>IF(N170="zákl. přenesená",J170,0)</f>
        <v>0</v>
      </c>
      <c r="BH170" s="140">
        <f>IF(N170="sníž. přenesená",J170,0)</f>
        <v>0</v>
      </c>
      <c r="BI170" s="140">
        <f>IF(N170="nulová",J170,0)</f>
        <v>0</v>
      </c>
      <c r="BJ170" s="17" t="s">
        <v>6</v>
      </c>
      <c r="BK170" s="140">
        <f>ROUND(I170*H170,2)</f>
        <v>0</v>
      </c>
      <c r="BL170" s="17" t="s">
        <v>229</v>
      </c>
      <c r="BM170" s="139" t="s">
        <v>285</v>
      </c>
    </row>
    <row r="171" spans="2:65" s="1" customFormat="1" ht="21.75" customHeight="1">
      <c r="B171" s="32"/>
      <c r="C171" s="127" t="s">
        <v>286</v>
      </c>
      <c r="D171" s="127" t="s">
        <v>225</v>
      </c>
      <c r="E171" s="128" t="s">
        <v>287</v>
      </c>
      <c r="F171" s="129" t="s">
        <v>288</v>
      </c>
      <c r="G171" s="130" t="s">
        <v>228</v>
      </c>
      <c r="H171" s="131">
        <v>431.2</v>
      </c>
      <c r="I171" s="132"/>
      <c r="J171" s="133">
        <f>ROUND(I171*H171,2)</f>
        <v>0</v>
      </c>
      <c r="K171" s="134"/>
      <c r="L171" s="32"/>
      <c r="M171" s="135" t="s">
        <v>1</v>
      </c>
      <c r="N171" s="136" t="s">
        <v>44</v>
      </c>
      <c r="P171" s="137">
        <f>O171*H171</f>
        <v>0</v>
      </c>
      <c r="Q171" s="137">
        <v>0</v>
      </c>
      <c r="R171" s="137">
        <f>Q171*H171</f>
        <v>0</v>
      </c>
      <c r="S171" s="137">
        <v>0</v>
      </c>
      <c r="T171" s="138">
        <f>S171*H171</f>
        <v>0</v>
      </c>
      <c r="AR171" s="139" t="s">
        <v>229</v>
      </c>
      <c r="AT171" s="139" t="s">
        <v>225</v>
      </c>
      <c r="AU171" s="139" t="s">
        <v>6</v>
      </c>
      <c r="AY171" s="17" t="s">
        <v>224</v>
      </c>
      <c r="BE171" s="140">
        <f>IF(N171="základní",J171,0)</f>
        <v>0</v>
      </c>
      <c r="BF171" s="140">
        <f>IF(N171="snížená",J171,0)</f>
        <v>0</v>
      </c>
      <c r="BG171" s="140">
        <f>IF(N171="zákl. přenesená",J171,0)</f>
        <v>0</v>
      </c>
      <c r="BH171" s="140">
        <f>IF(N171="sníž. přenesená",J171,0)</f>
        <v>0</v>
      </c>
      <c r="BI171" s="140">
        <f>IF(N171="nulová",J171,0)</f>
        <v>0</v>
      </c>
      <c r="BJ171" s="17" t="s">
        <v>6</v>
      </c>
      <c r="BK171" s="140">
        <f>ROUND(I171*H171,2)</f>
        <v>0</v>
      </c>
      <c r="BL171" s="17" t="s">
        <v>229</v>
      </c>
      <c r="BM171" s="139" t="s">
        <v>289</v>
      </c>
    </row>
    <row r="172" spans="2:65" s="1" customFormat="1" ht="16.5" customHeight="1">
      <c r="B172" s="32"/>
      <c r="C172" s="127" t="s">
        <v>9</v>
      </c>
      <c r="D172" s="127" t="s">
        <v>225</v>
      </c>
      <c r="E172" s="128" t="s">
        <v>290</v>
      </c>
      <c r="F172" s="129" t="s">
        <v>291</v>
      </c>
      <c r="G172" s="130" t="s">
        <v>228</v>
      </c>
      <c r="H172" s="131">
        <v>363.05200000000002</v>
      </c>
      <c r="I172" s="132"/>
      <c r="J172" s="133">
        <f>ROUND(I172*H172,2)</f>
        <v>0</v>
      </c>
      <c r="K172" s="134"/>
      <c r="L172" s="32"/>
      <c r="M172" s="135" t="s">
        <v>1</v>
      </c>
      <c r="N172" s="136" t="s">
        <v>44</v>
      </c>
      <c r="P172" s="137">
        <f>O172*H172</f>
        <v>0</v>
      </c>
      <c r="Q172" s="137">
        <v>0</v>
      </c>
      <c r="R172" s="137">
        <f>Q172*H172</f>
        <v>0</v>
      </c>
      <c r="S172" s="137">
        <v>0</v>
      </c>
      <c r="T172" s="138">
        <f>S172*H172</f>
        <v>0</v>
      </c>
      <c r="AR172" s="139" t="s">
        <v>229</v>
      </c>
      <c r="AT172" s="139" t="s">
        <v>225</v>
      </c>
      <c r="AU172" s="139" t="s">
        <v>6</v>
      </c>
      <c r="AY172" s="17" t="s">
        <v>224</v>
      </c>
      <c r="BE172" s="140">
        <f>IF(N172="základní",J172,0)</f>
        <v>0</v>
      </c>
      <c r="BF172" s="140">
        <f>IF(N172="snížená",J172,0)</f>
        <v>0</v>
      </c>
      <c r="BG172" s="140">
        <f>IF(N172="zákl. přenesená",J172,0)</f>
        <v>0</v>
      </c>
      <c r="BH172" s="140">
        <f>IF(N172="sníž. přenesená",J172,0)</f>
        <v>0</v>
      </c>
      <c r="BI172" s="140">
        <f>IF(N172="nulová",J172,0)</f>
        <v>0</v>
      </c>
      <c r="BJ172" s="17" t="s">
        <v>6</v>
      </c>
      <c r="BK172" s="140">
        <f>ROUND(I172*H172,2)</f>
        <v>0</v>
      </c>
      <c r="BL172" s="17" t="s">
        <v>229</v>
      </c>
      <c r="BM172" s="139" t="s">
        <v>292</v>
      </c>
    </row>
    <row r="173" spans="2:65" s="11" customFormat="1">
      <c r="B173" s="141"/>
      <c r="D173" s="142" t="s">
        <v>231</v>
      </c>
      <c r="E173" s="143" t="s">
        <v>1</v>
      </c>
      <c r="F173" s="144" t="s">
        <v>245</v>
      </c>
      <c r="H173" s="143" t="s">
        <v>1</v>
      </c>
      <c r="I173" s="145"/>
      <c r="L173" s="141"/>
      <c r="M173" s="146"/>
      <c r="T173" s="147"/>
      <c r="AT173" s="143" t="s">
        <v>231</v>
      </c>
      <c r="AU173" s="143" t="s">
        <v>6</v>
      </c>
      <c r="AV173" s="11" t="s">
        <v>6</v>
      </c>
      <c r="AW173" s="11" t="s">
        <v>35</v>
      </c>
      <c r="AX173" s="11" t="s">
        <v>79</v>
      </c>
      <c r="AY173" s="143" t="s">
        <v>224</v>
      </c>
    </row>
    <row r="174" spans="2:65" s="12" customFormat="1">
      <c r="B174" s="148"/>
      <c r="D174" s="142" t="s">
        <v>231</v>
      </c>
      <c r="E174" s="149" t="s">
        <v>1</v>
      </c>
      <c r="F174" s="150" t="s">
        <v>293</v>
      </c>
      <c r="H174" s="151">
        <v>30.052</v>
      </c>
      <c r="I174" s="152"/>
      <c r="L174" s="148"/>
      <c r="M174" s="153"/>
      <c r="T174" s="154"/>
      <c r="AT174" s="149" t="s">
        <v>231</v>
      </c>
      <c r="AU174" s="149" t="s">
        <v>6</v>
      </c>
      <c r="AV174" s="12" t="s">
        <v>88</v>
      </c>
      <c r="AW174" s="12" t="s">
        <v>35</v>
      </c>
      <c r="AX174" s="12" t="s">
        <v>79</v>
      </c>
      <c r="AY174" s="149" t="s">
        <v>224</v>
      </c>
    </row>
    <row r="175" spans="2:65" s="11" customFormat="1">
      <c r="B175" s="141"/>
      <c r="D175" s="142" t="s">
        <v>231</v>
      </c>
      <c r="E175" s="143" t="s">
        <v>1</v>
      </c>
      <c r="F175" s="144" t="s">
        <v>266</v>
      </c>
      <c r="H175" s="143" t="s">
        <v>1</v>
      </c>
      <c r="I175" s="145"/>
      <c r="L175" s="141"/>
      <c r="M175" s="146"/>
      <c r="T175" s="147"/>
      <c r="AT175" s="143" t="s">
        <v>231</v>
      </c>
      <c r="AU175" s="143" t="s">
        <v>6</v>
      </c>
      <c r="AV175" s="11" t="s">
        <v>6</v>
      </c>
      <c r="AW175" s="11" t="s">
        <v>35</v>
      </c>
      <c r="AX175" s="11" t="s">
        <v>79</v>
      </c>
      <c r="AY175" s="143" t="s">
        <v>224</v>
      </c>
    </row>
    <row r="176" spans="2:65" s="12" customFormat="1">
      <c r="B176" s="148"/>
      <c r="D176" s="142" t="s">
        <v>231</v>
      </c>
      <c r="E176" s="149" t="s">
        <v>1</v>
      </c>
      <c r="F176" s="150" t="s">
        <v>294</v>
      </c>
      <c r="H176" s="151">
        <v>187</v>
      </c>
      <c r="I176" s="152"/>
      <c r="L176" s="148"/>
      <c r="M176" s="153"/>
      <c r="T176" s="154"/>
      <c r="AT176" s="149" t="s">
        <v>231</v>
      </c>
      <c r="AU176" s="149" t="s">
        <v>6</v>
      </c>
      <c r="AV176" s="12" t="s">
        <v>88</v>
      </c>
      <c r="AW176" s="12" t="s">
        <v>35</v>
      </c>
      <c r="AX176" s="12" t="s">
        <v>79</v>
      </c>
      <c r="AY176" s="149" t="s">
        <v>224</v>
      </c>
    </row>
    <row r="177" spans="2:65" s="12" customFormat="1">
      <c r="B177" s="148"/>
      <c r="D177" s="142" t="s">
        <v>231</v>
      </c>
      <c r="E177" s="149" t="s">
        <v>1</v>
      </c>
      <c r="F177" s="150" t="s">
        <v>295</v>
      </c>
      <c r="H177" s="151">
        <v>39.200000000000003</v>
      </c>
      <c r="I177" s="152"/>
      <c r="L177" s="148"/>
      <c r="M177" s="153"/>
      <c r="T177" s="154"/>
      <c r="AT177" s="149" t="s">
        <v>231</v>
      </c>
      <c r="AU177" s="149" t="s">
        <v>6</v>
      </c>
      <c r="AV177" s="12" t="s">
        <v>88</v>
      </c>
      <c r="AW177" s="12" t="s">
        <v>35</v>
      </c>
      <c r="AX177" s="12" t="s">
        <v>79</v>
      </c>
      <c r="AY177" s="149" t="s">
        <v>224</v>
      </c>
    </row>
    <row r="178" spans="2:65" s="12" customFormat="1">
      <c r="B178" s="148"/>
      <c r="D178" s="142" t="s">
        <v>231</v>
      </c>
      <c r="E178" s="149" t="s">
        <v>1</v>
      </c>
      <c r="F178" s="150" t="s">
        <v>296</v>
      </c>
      <c r="H178" s="151">
        <v>55</v>
      </c>
      <c r="I178" s="152"/>
      <c r="L178" s="148"/>
      <c r="M178" s="153"/>
      <c r="T178" s="154"/>
      <c r="AT178" s="149" t="s">
        <v>231</v>
      </c>
      <c r="AU178" s="149" t="s">
        <v>6</v>
      </c>
      <c r="AV178" s="12" t="s">
        <v>88</v>
      </c>
      <c r="AW178" s="12" t="s">
        <v>35</v>
      </c>
      <c r="AX178" s="12" t="s">
        <v>79</v>
      </c>
      <c r="AY178" s="149" t="s">
        <v>224</v>
      </c>
    </row>
    <row r="179" spans="2:65" s="12" customFormat="1">
      <c r="B179" s="148"/>
      <c r="D179" s="142" t="s">
        <v>231</v>
      </c>
      <c r="E179" s="149" t="s">
        <v>1</v>
      </c>
      <c r="F179" s="150" t="s">
        <v>297</v>
      </c>
      <c r="H179" s="151">
        <v>16.8</v>
      </c>
      <c r="I179" s="152"/>
      <c r="L179" s="148"/>
      <c r="M179" s="153"/>
      <c r="T179" s="154"/>
      <c r="AT179" s="149" t="s">
        <v>231</v>
      </c>
      <c r="AU179" s="149" t="s">
        <v>6</v>
      </c>
      <c r="AV179" s="12" t="s">
        <v>88</v>
      </c>
      <c r="AW179" s="12" t="s">
        <v>35</v>
      </c>
      <c r="AX179" s="12" t="s">
        <v>79</v>
      </c>
      <c r="AY179" s="149" t="s">
        <v>224</v>
      </c>
    </row>
    <row r="180" spans="2:65" s="12" customFormat="1">
      <c r="B180" s="148"/>
      <c r="D180" s="142" t="s">
        <v>231</v>
      </c>
      <c r="E180" s="149" t="s">
        <v>1</v>
      </c>
      <c r="F180" s="150" t="s">
        <v>298</v>
      </c>
      <c r="H180" s="151">
        <v>35</v>
      </c>
      <c r="I180" s="152"/>
      <c r="L180" s="148"/>
      <c r="M180" s="153"/>
      <c r="T180" s="154"/>
      <c r="AT180" s="149" t="s">
        <v>231</v>
      </c>
      <c r="AU180" s="149" t="s">
        <v>6</v>
      </c>
      <c r="AV180" s="12" t="s">
        <v>88</v>
      </c>
      <c r="AW180" s="12" t="s">
        <v>35</v>
      </c>
      <c r="AX180" s="12" t="s">
        <v>79</v>
      </c>
      <c r="AY180" s="149" t="s">
        <v>224</v>
      </c>
    </row>
    <row r="181" spans="2:65" s="13" customFormat="1">
      <c r="B181" s="155"/>
      <c r="D181" s="142" t="s">
        <v>231</v>
      </c>
      <c r="E181" s="156" t="s">
        <v>1</v>
      </c>
      <c r="F181" s="157" t="s">
        <v>236</v>
      </c>
      <c r="H181" s="158">
        <v>363.05200000000002</v>
      </c>
      <c r="I181" s="159"/>
      <c r="L181" s="155"/>
      <c r="M181" s="160"/>
      <c r="T181" s="161"/>
      <c r="AT181" s="156" t="s">
        <v>231</v>
      </c>
      <c r="AU181" s="156" t="s">
        <v>6</v>
      </c>
      <c r="AV181" s="13" t="s">
        <v>229</v>
      </c>
      <c r="AW181" s="13" t="s">
        <v>35</v>
      </c>
      <c r="AX181" s="13" t="s">
        <v>6</v>
      </c>
      <c r="AY181" s="156" t="s">
        <v>224</v>
      </c>
    </row>
    <row r="182" spans="2:65" s="1" customFormat="1" ht="24.2" customHeight="1">
      <c r="B182" s="32"/>
      <c r="C182" s="127" t="s">
        <v>299</v>
      </c>
      <c r="D182" s="127" t="s">
        <v>225</v>
      </c>
      <c r="E182" s="128" t="s">
        <v>300</v>
      </c>
      <c r="F182" s="129" t="s">
        <v>301</v>
      </c>
      <c r="G182" s="130" t="s">
        <v>228</v>
      </c>
      <c r="H182" s="131">
        <v>98.8</v>
      </c>
      <c r="I182" s="132"/>
      <c r="J182" s="133">
        <f>ROUND(I182*H182,2)</f>
        <v>0</v>
      </c>
      <c r="K182" s="134"/>
      <c r="L182" s="32"/>
      <c r="M182" s="135" t="s">
        <v>1</v>
      </c>
      <c r="N182" s="136" t="s">
        <v>44</v>
      </c>
      <c r="P182" s="137">
        <f>O182*H182</f>
        <v>0</v>
      </c>
      <c r="Q182" s="137">
        <v>0</v>
      </c>
      <c r="R182" s="137">
        <f>Q182*H182</f>
        <v>0</v>
      </c>
      <c r="S182" s="137">
        <v>0</v>
      </c>
      <c r="T182" s="138">
        <f>S182*H182</f>
        <v>0</v>
      </c>
      <c r="AR182" s="139" t="s">
        <v>229</v>
      </c>
      <c r="AT182" s="139" t="s">
        <v>225</v>
      </c>
      <c r="AU182" s="139" t="s">
        <v>6</v>
      </c>
      <c r="AY182" s="17" t="s">
        <v>224</v>
      </c>
      <c r="BE182" s="140">
        <f>IF(N182="základní",J182,0)</f>
        <v>0</v>
      </c>
      <c r="BF182" s="140">
        <f>IF(N182="snížená",J182,0)</f>
        <v>0</v>
      </c>
      <c r="BG182" s="140">
        <f>IF(N182="zákl. přenesená",J182,0)</f>
        <v>0</v>
      </c>
      <c r="BH182" s="140">
        <f>IF(N182="sníž. přenesená",J182,0)</f>
        <v>0</v>
      </c>
      <c r="BI182" s="140">
        <f>IF(N182="nulová",J182,0)</f>
        <v>0</v>
      </c>
      <c r="BJ182" s="17" t="s">
        <v>6</v>
      </c>
      <c r="BK182" s="140">
        <f>ROUND(I182*H182,2)</f>
        <v>0</v>
      </c>
      <c r="BL182" s="17" t="s">
        <v>229</v>
      </c>
      <c r="BM182" s="139" t="s">
        <v>302</v>
      </c>
    </row>
    <row r="183" spans="2:65" s="11" customFormat="1">
      <c r="B183" s="141"/>
      <c r="D183" s="142" t="s">
        <v>231</v>
      </c>
      <c r="E183" s="143" t="s">
        <v>1</v>
      </c>
      <c r="F183" s="144" t="s">
        <v>266</v>
      </c>
      <c r="H183" s="143" t="s">
        <v>1</v>
      </c>
      <c r="I183" s="145"/>
      <c r="L183" s="141"/>
      <c r="M183" s="146"/>
      <c r="T183" s="147"/>
      <c r="AT183" s="143" t="s">
        <v>231</v>
      </c>
      <c r="AU183" s="143" t="s">
        <v>6</v>
      </c>
      <c r="AV183" s="11" t="s">
        <v>6</v>
      </c>
      <c r="AW183" s="11" t="s">
        <v>35</v>
      </c>
      <c r="AX183" s="11" t="s">
        <v>79</v>
      </c>
      <c r="AY183" s="143" t="s">
        <v>224</v>
      </c>
    </row>
    <row r="184" spans="2:65" s="12" customFormat="1">
      <c r="B184" s="148"/>
      <c r="D184" s="142" t="s">
        <v>231</v>
      </c>
      <c r="E184" s="149" t="s">
        <v>1</v>
      </c>
      <c r="F184" s="150" t="s">
        <v>303</v>
      </c>
      <c r="H184" s="151">
        <v>55</v>
      </c>
      <c r="I184" s="152"/>
      <c r="L184" s="148"/>
      <c r="M184" s="153"/>
      <c r="T184" s="154"/>
      <c r="AT184" s="149" t="s">
        <v>231</v>
      </c>
      <c r="AU184" s="149" t="s">
        <v>6</v>
      </c>
      <c r="AV184" s="12" t="s">
        <v>88</v>
      </c>
      <c r="AW184" s="12" t="s">
        <v>35</v>
      </c>
      <c r="AX184" s="12" t="s">
        <v>79</v>
      </c>
      <c r="AY184" s="149" t="s">
        <v>224</v>
      </c>
    </row>
    <row r="185" spans="2:65" s="12" customFormat="1">
      <c r="B185" s="148"/>
      <c r="D185" s="142" t="s">
        <v>231</v>
      </c>
      <c r="E185" s="149" t="s">
        <v>1</v>
      </c>
      <c r="F185" s="150" t="s">
        <v>304</v>
      </c>
      <c r="H185" s="151">
        <v>14.7</v>
      </c>
      <c r="I185" s="152"/>
      <c r="L185" s="148"/>
      <c r="M185" s="153"/>
      <c r="T185" s="154"/>
      <c r="AT185" s="149" t="s">
        <v>231</v>
      </c>
      <c r="AU185" s="149" t="s">
        <v>6</v>
      </c>
      <c r="AV185" s="12" t="s">
        <v>88</v>
      </c>
      <c r="AW185" s="12" t="s">
        <v>35</v>
      </c>
      <c r="AX185" s="12" t="s">
        <v>79</v>
      </c>
      <c r="AY185" s="149" t="s">
        <v>224</v>
      </c>
    </row>
    <row r="186" spans="2:65" s="12" customFormat="1">
      <c r="B186" s="148"/>
      <c r="D186" s="142" t="s">
        <v>231</v>
      </c>
      <c r="E186" s="149" t="s">
        <v>1</v>
      </c>
      <c r="F186" s="150" t="s">
        <v>305</v>
      </c>
      <c r="H186" s="151">
        <v>16.5</v>
      </c>
      <c r="I186" s="152"/>
      <c r="L186" s="148"/>
      <c r="M186" s="153"/>
      <c r="T186" s="154"/>
      <c r="AT186" s="149" t="s">
        <v>231</v>
      </c>
      <c r="AU186" s="149" t="s">
        <v>6</v>
      </c>
      <c r="AV186" s="12" t="s">
        <v>88</v>
      </c>
      <c r="AW186" s="12" t="s">
        <v>35</v>
      </c>
      <c r="AX186" s="12" t="s">
        <v>79</v>
      </c>
      <c r="AY186" s="149" t="s">
        <v>224</v>
      </c>
    </row>
    <row r="187" spans="2:65" s="12" customFormat="1">
      <c r="B187" s="148"/>
      <c r="D187" s="142" t="s">
        <v>231</v>
      </c>
      <c r="E187" s="149" t="s">
        <v>1</v>
      </c>
      <c r="F187" s="150" t="s">
        <v>306</v>
      </c>
      <c r="H187" s="151">
        <v>5.6</v>
      </c>
      <c r="I187" s="152"/>
      <c r="L187" s="148"/>
      <c r="M187" s="153"/>
      <c r="T187" s="154"/>
      <c r="AT187" s="149" t="s">
        <v>231</v>
      </c>
      <c r="AU187" s="149" t="s">
        <v>6</v>
      </c>
      <c r="AV187" s="12" t="s">
        <v>88</v>
      </c>
      <c r="AW187" s="12" t="s">
        <v>35</v>
      </c>
      <c r="AX187" s="12" t="s">
        <v>79</v>
      </c>
      <c r="AY187" s="149" t="s">
        <v>224</v>
      </c>
    </row>
    <row r="188" spans="2:65" s="12" customFormat="1">
      <c r="B188" s="148"/>
      <c r="D188" s="142" t="s">
        <v>231</v>
      </c>
      <c r="E188" s="149" t="s">
        <v>1</v>
      </c>
      <c r="F188" s="150" t="s">
        <v>307</v>
      </c>
      <c r="H188" s="151">
        <v>7</v>
      </c>
      <c r="I188" s="152"/>
      <c r="L188" s="148"/>
      <c r="M188" s="153"/>
      <c r="T188" s="154"/>
      <c r="AT188" s="149" t="s">
        <v>231</v>
      </c>
      <c r="AU188" s="149" t="s">
        <v>6</v>
      </c>
      <c r="AV188" s="12" t="s">
        <v>88</v>
      </c>
      <c r="AW188" s="12" t="s">
        <v>35</v>
      </c>
      <c r="AX188" s="12" t="s">
        <v>79</v>
      </c>
      <c r="AY188" s="149" t="s">
        <v>224</v>
      </c>
    </row>
    <row r="189" spans="2:65" s="13" customFormat="1">
      <c r="B189" s="155"/>
      <c r="D189" s="142" t="s">
        <v>231</v>
      </c>
      <c r="E189" s="156" t="s">
        <v>1</v>
      </c>
      <c r="F189" s="157" t="s">
        <v>236</v>
      </c>
      <c r="H189" s="158">
        <v>98.8</v>
      </c>
      <c r="I189" s="159"/>
      <c r="L189" s="155"/>
      <c r="M189" s="160"/>
      <c r="T189" s="161"/>
      <c r="AT189" s="156" t="s">
        <v>231</v>
      </c>
      <c r="AU189" s="156" t="s">
        <v>6</v>
      </c>
      <c r="AV189" s="13" t="s">
        <v>229</v>
      </c>
      <c r="AW189" s="13" t="s">
        <v>35</v>
      </c>
      <c r="AX189" s="13" t="s">
        <v>6</v>
      </c>
      <c r="AY189" s="156" t="s">
        <v>224</v>
      </c>
    </row>
    <row r="190" spans="2:65" s="10" customFormat="1" ht="25.9" customHeight="1">
      <c r="B190" s="117"/>
      <c r="D190" s="118" t="s">
        <v>78</v>
      </c>
      <c r="E190" s="119" t="s">
        <v>308</v>
      </c>
      <c r="F190" s="119" t="s">
        <v>309</v>
      </c>
      <c r="I190" s="120"/>
      <c r="J190" s="121">
        <f>BK190</f>
        <v>0</v>
      </c>
      <c r="L190" s="117"/>
      <c r="M190" s="122"/>
      <c r="P190" s="123">
        <f>SUM(P191:P194)</f>
        <v>0</v>
      </c>
      <c r="R190" s="123">
        <f>SUM(R191:R194)</f>
        <v>0</v>
      </c>
      <c r="T190" s="124">
        <f>SUM(T191:T194)</f>
        <v>0</v>
      </c>
      <c r="AR190" s="118" t="s">
        <v>6</v>
      </c>
      <c r="AT190" s="125" t="s">
        <v>78</v>
      </c>
      <c r="AU190" s="125" t="s">
        <v>79</v>
      </c>
      <c r="AY190" s="118" t="s">
        <v>224</v>
      </c>
      <c r="BK190" s="126">
        <f>SUM(BK191:BK194)</f>
        <v>0</v>
      </c>
    </row>
    <row r="191" spans="2:65" s="1" customFormat="1" ht="16.5" customHeight="1">
      <c r="B191" s="32"/>
      <c r="C191" s="127" t="s">
        <v>244</v>
      </c>
      <c r="D191" s="127" t="s">
        <v>225</v>
      </c>
      <c r="E191" s="128" t="s">
        <v>310</v>
      </c>
      <c r="F191" s="129" t="s">
        <v>311</v>
      </c>
      <c r="G191" s="130" t="s">
        <v>312</v>
      </c>
      <c r="H191" s="131">
        <v>2568.75</v>
      </c>
      <c r="I191" s="132"/>
      <c r="J191" s="133">
        <f>ROUND(I191*H191,2)</f>
        <v>0</v>
      </c>
      <c r="K191" s="134"/>
      <c r="L191" s="32"/>
      <c r="M191" s="135" t="s">
        <v>1</v>
      </c>
      <c r="N191" s="136" t="s">
        <v>44</v>
      </c>
      <c r="P191" s="137">
        <f>O191*H191</f>
        <v>0</v>
      </c>
      <c r="Q191" s="137">
        <v>0</v>
      </c>
      <c r="R191" s="137">
        <f>Q191*H191</f>
        <v>0</v>
      </c>
      <c r="S191" s="137">
        <v>0</v>
      </c>
      <c r="T191" s="138">
        <f>S191*H191</f>
        <v>0</v>
      </c>
      <c r="AR191" s="139" t="s">
        <v>229</v>
      </c>
      <c r="AT191" s="139" t="s">
        <v>225</v>
      </c>
      <c r="AU191" s="139" t="s">
        <v>6</v>
      </c>
      <c r="AY191" s="17" t="s">
        <v>224</v>
      </c>
      <c r="BE191" s="140">
        <f>IF(N191="základní",J191,0)</f>
        <v>0</v>
      </c>
      <c r="BF191" s="140">
        <f>IF(N191="snížená",J191,0)</f>
        <v>0</v>
      </c>
      <c r="BG191" s="140">
        <f>IF(N191="zákl. přenesená",J191,0)</f>
        <v>0</v>
      </c>
      <c r="BH191" s="140">
        <f>IF(N191="sníž. přenesená",J191,0)</f>
        <v>0</v>
      </c>
      <c r="BI191" s="140">
        <f>IF(N191="nulová",J191,0)</f>
        <v>0</v>
      </c>
      <c r="BJ191" s="17" t="s">
        <v>6</v>
      </c>
      <c r="BK191" s="140">
        <f>ROUND(I191*H191,2)</f>
        <v>0</v>
      </c>
      <c r="BL191" s="17" t="s">
        <v>229</v>
      </c>
      <c r="BM191" s="139" t="s">
        <v>313</v>
      </c>
    </row>
    <row r="192" spans="2:65" s="1" customFormat="1" ht="16.5" customHeight="1">
      <c r="B192" s="32"/>
      <c r="C192" s="127" t="s">
        <v>314</v>
      </c>
      <c r="D192" s="127" t="s">
        <v>225</v>
      </c>
      <c r="E192" s="128" t="s">
        <v>315</v>
      </c>
      <c r="F192" s="129" t="s">
        <v>316</v>
      </c>
      <c r="G192" s="130" t="s">
        <v>312</v>
      </c>
      <c r="H192" s="131">
        <v>2568.75</v>
      </c>
      <c r="I192" s="132"/>
      <c r="J192" s="133">
        <f>ROUND(I192*H192,2)</f>
        <v>0</v>
      </c>
      <c r="K192" s="134"/>
      <c r="L192" s="32"/>
      <c r="M192" s="135" t="s">
        <v>1</v>
      </c>
      <c r="N192" s="136" t="s">
        <v>44</v>
      </c>
      <c r="P192" s="137">
        <f>O192*H192</f>
        <v>0</v>
      </c>
      <c r="Q192" s="137">
        <v>0</v>
      </c>
      <c r="R192" s="137">
        <f>Q192*H192</f>
        <v>0</v>
      </c>
      <c r="S192" s="137">
        <v>0</v>
      </c>
      <c r="T192" s="138">
        <f>S192*H192</f>
        <v>0</v>
      </c>
      <c r="AR192" s="139" t="s">
        <v>229</v>
      </c>
      <c r="AT192" s="139" t="s">
        <v>225</v>
      </c>
      <c r="AU192" s="139" t="s">
        <v>6</v>
      </c>
      <c r="AY192" s="17" t="s">
        <v>224</v>
      </c>
      <c r="BE192" s="140">
        <f>IF(N192="základní",J192,0)</f>
        <v>0</v>
      </c>
      <c r="BF192" s="140">
        <f>IF(N192="snížená",J192,0)</f>
        <v>0</v>
      </c>
      <c r="BG192" s="140">
        <f>IF(N192="zákl. přenesená",J192,0)</f>
        <v>0</v>
      </c>
      <c r="BH192" s="140">
        <f>IF(N192="sníž. přenesená",J192,0)</f>
        <v>0</v>
      </c>
      <c r="BI192" s="140">
        <f>IF(N192="nulová",J192,0)</f>
        <v>0</v>
      </c>
      <c r="BJ192" s="17" t="s">
        <v>6</v>
      </c>
      <c r="BK192" s="140">
        <f>ROUND(I192*H192,2)</f>
        <v>0</v>
      </c>
      <c r="BL192" s="17" t="s">
        <v>229</v>
      </c>
      <c r="BM192" s="139" t="s">
        <v>317</v>
      </c>
    </row>
    <row r="193" spans="2:65" s="1" customFormat="1" ht="16.5" customHeight="1">
      <c r="B193" s="32"/>
      <c r="C193" s="127" t="s">
        <v>249</v>
      </c>
      <c r="D193" s="127" t="s">
        <v>225</v>
      </c>
      <c r="E193" s="128" t="s">
        <v>318</v>
      </c>
      <c r="F193" s="129" t="s">
        <v>319</v>
      </c>
      <c r="G193" s="130" t="s">
        <v>320</v>
      </c>
      <c r="H193" s="131">
        <v>1028.2</v>
      </c>
      <c r="I193" s="132"/>
      <c r="J193" s="133">
        <f>ROUND(I193*H193,2)</f>
        <v>0</v>
      </c>
      <c r="K193" s="134"/>
      <c r="L193" s="32"/>
      <c r="M193" s="135" t="s">
        <v>1</v>
      </c>
      <c r="N193" s="136" t="s">
        <v>44</v>
      </c>
      <c r="P193" s="137">
        <f>O193*H193</f>
        <v>0</v>
      </c>
      <c r="Q193" s="137">
        <v>0</v>
      </c>
      <c r="R193" s="137">
        <f>Q193*H193</f>
        <v>0</v>
      </c>
      <c r="S193" s="137">
        <v>0</v>
      </c>
      <c r="T193" s="138">
        <f>S193*H193</f>
        <v>0</v>
      </c>
      <c r="AR193" s="139" t="s">
        <v>229</v>
      </c>
      <c r="AT193" s="139" t="s">
        <v>225</v>
      </c>
      <c r="AU193" s="139" t="s">
        <v>6</v>
      </c>
      <c r="AY193" s="17" t="s">
        <v>224</v>
      </c>
      <c r="BE193" s="140">
        <f>IF(N193="základní",J193,0)</f>
        <v>0</v>
      </c>
      <c r="BF193" s="140">
        <f>IF(N193="snížená",J193,0)</f>
        <v>0</v>
      </c>
      <c r="BG193" s="140">
        <f>IF(N193="zákl. přenesená",J193,0)</f>
        <v>0</v>
      </c>
      <c r="BH193" s="140">
        <f>IF(N193="sníž. přenesená",J193,0)</f>
        <v>0</v>
      </c>
      <c r="BI193" s="140">
        <f>IF(N193="nulová",J193,0)</f>
        <v>0</v>
      </c>
      <c r="BJ193" s="17" t="s">
        <v>6</v>
      </c>
      <c r="BK193" s="140">
        <f>ROUND(I193*H193,2)</f>
        <v>0</v>
      </c>
      <c r="BL193" s="17" t="s">
        <v>229</v>
      </c>
      <c r="BM193" s="139" t="s">
        <v>321</v>
      </c>
    </row>
    <row r="194" spans="2:65" s="1" customFormat="1" ht="16.5" customHeight="1">
      <c r="B194" s="32"/>
      <c r="C194" s="127" t="s">
        <v>322</v>
      </c>
      <c r="D194" s="127" t="s">
        <v>225</v>
      </c>
      <c r="E194" s="128" t="s">
        <v>323</v>
      </c>
      <c r="F194" s="129" t="s">
        <v>324</v>
      </c>
      <c r="G194" s="130" t="s">
        <v>325</v>
      </c>
      <c r="H194" s="131">
        <v>20</v>
      </c>
      <c r="I194" s="132"/>
      <c r="J194" s="133">
        <f>ROUND(I194*H194,2)</f>
        <v>0</v>
      </c>
      <c r="K194" s="134"/>
      <c r="L194" s="32"/>
      <c r="M194" s="135" t="s">
        <v>1</v>
      </c>
      <c r="N194" s="136" t="s">
        <v>44</v>
      </c>
      <c r="P194" s="137">
        <f>O194*H194</f>
        <v>0</v>
      </c>
      <c r="Q194" s="137">
        <v>0</v>
      </c>
      <c r="R194" s="137">
        <f>Q194*H194</f>
        <v>0</v>
      </c>
      <c r="S194" s="137">
        <v>0</v>
      </c>
      <c r="T194" s="138">
        <f>S194*H194</f>
        <v>0</v>
      </c>
      <c r="AR194" s="139" t="s">
        <v>229</v>
      </c>
      <c r="AT194" s="139" t="s">
        <v>225</v>
      </c>
      <c r="AU194" s="139" t="s">
        <v>6</v>
      </c>
      <c r="AY194" s="17" t="s">
        <v>224</v>
      </c>
      <c r="BE194" s="140">
        <f>IF(N194="základní",J194,0)</f>
        <v>0</v>
      </c>
      <c r="BF194" s="140">
        <f>IF(N194="snížená",J194,0)</f>
        <v>0</v>
      </c>
      <c r="BG194" s="140">
        <f>IF(N194="zákl. přenesená",J194,0)</f>
        <v>0</v>
      </c>
      <c r="BH194" s="140">
        <f>IF(N194="sníž. přenesená",J194,0)</f>
        <v>0</v>
      </c>
      <c r="BI194" s="140">
        <f>IF(N194="nulová",J194,0)</f>
        <v>0</v>
      </c>
      <c r="BJ194" s="17" t="s">
        <v>6</v>
      </c>
      <c r="BK194" s="140">
        <f>ROUND(I194*H194,2)</f>
        <v>0</v>
      </c>
      <c r="BL194" s="17" t="s">
        <v>229</v>
      </c>
      <c r="BM194" s="139" t="s">
        <v>326</v>
      </c>
    </row>
    <row r="195" spans="2:65" s="10" customFormat="1" ht="25.9" customHeight="1">
      <c r="B195" s="117"/>
      <c r="D195" s="118" t="s">
        <v>78</v>
      </c>
      <c r="E195" s="119" t="s">
        <v>327</v>
      </c>
      <c r="F195" s="119" t="s">
        <v>328</v>
      </c>
      <c r="I195" s="120"/>
      <c r="J195" s="121">
        <f>BK195</f>
        <v>0</v>
      </c>
      <c r="L195" s="117"/>
      <c r="M195" s="122"/>
      <c r="P195" s="123">
        <f>SUM(P196:P204)</f>
        <v>0</v>
      </c>
      <c r="R195" s="123">
        <f>SUM(R196:R204)</f>
        <v>153.94856399999998</v>
      </c>
      <c r="T195" s="124">
        <f>SUM(T196:T204)</f>
        <v>0</v>
      </c>
      <c r="AR195" s="118" t="s">
        <v>6</v>
      </c>
      <c r="AT195" s="125" t="s">
        <v>78</v>
      </c>
      <c r="AU195" s="125" t="s">
        <v>79</v>
      </c>
      <c r="AY195" s="118" t="s">
        <v>224</v>
      </c>
      <c r="BK195" s="126">
        <f>SUM(BK196:BK204)</f>
        <v>0</v>
      </c>
    </row>
    <row r="196" spans="2:65" s="1" customFormat="1" ht="16.5" customHeight="1">
      <c r="B196" s="32"/>
      <c r="C196" s="127" t="s">
        <v>253</v>
      </c>
      <c r="D196" s="127" t="s">
        <v>225</v>
      </c>
      <c r="E196" s="128" t="s">
        <v>329</v>
      </c>
      <c r="F196" s="129" t="s">
        <v>330</v>
      </c>
      <c r="G196" s="130" t="s">
        <v>228</v>
      </c>
      <c r="H196" s="131">
        <v>47.04</v>
      </c>
      <c r="I196" s="132"/>
      <c r="J196" s="133">
        <f>ROUND(I196*H196,2)</f>
        <v>0</v>
      </c>
      <c r="K196" s="134"/>
      <c r="L196" s="32"/>
      <c r="M196" s="135" t="s">
        <v>1</v>
      </c>
      <c r="N196" s="136" t="s">
        <v>44</v>
      </c>
      <c r="P196" s="137">
        <f>O196*H196</f>
        <v>0</v>
      </c>
      <c r="Q196" s="137">
        <v>0</v>
      </c>
      <c r="R196" s="137">
        <f>Q196*H196</f>
        <v>0</v>
      </c>
      <c r="S196" s="137">
        <v>0</v>
      </c>
      <c r="T196" s="138">
        <f>S196*H196</f>
        <v>0</v>
      </c>
      <c r="AR196" s="139" t="s">
        <v>229</v>
      </c>
      <c r="AT196" s="139" t="s">
        <v>225</v>
      </c>
      <c r="AU196" s="139" t="s">
        <v>6</v>
      </c>
      <c r="AY196" s="17" t="s">
        <v>224</v>
      </c>
      <c r="BE196" s="140">
        <f>IF(N196="základní",J196,0)</f>
        <v>0</v>
      </c>
      <c r="BF196" s="140">
        <f>IF(N196="snížená",J196,0)</f>
        <v>0</v>
      </c>
      <c r="BG196" s="140">
        <f>IF(N196="zákl. přenesená",J196,0)</f>
        <v>0</v>
      </c>
      <c r="BH196" s="140">
        <f>IF(N196="sníž. přenesená",J196,0)</f>
        <v>0</v>
      </c>
      <c r="BI196" s="140">
        <f>IF(N196="nulová",J196,0)</f>
        <v>0</v>
      </c>
      <c r="BJ196" s="17" t="s">
        <v>6</v>
      </c>
      <c r="BK196" s="140">
        <f>ROUND(I196*H196,2)</f>
        <v>0</v>
      </c>
      <c r="BL196" s="17" t="s">
        <v>229</v>
      </c>
      <c r="BM196" s="139" t="s">
        <v>331</v>
      </c>
    </row>
    <row r="197" spans="2:65" s="12" customFormat="1">
      <c r="B197" s="148"/>
      <c r="D197" s="142" t="s">
        <v>231</v>
      </c>
      <c r="E197" s="149" t="s">
        <v>1</v>
      </c>
      <c r="F197" s="150" t="s">
        <v>332</v>
      </c>
      <c r="H197" s="151">
        <v>47.04</v>
      </c>
      <c r="I197" s="152"/>
      <c r="L197" s="148"/>
      <c r="M197" s="153"/>
      <c r="T197" s="154"/>
      <c r="AT197" s="149" t="s">
        <v>231</v>
      </c>
      <c r="AU197" s="149" t="s">
        <v>6</v>
      </c>
      <c r="AV197" s="12" t="s">
        <v>88</v>
      </c>
      <c r="AW197" s="12" t="s">
        <v>35</v>
      </c>
      <c r="AX197" s="12" t="s">
        <v>79</v>
      </c>
      <c r="AY197" s="149" t="s">
        <v>224</v>
      </c>
    </row>
    <row r="198" spans="2:65" s="13" customFormat="1">
      <c r="B198" s="155"/>
      <c r="D198" s="142" t="s">
        <v>231</v>
      </c>
      <c r="E198" s="156" t="s">
        <v>1</v>
      </c>
      <c r="F198" s="157" t="s">
        <v>236</v>
      </c>
      <c r="H198" s="158">
        <v>47.04</v>
      </c>
      <c r="I198" s="159"/>
      <c r="L198" s="155"/>
      <c r="M198" s="160"/>
      <c r="T198" s="161"/>
      <c r="AT198" s="156" t="s">
        <v>231</v>
      </c>
      <c r="AU198" s="156" t="s">
        <v>6</v>
      </c>
      <c r="AV198" s="13" t="s">
        <v>229</v>
      </c>
      <c r="AW198" s="13" t="s">
        <v>35</v>
      </c>
      <c r="AX198" s="13" t="s">
        <v>6</v>
      </c>
      <c r="AY198" s="156" t="s">
        <v>224</v>
      </c>
    </row>
    <row r="199" spans="2:65" s="1" customFormat="1" ht="21.75" customHeight="1">
      <c r="B199" s="32"/>
      <c r="C199" s="127" t="s">
        <v>333</v>
      </c>
      <c r="D199" s="127" t="s">
        <v>225</v>
      </c>
      <c r="E199" s="128" t="s">
        <v>334</v>
      </c>
      <c r="F199" s="129" t="s">
        <v>335</v>
      </c>
      <c r="G199" s="130" t="s">
        <v>336</v>
      </c>
      <c r="H199" s="131">
        <v>36</v>
      </c>
      <c r="I199" s="132"/>
      <c r="J199" s="133">
        <f>ROUND(I199*H199,2)</f>
        <v>0</v>
      </c>
      <c r="K199" s="134"/>
      <c r="L199" s="32"/>
      <c r="M199" s="135" t="s">
        <v>1</v>
      </c>
      <c r="N199" s="136" t="s">
        <v>44</v>
      </c>
      <c r="P199" s="137">
        <f>O199*H199</f>
        <v>0</v>
      </c>
      <c r="Q199" s="137">
        <v>0</v>
      </c>
      <c r="R199" s="137">
        <f>Q199*H199</f>
        <v>0</v>
      </c>
      <c r="S199" s="137">
        <v>0</v>
      </c>
      <c r="T199" s="138">
        <f>S199*H199</f>
        <v>0</v>
      </c>
      <c r="AR199" s="139" t="s">
        <v>229</v>
      </c>
      <c r="AT199" s="139" t="s">
        <v>225</v>
      </c>
      <c r="AU199" s="139" t="s">
        <v>6</v>
      </c>
      <c r="AY199" s="17" t="s">
        <v>224</v>
      </c>
      <c r="BE199" s="140">
        <f>IF(N199="základní",J199,0)</f>
        <v>0</v>
      </c>
      <c r="BF199" s="140">
        <f>IF(N199="snížená",J199,0)</f>
        <v>0</v>
      </c>
      <c r="BG199" s="140">
        <f>IF(N199="zákl. přenesená",J199,0)</f>
        <v>0</v>
      </c>
      <c r="BH199" s="140">
        <f>IF(N199="sníž. přenesená",J199,0)</f>
        <v>0</v>
      </c>
      <c r="BI199" s="140">
        <f>IF(N199="nulová",J199,0)</f>
        <v>0</v>
      </c>
      <c r="BJ199" s="17" t="s">
        <v>6</v>
      </c>
      <c r="BK199" s="140">
        <f>ROUND(I199*H199,2)</f>
        <v>0</v>
      </c>
      <c r="BL199" s="17" t="s">
        <v>229</v>
      </c>
      <c r="BM199" s="139" t="s">
        <v>337</v>
      </c>
    </row>
    <row r="200" spans="2:65" s="12" customFormat="1">
      <c r="B200" s="148"/>
      <c r="D200" s="142" t="s">
        <v>231</v>
      </c>
      <c r="E200" s="149" t="s">
        <v>1</v>
      </c>
      <c r="F200" s="150" t="s">
        <v>338</v>
      </c>
      <c r="H200" s="151">
        <v>36</v>
      </c>
      <c r="I200" s="152"/>
      <c r="L200" s="148"/>
      <c r="M200" s="153"/>
      <c r="T200" s="154"/>
      <c r="AT200" s="149" t="s">
        <v>231</v>
      </c>
      <c r="AU200" s="149" t="s">
        <v>6</v>
      </c>
      <c r="AV200" s="12" t="s">
        <v>88</v>
      </c>
      <c r="AW200" s="12" t="s">
        <v>35</v>
      </c>
      <c r="AX200" s="12" t="s">
        <v>79</v>
      </c>
      <c r="AY200" s="149" t="s">
        <v>224</v>
      </c>
    </row>
    <row r="201" spans="2:65" s="13" customFormat="1">
      <c r="B201" s="155"/>
      <c r="D201" s="142" t="s">
        <v>231</v>
      </c>
      <c r="E201" s="156" t="s">
        <v>1</v>
      </c>
      <c r="F201" s="157" t="s">
        <v>236</v>
      </c>
      <c r="H201" s="158">
        <v>36</v>
      </c>
      <c r="I201" s="159"/>
      <c r="L201" s="155"/>
      <c r="M201" s="160"/>
      <c r="T201" s="161"/>
      <c r="AT201" s="156" t="s">
        <v>231</v>
      </c>
      <c r="AU201" s="156" t="s">
        <v>6</v>
      </c>
      <c r="AV201" s="13" t="s">
        <v>229</v>
      </c>
      <c r="AW201" s="13" t="s">
        <v>35</v>
      </c>
      <c r="AX201" s="13" t="s">
        <v>6</v>
      </c>
      <c r="AY201" s="156" t="s">
        <v>224</v>
      </c>
    </row>
    <row r="202" spans="2:65" s="1" customFormat="1" ht="16.5" customHeight="1">
      <c r="B202" s="32"/>
      <c r="C202" s="127" t="s">
        <v>261</v>
      </c>
      <c r="D202" s="127" t="s">
        <v>225</v>
      </c>
      <c r="E202" s="128" t="s">
        <v>339</v>
      </c>
      <c r="F202" s="129" t="s">
        <v>340</v>
      </c>
      <c r="G202" s="130" t="s">
        <v>228</v>
      </c>
      <c r="H202" s="131">
        <v>66.599999999999994</v>
      </c>
      <c r="I202" s="132"/>
      <c r="J202" s="133">
        <f>ROUND(I202*H202,2)</f>
        <v>0</v>
      </c>
      <c r="K202" s="134"/>
      <c r="L202" s="32"/>
      <c r="M202" s="135" t="s">
        <v>1</v>
      </c>
      <c r="N202" s="136" t="s">
        <v>44</v>
      </c>
      <c r="P202" s="137">
        <f>O202*H202</f>
        <v>0</v>
      </c>
      <c r="Q202" s="137">
        <v>2.3115399999999999</v>
      </c>
      <c r="R202" s="137">
        <f>Q202*H202</f>
        <v>153.94856399999998</v>
      </c>
      <c r="S202" s="137">
        <v>0</v>
      </c>
      <c r="T202" s="138">
        <f>S202*H202</f>
        <v>0</v>
      </c>
      <c r="AR202" s="139" t="s">
        <v>229</v>
      </c>
      <c r="AT202" s="139" t="s">
        <v>225</v>
      </c>
      <c r="AU202" s="139" t="s">
        <v>6</v>
      </c>
      <c r="AY202" s="17" t="s">
        <v>224</v>
      </c>
      <c r="BE202" s="140">
        <f>IF(N202="základní",J202,0)</f>
        <v>0</v>
      </c>
      <c r="BF202" s="140">
        <f>IF(N202="snížená",J202,0)</f>
        <v>0</v>
      </c>
      <c r="BG202" s="140">
        <f>IF(N202="zákl. přenesená",J202,0)</f>
        <v>0</v>
      </c>
      <c r="BH202" s="140">
        <f>IF(N202="sníž. přenesená",J202,0)</f>
        <v>0</v>
      </c>
      <c r="BI202" s="140">
        <f>IF(N202="nulová",J202,0)</f>
        <v>0</v>
      </c>
      <c r="BJ202" s="17" t="s">
        <v>6</v>
      </c>
      <c r="BK202" s="140">
        <f>ROUND(I202*H202,2)</f>
        <v>0</v>
      </c>
      <c r="BL202" s="17" t="s">
        <v>229</v>
      </c>
      <c r="BM202" s="139" t="s">
        <v>341</v>
      </c>
    </row>
    <row r="203" spans="2:65" s="11" customFormat="1">
      <c r="B203" s="141"/>
      <c r="D203" s="142" t="s">
        <v>231</v>
      </c>
      <c r="E203" s="143" t="s">
        <v>1</v>
      </c>
      <c r="F203" s="144" t="s">
        <v>232</v>
      </c>
      <c r="H203" s="143" t="s">
        <v>1</v>
      </c>
      <c r="I203" s="145"/>
      <c r="L203" s="141"/>
      <c r="M203" s="146"/>
      <c r="T203" s="147"/>
      <c r="AT203" s="143" t="s">
        <v>231</v>
      </c>
      <c r="AU203" s="143" t="s">
        <v>6</v>
      </c>
      <c r="AV203" s="11" t="s">
        <v>6</v>
      </c>
      <c r="AW203" s="11" t="s">
        <v>35</v>
      </c>
      <c r="AX203" s="11" t="s">
        <v>79</v>
      </c>
      <c r="AY203" s="143" t="s">
        <v>224</v>
      </c>
    </row>
    <row r="204" spans="2:65" s="12" customFormat="1">
      <c r="B204" s="148"/>
      <c r="D204" s="142" t="s">
        <v>231</v>
      </c>
      <c r="E204" s="149" t="s">
        <v>1</v>
      </c>
      <c r="F204" s="150" t="s">
        <v>342</v>
      </c>
      <c r="H204" s="151">
        <v>66.599999999999994</v>
      </c>
      <c r="I204" s="152"/>
      <c r="L204" s="148"/>
      <c r="M204" s="153"/>
      <c r="T204" s="154"/>
      <c r="AT204" s="149" t="s">
        <v>231</v>
      </c>
      <c r="AU204" s="149" t="s">
        <v>6</v>
      </c>
      <c r="AV204" s="12" t="s">
        <v>88</v>
      </c>
      <c r="AW204" s="12" t="s">
        <v>35</v>
      </c>
      <c r="AX204" s="12" t="s">
        <v>6</v>
      </c>
      <c r="AY204" s="149" t="s">
        <v>224</v>
      </c>
    </row>
    <row r="205" spans="2:65" s="10" customFormat="1" ht="25.9" customHeight="1">
      <c r="B205" s="117"/>
      <c r="D205" s="118" t="s">
        <v>78</v>
      </c>
      <c r="E205" s="119" t="s">
        <v>88</v>
      </c>
      <c r="F205" s="119" t="s">
        <v>343</v>
      </c>
      <c r="I205" s="120"/>
      <c r="J205" s="121">
        <f>BK205</f>
        <v>0</v>
      </c>
      <c r="L205" s="117"/>
      <c r="M205" s="122"/>
      <c r="P205" s="123">
        <f>SUM(P206:P292)</f>
        <v>0</v>
      </c>
      <c r="R205" s="123">
        <f>SUM(R206:R292)</f>
        <v>1355.1740813899999</v>
      </c>
      <c r="T205" s="124">
        <f>SUM(T206:T292)</f>
        <v>0</v>
      </c>
      <c r="AR205" s="118" t="s">
        <v>6</v>
      </c>
      <c r="AT205" s="125" t="s">
        <v>78</v>
      </c>
      <c r="AU205" s="125" t="s">
        <v>79</v>
      </c>
      <c r="AY205" s="118" t="s">
        <v>224</v>
      </c>
      <c r="BK205" s="126">
        <f>SUM(BK206:BK292)</f>
        <v>0</v>
      </c>
    </row>
    <row r="206" spans="2:65" s="1" customFormat="1" ht="16.5" customHeight="1">
      <c r="B206" s="32"/>
      <c r="C206" s="127" t="s">
        <v>7</v>
      </c>
      <c r="D206" s="127" t="s">
        <v>225</v>
      </c>
      <c r="E206" s="128" t="s">
        <v>344</v>
      </c>
      <c r="F206" s="129" t="s">
        <v>345</v>
      </c>
      <c r="G206" s="130" t="s">
        <v>228</v>
      </c>
      <c r="H206" s="131">
        <v>53.6</v>
      </c>
      <c r="I206" s="132"/>
      <c r="J206" s="133">
        <f>ROUND(I206*H206,2)</f>
        <v>0</v>
      </c>
      <c r="K206" s="134"/>
      <c r="L206" s="32"/>
      <c r="M206" s="135" t="s">
        <v>1</v>
      </c>
      <c r="N206" s="136" t="s">
        <v>44</v>
      </c>
      <c r="P206" s="137">
        <f>O206*H206</f>
        <v>0</v>
      </c>
      <c r="Q206" s="137">
        <v>2.5018699999999998</v>
      </c>
      <c r="R206" s="137">
        <f>Q206*H206</f>
        <v>134.10023200000001</v>
      </c>
      <c r="S206" s="137">
        <v>0</v>
      </c>
      <c r="T206" s="138">
        <f>S206*H206</f>
        <v>0</v>
      </c>
      <c r="AR206" s="139" t="s">
        <v>229</v>
      </c>
      <c r="AT206" s="139" t="s">
        <v>225</v>
      </c>
      <c r="AU206" s="139" t="s">
        <v>6</v>
      </c>
      <c r="AY206" s="17" t="s">
        <v>224</v>
      </c>
      <c r="BE206" s="140">
        <f>IF(N206="základní",J206,0)</f>
        <v>0</v>
      </c>
      <c r="BF206" s="140">
        <f>IF(N206="snížená",J206,0)</f>
        <v>0</v>
      </c>
      <c r="BG206" s="140">
        <f>IF(N206="zákl. přenesená",J206,0)</f>
        <v>0</v>
      </c>
      <c r="BH206" s="140">
        <f>IF(N206="sníž. přenesená",J206,0)</f>
        <v>0</v>
      </c>
      <c r="BI206" s="140">
        <f>IF(N206="nulová",J206,0)</f>
        <v>0</v>
      </c>
      <c r="BJ206" s="17" t="s">
        <v>6</v>
      </c>
      <c r="BK206" s="140">
        <f>ROUND(I206*H206,2)</f>
        <v>0</v>
      </c>
      <c r="BL206" s="17" t="s">
        <v>229</v>
      </c>
      <c r="BM206" s="139" t="s">
        <v>346</v>
      </c>
    </row>
    <row r="207" spans="2:65" s="11" customFormat="1">
      <c r="B207" s="141"/>
      <c r="D207" s="142" t="s">
        <v>231</v>
      </c>
      <c r="E207" s="143" t="s">
        <v>1</v>
      </c>
      <c r="F207" s="144" t="s">
        <v>232</v>
      </c>
      <c r="H207" s="143" t="s">
        <v>1</v>
      </c>
      <c r="I207" s="145"/>
      <c r="L207" s="141"/>
      <c r="M207" s="146"/>
      <c r="T207" s="147"/>
      <c r="AT207" s="143" t="s">
        <v>231</v>
      </c>
      <c r="AU207" s="143" t="s">
        <v>6</v>
      </c>
      <c r="AV207" s="11" t="s">
        <v>6</v>
      </c>
      <c r="AW207" s="11" t="s">
        <v>35</v>
      </c>
      <c r="AX207" s="11" t="s">
        <v>79</v>
      </c>
      <c r="AY207" s="143" t="s">
        <v>224</v>
      </c>
    </row>
    <row r="208" spans="2:65" s="12" customFormat="1">
      <c r="B208" s="148"/>
      <c r="D208" s="142" t="s">
        <v>231</v>
      </c>
      <c r="E208" s="149" t="s">
        <v>1</v>
      </c>
      <c r="F208" s="150" t="s">
        <v>347</v>
      </c>
      <c r="H208" s="151">
        <v>24</v>
      </c>
      <c r="I208" s="152"/>
      <c r="L208" s="148"/>
      <c r="M208" s="153"/>
      <c r="T208" s="154"/>
      <c r="AT208" s="149" t="s">
        <v>231</v>
      </c>
      <c r="AU208" s="149" t="s">
        <v>6</v>
      </c>
      <c r="AV208" s="12" t="s">
        <v>88</v>
      </c>
      <c r="AW208" s="12" t="s">
        <v>35</v>
      </c>
      <c r="AX208" s="12" t="s">
        <v>79</v>
      </c>
      <c r="AY208" s="149" t="s">
        <v>224</v>
      </c>
    </row>
    <row r="209" spans="2:65" s="12" customFormat="1">
      <c r="B209" s="148"/>
      <c r="D209" s="142" t="s">
        <v>231</v>
      </c>
      <c r="E209" s="149" t="s">
        <v>1</v>
      </c>
      <c r="F209" s="150" t="s">
        <v>348</v>
      </c>
      <c r="H209" s="151">
        <v>18.600000000000001</v>
      </c>
      <c r="I209" s="152"/>
      <c r="L209" s="148"/>
      <c r="M209" s="153"/>
      <c r="T209" s="154"/>
      <c r="AT209" s="149" t="s">
        <v>231</v>
      </c>
      <c r="AU209" s="149" t="s">
        <v>6</v>
      </c>
      <c r="AV209" s="12" t="s">
        <v>88</v>
      </c>
      <c r="AW209" s="12" t="s">
        <v>35</v>
      </c>
      <c r="AX209" s="12" t="s">
        <v>79</v>
      </c>
      <c r="AY209" s="149" t="s">
        <v>224</v>
      </c>
    </row>
    <row r="210" spans="2:65" s="12" customFormat="1">
      <c r="B210" s="148"/>
      <c r="D210" s="142" t="s">
        <v>231</v>
      </c>
      <c r="E210" s="149" t="s">
        <v>1</v>
      </c>
      <c r="F210" s="150" t="s">
        <v>349</v>
      </c>
      <c r="H210" s="151">
        <v>11</v>
      </c>
      <c r="I210" s="152"/>
      <c r="L210" s="148"/>
      <c r="M210" s="153"/>
      <c r="T210" s="154"/>
      <c r="AT210" s="149" t="s">
        <v>231</v>
      </c>
      <c r="AU210" s="149" t="s">
        <v>6</v>
      </c>
      <c r="AV210" s="12" t="s">
        <v>88</v>
      </c>
      <c r="AW210" s="12" t="s">
        <v>35</v>
      </c>
      <c r="AX210" s="12" t="s">
        <v>79</v>
      </c>
      <c r="AY210" s="149" t="s">
        <v>224</v>
      </c>
    </row>
    <row r="211" spans="2:65" s="13" customFormat="1">
      <c r="B211" s="155"/>
      <c r="D211" s="142" t="s">
        <v>231</v>
      </c>
      <c r="E211" s="156" t="s">
        <v>1</v>
      </c>
      <c r="F211" s="157" t="s">
        <v>236</v>
      </c>
      <c r="H211" s="158">
        <v>53.6</v>
      </c>
      <c r="I211" s="159"/>
      <c r="L211" s="155"/>
      <c r="M211" s="160"/>
      <c r="T211" s="161"/>
      <c r="AT211" s="156" t="s">
        <v>231</v>
      </c>
      <c r="AU211" s="156" t="s">
        <v>6</v>
      </c>
      <c r="AV211" s="13" t="s">
        <v>229</v>
      </c>
      <c r="AW211" s="13" t="s">
        <v>35</v>
      </c>
      <c r="AX211" s="13" t="s">
        <v>6</v>
      </c>
      <c r="AY211" s="156" t="s">
        <v>224</v>
      </c>
    </row>
    <row r="212" spans="2:65" s="1" customFormat="1" ht="16.5" customHeight="1">
      <c r="B212" s="32"/>
      <c r="C212" s="127" t="s">
        <v>265</v>
      </c>
      <c r="D212" s="127" t="s">
        <v>225</v>
      </c>
      <c r="E212" s="128" t="s">
        <v>350</v>
      </c>
      <c r="F212" s="129" t="s">
        <v>351</v>
      </c>
      <c r="G212" s="130" t="s">
        <v>320</v>
      </c>
      <c r="H212" s="131">
        <v>215.9</v>
      </c>
      <c r="I212" s="132"/>
      <c r="J212" s="133">
        <f>ROUND(I212*H212,2)</f>
        <v>0</v>
      </c>
      <c r="K212" s="134"/>
      <c r="L212" s="32"/>
      <c r="M212" s="135" t="s">
        <v>1</v>
      </c>
      <c r="N212" s="136" t="s">
        <v>44</v>
      </c>
      <c r="P212" s="137">
        <f>O212*H212</f>
        <v>0</v>
      </c>
      <c r="Q212" s="137">
        <v>2.6900000000000001E-3</v>
      </c>
      <c r="R212" s="137">
        <f>Q212*H212</f>
        <v>0.58077100000000004</v>
      </c>
      <c r="S212" s="137">
        <v>0</v>
      </c>
      <c r="T212" s="138">
        <f>S212*H212</f>
        <v>0</v>
      </c>
      <c r="AR212" s="139" t="s">
        <v>229</v>
      </c>
      <c r="AT212" s="139" t="s">
        <v>225</v>
      </c>
      <c r="AU212" s="139" t="s">
        <v>6</v>
      </c>
      <c r="AY212" s="17" t="s">
        <v>224</v>
      </c>
      <c r="BE212" s="140">
        <f>IF(N212="základní",J212,0)</f>
        <v>0</v>
      </c>
      <c r="BF212" s="140">
        <f>IF(N212="snížená",J212,0)</f>
        <v>0</v>
      </c>
      <c r="BG212" s="140">
        <f>IF(N212="zákl. přenesená",J212,0)</f>
        <v>0</v>
      </c>
      <c r="BH212" s="140">
        <f>IF(N212="sníž. přenesená",J212,0)</f>
        <v>0</v>
      </c>
      <c r="BI212" s="140">
        <f>IF(N212="nulová",J212,0)</f>
        <v>0</v>
      </c>
      <c r="BJ212" s="17" t="s">
        <v>6</v>
      </c>
      <c r="BK212" s="140">
        <f>ROUND(I212*H212,2)</f>
        <v>0</v>
      </c>
      <c r="BL212" s="17" t="s">
        <v>229</v>
      </c>
      <c r="BM212" s="139" t="s">
        <v>352</v>
      </c>
    </row>
    <row r="213" spans="2:65" s="11" customFormat="1">
      <c r="B213" s="141"/>
      <c r="D213" s="142" t="s">
        <v>231</v>
      </c>
      <c r="E213" s="143" t="s">
        <v>1</v>
      </c>
      <c r="F213" s="144" t="s">
        <v>232</v>
      </c>
      <c r="H213" s="143" t="s">
        <v>1</v>
      </c>
      <c r="I213" s="145"/>
      <c r="L213" s="141"/>
      <c r="M213" s="146"/>
      <c r="T213" s="147"/>
      <c r="AT213" s="143" t="s">
        <v>231</v>
      </c>
      <c r="AU213" s="143" t="s">
        <v>6</v>
      </c>
      <c r="AV213" s="11" t="s">
        <v>6</v>
      </c>
      <c r="AW213" s="11" t="s">
        <v>35</v>
      </c>
      <c r="AX213" s="11" t="s">
        <v>79</v>
      </c>
      <c r="AY213" s="143" t="s">
        <v>224</v>
      </c>
    </row>
    <row r="214" spans="2:65" s="12" customFormat="1">
      <c r="B214" s="148"/>
      <c r="D214" s="142" t="s">
        <v>231</v>
      </c>
      <c r="E214" s="149" t="s">
        <v>1</v>
      </c>
      <c r="F214" s="150" t="s">
        <v>353</v>
      </c>
      <c r="H214" s="151">
        <v>95.5</v>
      </c>
      <c r="I214" s="152"/>
      <c r="L214" s="148"/>
      <c r="M214" s="153"/>
      <c r="T214" s="154"/>
      <c r="AT214" s="149" t="s">
        <v>231</v>
      </c>
      <c r="AU214" s="149" t="s">
        <v>6</v>
      </c>
      <c r="AV214" s="12" t="s">
        <v>88</v>
      </c>
      <c r="AW214" s="12" t="s">
        <v>35</v>
      </c>
      <c r="AX214" s="12" t="s">
        <v>79</v>
      </c>
      <c r="AY214" s="149" t="s">
        <v>224</v>
      </c>
    </row>
    <row r="215" spans="2:65" s="12" customFormat="1">
      <c r="B215" s="148"/>
      <c r="D215" s="142" t="s">
        <v>231</v>
      </c>
      <c r="E215" s="149" t="s">
        <v>1</v>
      </c>
      <c r="F215" s="150" t="s">
        <v>354</v>
      </c>
      <c r="H215" s="151">
        <v>74.400000000000006</v>
      </c>
      <c r="I215" s="152"/>
      <c r="L215" s="148"/>
      <c r="M215" s="153"/>
      <c r="T215" s="154"/>
      <c r="AT215" s="149" t="s">
        <v>231</v>
      </c>
      <c r="AU215" s="149" t="s">
        <v>6</v>
      </c>
      <c r="AV215" s="12" t="s">
        <v>88</v>
      </c>
      <c r="AW215" s="12" t="s">
        <v>35</v>
      </c>
      <c r="AX215" s="12" t="s">
        <v>79</v>
      </c>
      <c r="AY215" s="149" t="s">
        <v>224</v>
      </c>
    </row>
    <row r="216" spans="2:65" s="12" customFormat="1">
      <c r="B216" s="148"/>
      <c r="D216" s="142" t="s">
        <v>231</v>
      </c>
      <c r="E216" s="149" t="s">
        <v>1</v>
      </c>
      <c r="F216" s="150" t="s">
        <v>355</v>
      </c>
      <c r="H216" s="151">
        <v>46</v>
      </c>
      <c r="I216" s="152"/>
      <c r="L216" s="148"/>
      <c r="M216" s="153"/>
      <c r="T216" s="154"/>
      <c r="AT216" s="149" t="s">
        <v>231</v>
      </c>
      <c r="AU216" s="149" t="s">
        <v>6</v>
      </c>
      <c r="AV216" s="12" t="s">
        <v>88</v>
      </c>
      <c r="AW216" s="12" t="s">
        <v>35</v>
      </c>
      <c r="AX216" s="12" t="s">
        <v>79</v>
      </c>
      <c r="AY216" s="149" t="s">
        <v>224</v>
      </c>
    </row>
    <row r="217" spans="2:65" s="13" customFormat="1">
      <c r="B217" s="155"/>
      <c r="D217" s="142" t="s">
        <v>231</v>
      </c>
      <c r="E217" s="156" t="s">
        <v>1</v>
      </c>
      <c r="F217" s="157" t="s">
        <v>236</v>
      </c>
      <c r="H217" s="158">
        <v>215.9</v>
      </c>
      <c r="I217" s="159"/>
      <c r="L217" s="155"/>
      <c r="M217" s="160"/>
      <c r="T217" s="161"/>
      <c r="AT217" s="156" t="s">
        <v>231</v>
      </c>
      <c r="AU217" s="156" t="s">
        <v>6</v>
      </c>
      <c r="AV217" s="13" t="s">
        <v>229</v>
      </c>
      <c r="AW217" s="13" t="s">
        <v>35</v>
      </c>
      <c r="AX217" s="13" t="s">
        <v>6</v>
      </c>
      <c r="AY217" s="156" t="s">
        <v>224</v>
      </c>
    </row>
    <row r="218" spans="2:65" s="1" customFormat="1" ht="16.5" customHeight="1">
      <c r="B218" s="32"/>
      <c r="C218" s="127" t="s">
        <v>356</v>
      </c>
      <c r="D218" s="127" t="s">
        <v>225</v>
      </c>
      <c r="E218" s="128" t="s">
        <v>357</v>
      </c>
      <c r="F218" s="129" t="s">
        <v>358</v>
      </c>
      <c r="G218" s="130" t="s">
        <v>320</v>
      </c>
      <c r="H218" s="131">
        <v>215.9</v>
      </c>
      <c r="I218" s="132"/>
      <c r="J218" s="133">
        <f>ROUND(I218*H218,2)</f>
        <v>0</v>
      </c>
      <c r="K218" s="134"/>
      <c r="L218" s="32"/>
      <c r="M218" s="135" t="s">
        <v>1</v>
      </c>
      <c r="N218" s="136" t="s">
        <v>44</v>
      </c>
      <c r="P218" s="137">
        <f>O218*H218</f>
        <v>0</v>
      </c>
      <c r="Q218" s="137">
        <v>0</v>
      </c>
      <c r="R218" s="137">
        <f>Q218*H218</f>
        <v>0</v>
      </c>
      <c r="S218" s="137">
        <v>0</v>
      </c>
      <c r="T218" s="138">
        <f>S218*H218</f>
        <v>0</v>
      </c>
      <c r="AR218" s="139" t="s">
        <v>229</v>
      </c>
      <c r="AT218" s="139" t="s">
        <v>225</v>
      </c>
      <c r="AU218" s="139" t="s">
        <v>6</v>
      </c>
      <c r="AY218" s="17" t="s">
        <v>224</v>
      </c>
      <c r="BE218" s="140">
        <f>IF(N218="základní",J218,0)</f>
        <v>0</v>
      </c>
      <c r="BF218" s="140">
        <f>IF(N218="snížená",J218,0)</f>
        <v>0</v>
      </c>
      <c r="BG218" s="140">
        <f>IF(N218="zákl. přenesená",J218,0)</f>
        <v>0</v>
      </c>
      <c r="BH218" s="140">
        <f>IF(N218="sníž. přenesená",J218,0)</f>
        <v>0</v>
      </c>
      <c r="BI218" s="140">
        <f>IF(N218="nulová",J218,0)</f>
        <v>0</v>
      </c>
      <c r="BJ218" s="17" t="s">
        <v>6</v>
      </c>
      <c r="BK218" s="140">
        <f>ROUND(I218*H218,2)</f>
        <v>0</v>
      </c>
      <c r="BL218" s="17" t="s">
        <v>229</v>
      </c>
      <c r="BM218" s="139" t="s">
        <v>359</v>
      </c>
    </row>
    <row r="219" spans="2:65" s="1" customFormat="1" ht="24.2" customHeight="1">
      <c r="B219" s="32"/>
      <c r="C219" s="127" t="s">
        <v>275</v>
      </c>
      <c r="D219" s="127" t="s">
        <v>225</v>
      </c>
      <c r="E219" s="128" t="s">
        <v>360</v>
      </c>
      <c r="F219" s="129" t="s">
        <v>361</v>
      </c>
      <c r="G219" s="130" t="s">
        <v>228</v>
      </c>
      <c r="H219" s="131">
        <v>2.0640000000000001</v>
      </c>
      <c r="I219" s="132"/>
      <c r="J219" s="133">
        <f>ROUND(I219*H219,2)</f>
        <v>0</v>
      </c>
      <c r="K219" s="134"/>
      <c r="L219" s="32"/>
      <c r="M219" s="135" t="s">
        <v>1</v>
      </c>
      <c r="N219" s="136" t="s">
        <v>44</v>
      </c>
      <c r="P219" s="137">
        <f>O219*H219</f>
        <v>0</v>
      </c>
      <c r="Q219" s="137">
        <v>2.5018699999999998</v>
      </c>
      <c r="R219" s="137">
        <f>Q219*H219</f>
        <v>5.1638596799999998</v>
      </c>
      <c r="S219" s="137">
        <v>0</v>
      </c>
      <c r="T219" s="138">
        <f>S219*H219</f>
        <v>0</v>
      </c>
      <c r="AR219" s="139" t="s">
        <v>229</v>
      </c>
      <c r="AT219" s="139" t="s">
        <v>225</v>
      </c>
      <c r="AU219" s="139" t="s">
        <v>6</v>
      </c>
      <c r="AY219" s="17" t="s">
        <v>224</v>
      </c>
      <c r="BE219" s="140">
        <f>IF(N219="základní",J219,0)</f>
        <v>0</v>
      </c>
      <c r="BF219" s="140">
        <f>IF(N219="snížená",J219,0)</f>
        <v>0</v>
      </c>
      <c r="BG219" s="140">
        <f>IF(N219="zákl. přenesená",J219,0)</f>
        <v>0</v>
      </c>
      <c r="BH219" s="140">
        <f>IF(N219="sníž. přenesená",J219,0)</f>
        <v>0</v>
      </c>
      <c r="BI219" s="140">
        <f>IF(N219="nulová",J219,0)</f>
        <v>0</v>
      </c>
      <c r="BJ219" s="17" t="s">
        <v>6</v>
      </c>
      <c r="BK219" s="140">
        <f>ROUND(I219*H219,2)</f>
        <v>0</v>
      </c>
      <c r="BL219" s="17" t="s">
        <v>229</v>
      </c>
      <c r="BM219" s="139" t="s">
        <v>362</v>
      </c>
    </row>
    <row r="220" spans="2:65" s="11" customFormat="1">
      <c r="B220" s="141"/>
      <c r="D220" s="142" t="s">
        <v>231</v>
      </c>
      <c r="E220" s="143" t="s">
        <v>1</v>
      </c>
      <c r="F220" s="144" t="s">
        <v>363</v>
      </c>
      <c r="H220" s="143" t="s">
        <v>1</v>
      </c>
      <c r="I220" s="145"/>
      <c r="L220" s="141"/>
      <c r="M220" s="146"/>
      <c r="T220" s="147"/>
      <c r="AT220" s="143" t="s">
        <v>231</v>
      </c>
      <c r="AU220" s="143" t="s">
        <v>6</v>
      </c>
      <c r="AV220" s="11" t="s">
        <v>6</v>
      </c>
      <c r="AW220" s="11" t="s">
        <v>35</v>
      </c>
      <c r="AX220" s="11" t="s">
        <v>79</v>
      </c>
      <c r="AY220" s="143" t="s">
        <v>224</v>
      </c>
    </row>
    <row r="221" spans="2:65" s="12" customFormat="1">
      <c r="B221" s="148"/>
      <c r="D221" s="142" t="s">
        <v>231</v>
      </c>
      <c r="E221" s="149" t="s">
        <v>1</v>
      </c>
      <c r="F221" s="150" t="s">
        <v>364</v>
      </c>
      <c r="H221" s="151">
        <v>0.48</v>
      </c>
      <c r="I221" s="152"/>
      <c r="L221" s="148"/>
      <c r="M221" s="153"/>
      <c r="T221" s="154"/>
      <c r="AT221" s="149" t="s">
        <v>231</v>
      </c>
      <c r="AU221" s="149" t="s">
        <v>6</v>
      </c>
      <c r="AV221" s="12" t="s">
        <v>88</v>
      </c>
      <c r="AW221" s="12" t="s">
        <v>35</v>
      </c>
      <c r="AX221" s="12" t="s">
        <v>79</v>
      </c>
      <c r="AY221" s="149" t="s">
        <v>224</v>
      </c>
    </row>
    <row r="222" spans="2:65" s="11" customFormat="1">
      <c r="B222" s="141"/>
      <c r="D222" s="142" t="s">
        <v>231</v>
      </c>
      <c r="E222" s="143" t="s">
        <v>1</v>
      </c>
      <c r="F222" s="144" t="s">
        <v>365</v>
      </c>
      <c r="H222" s="143" t="s">
        <v>1</v>
      </c>
      <c r="I222" s="145"/>
      <c r="L222" s="141"/>
      <c r="M222" s="146"/>
      <c r="T222" s="147"/>
      <c r="AT222" s="143" t="s">
        <v>231</v>
      </c>
      <c r="AU222" s="143" t="s">
        <v>6</v>
      </c>
      <c r="AV222" s="11" t="s">
        <v>6</v>
      </c>
      <c r="AW222" s="11" t="s">
        <v>35</v>
      </c>
      <c r="AX222" s="11" t="s">
        <v>79</v>
      </c>
      <c r="AY222" s="143" t="s">
        <v>224</v>
      </c>
    </row>
    <row r="223" spans="2:65" s="12" customFormat="1">
      <c r="B223" s="148"/>
      <c r="D223" s="142" t="s">
        <v>231</v>
      </c>
      <c r="E223" s="149" t="s">
        <v>1</v>
      </c>
      <c r="F223" s="150" t="s">
        <v>366</v>
      </c>
      <c r="H223" s="151">
        <v>0.56000000000000005</v>
      </c>
      <c r="I223" s="152"/>
      <c r="L223" s="148"/>
      <c r="M223" s="153"/>
      <c r="T223" s="154"/>
      <c r="AT223" s="149" t="s">
        <v>231</v>
      </c>
      <c r="AU223" s="149" t="s">
        <v>6</v>
      </c>
      <c r="AV223" s="12" t="s">
        <v>88</v>
      </c>
      <c r="AW223" s="12" t="s">
        <v>35</v>
      </c>
      <c r="AX223" s="12" t="s">
        <v>79</v>
      </c>
      <c r="AY223" s="149" t="s">
        <v>224</v>
      </c>
    </row>
    <row r="224" spans="2:65" s="11" customFormat="1">
      <c r="B224" s="141"/>
      <c r="D224" s="142" t="s">
        <v>231</v>
      </c>
      <c r="E224" s="143" t="s">
        <v>1</v>
      </c>
      <c r="F224" s="144" t="s">
        <v>367</v>
      </c>
      <c r="H224" s="143" t="s">
        <v>1</v>
      </c>
      <c r="I224" s="145"/>
      <c r="L224" s="141"/>
      <c r="M224" s="146"/>
      <c r="T224" s="147"/>
      <c r="AT224" s="143" t="s">
        <v>231</v>
      </c>
      <c r="AU224" s="143" t="s">
        <v>6</v>
      </c>
      <c r="AV224" s="11" t="s">
        <v>6</v>
      </c>
      <c r="AW224" s="11" t="s">
        <v>35</v>
      </c>
      <c r="AX224" s="11" t="s">
        <v>79</v>
      </c>
      <c r="AY224" s="143" t="s">
        <v>224</v>
      </c>
    </row>
    <row r="225" spans="2:65" s="12" customFormat="1">
      <c r="B225" s="148"/>
      <c r="D225" s="142" t="s">
        <v>231</v>
      </c>
      <c r="E225" s="149" t="s">
        <v>1</v>
      </c>
      <c r="F225" s="150" t="s">
        <v>368</v>
      </c>
      <c r="H225" s="151">
        <v>1.024</v>
      </c>
      <c r="I225" s="152"/>
      <c r="L225" s="148"/>
      <c r="M225" s="153"/>
      <c r="T225" s="154"/>
      <c r="AT225" s="149" t="s">
        <v>231</v>
      </c>
      <c r="AU225" s="149" t="s">
        <v>6</v>
      </c>
      <c r="AV225" s="12" t="s">
        <v>88</v>
      </c>
      <c r="AW225" s="12" t="s">
        <v>35</v>
      </c>
      <c r="AX225" s="12" t="s">
        <v>79</v>
      </c>
      <c r="AY225" s="149" t="s">
        <v>224</v>
      </c>
    </row>
    <row r="226" spans="2:65" s="13" customFormat="1">
      <c r="B226" s="155"/>
      <c r="D226" s="142" t="s">
        <v>231</v>
      </c>
      <c r="E226" s="156" t="s">
        <v>1</v>
      </c>
      <c r="F226" s="157" t="s">
        <v>236</v>
      </c>
      <c r="H226" s="158">
        <v>2.0640000000000001</v>
      </c>
      <c r="I226" s="159"/>
      <c r="L226" s="155"/>
      <c r="M226" s="160"/>
      <c r="T226" s="161"/>
      <c r="AT226" s="156" t="s">
        <v>231</v>
      </c>
      <c r="AU226" s="156" t="s">
        <v>6</v>
      </c>
      <c r="AV226" s="13" t="s">
        <v>229</v>
      </c>
      <c r="AW226" s="13" t="s">
        <v>35</v>
      </c>
      <c r="AX226" s="13" t="s">
        <v>6</v>
      </c>
      <c r="AY226" s="156" t="s">
        <v>224</v>
      </c>
    </row>
    <row r="227" spans="2:65" s="1" customFormat="1" ht="16.5" customHeight="1">
      <c r="B227" s="32"/>
      <c r="C227" s="127" t="s">
        <v>369</v>
      </c>
      <c r="D227" s="127" t="s">
        <v>225</v>
      </c>
      <c r="E227" s="128" t="s">
        <v>370</v>
      </c>
      <c r="F227" s="129" t="s">
        <v>371</v>
      </c>
      <c r="G227" s="130" t="s">
        <v>320</v>
      </c>
      <c r="H227" s="131">
        <v>10.4</v>
      </c>
      <c r="I227" s="132"/>
      <c r="J227" s="133">
        <f>ROUND(I227*H227,2)</f>
        <v>0</v>
      </c>
      <c r="K227" s="134"/>
      <c r="L227" s="32"/>
      <c r="M227" s="135" t="s">
        <v>1</v>
      </c>
      <c r="N227" s="136" t="s">
        <v>44</v>
      </c>
      <c r="P227" s="137">
        <f>O227*H227</f>
        <v>0</v>
      </c>
      <c r="Q227" s="137">
        <v>2.64E-3</v>
      </c>
      <c r="R227" s="137">
        <f>Q227*H227</f>
        <v>2.7456000000000001E-2</v>
      </c>
      <c r="S227" s="137">
        <v>0</v>
      </c>
      <c r="T227" s="138">
        <f>S227*H227</f>
        <v>0</v>
      </c>
      <c r="AR227" s="139" t="s">
        <v>229</v>
      </c>
      <c r="AT227" s="139" t="s">
        <v>225</v>
      </c>
      <c r="AU227" s="139" t="s">
        <v>6</v>
      </c>
      <c r="AY227" s="17" t="s">
        <v>224</v>
      </c>
      <c r="BE227" s="140">
        <f>IF(N227="základní",J227,0)</f>
        <v>0</v>
      </c>
      <c r="BF227" s="140">
        <f>IF(N227="snížená",J227,0)</f>
        <v>0</v>
      </c>
      <c r="BG227" s="140">
        <f>IF(N227="zákl. přenesená",J227,0)</f>
        <v>0</v>
      </c>
      <c r="BH227" s="140">
        <f>IF(N227="sníž. přenesená",J227,0)</f>
        <v>0</v>
      </c>
      <c r="BI227" s="140">
        <f>IF(N227="nulová",J227,0)</f>
        <v>0</v>
      </c>
      <c r="BJ227" s="17" t="s">
        <v>6</v>
      </c>
      <c r="BK227" s="140">
        <f>ROUND(I227*H227,2)</f>
        <v>0</v>
      </c>
      <c r="BL227" s="17" t="s">
        <v>229</v>
      </c>
      <c r="BM227" s="139" t="s">
        <v>372</v>
      </c>
    </row>
    <row r="228" spans="2:65" s="11" customFormat="1">
      <c r="B228" s="141"/>
      <c r="D228" s="142" t="s">
        <v>231</v>
      </c>
      <c r="E228" s="143" t="s">
        <v>1</v>
      </c>
      <c r="F228" s="144" t="s">
        <v>363</v>
      </c>
      <c r="H228" s="143" t="s">
        <v>1</v>
      </c>
      <c r="I228" s="145"/>
      <c r="L228" s="141"/>
      <c r="M228" s="146"/>
      <c r="T228" s="147"/>
      <c r="AT228" s="143" t="s">
        <v>231</v>
      </c>
      <c r="AU228" s="143" t="s">
        <v>6</v>
      </c>
      <c r="AV228" s="11" t="s">
        <v>6</v>
      </c>
      <c r="AW228" s="11" t="s">
        <v>35</v>
      </c>
      <c r="AX228" s="11" t="s">
        <v>79</v>
      </c>
      <c r="AY228" s="143" t="s">
        <v>224</v>
      </c>
    </row>
    <row r="229" spans="2:65" s="12" customFormat="1">
      <c r="B229" s="148"/>
      <c r="D229" s="142" t="s">
        <v>231</v>
      </c>
      <c r="E229" s="149" t="s">
        <v>1</v>
      </c>
      <c r="F229" s="150" t="s">
        <v>373</v>
      </c>
      <c r="H229" s="151">
        <v>2.56</v>
      </c>
      <c r="I229" s="152"/>
      <c r="L229" s="148"/>
      <c r="M229" s="153"/>
      <c r="T229" s="154"/>
      <c r="AT229" s="149" t="s">
        <v>231</v>
      </c>
      <c r="AU229" s="149" t="s">
        <v>6</v>
      </c>
      <c r="AV229" s="12" t="s">
        <v>88</v>
      </c>
      <c r="AW229" s="12" t="s">
        <v>35</v>
      </c>
      <c r="AX229" s="12" t="s">
        <v>79</v>
      </c>
      <c r="AY229" s="149" t="s">
        <v>224</v>
      </c>
    </row>
    <row r="230" spans="2:65" s="11" customFormat="1">
      <c r="B230" s="141"/>
      <c r="D230" s="142" t="s">
        <v>231</v>
      </c>
      <c r="E230" s="143" t="s">
        <v>1</v>
      </c>
      <c r="F230" s="144" t="s">
        <v>365</v>
      </c>
      <c r="H230" s="143" t="s">
        <v>1</v>
      </c>
      <c r="I230" s="145"/>
      <c r="L230" s="141"/>
      <c r="M230" s="146"/>
      <c r="T230" s="147"/>
      <c r="AT230" s="143" t="s">
        <v>231</v>
      </c>
      <c r="AU230" s="143" t="s">
        <v>6</v>
      </c>
      <c r="AV230" s="11" t="s">
        <v>6</v>
      </c>
      <c r="AW230" s="11" t="s">
        <v>35</v>
      </c>
      <c r="AX230" s="11" t="s">
        <v>79</v>
      </c>
      <c r="AY230" s="143" t="s">
        <v>224</v>
      </c>
    </row>
    <row r="231" spans="2:65" s="12" customFormat="1">
      <c r="B231" s="148"/>
      <c r="D231" s="142" t="s">
        <v>231</v>
      </c>
      <c r="E231" s="149" t="s">
        <v>1</v>
      </c>
      <c r="F231" s="150" t="s">
        <v>374</v>
      </c>
      <c r="H231" s="151">
        <v>2.72</v>
      </c>
      <c r="I231" s="152"/>
      <c r="L231" s="148"/>
      <c r="M231" s="153"/>
      <c r="T231" s="154"/>
      <c r="AT231" s="149" t="s">
        <v>231</v>
      </c>
      <c r="AU231" s="149" t="s">
        <v>6</v>
      </c>
      <c r="AV231" s="12" t="s">
        <v>88</v>
      </c>
      <c r="AW231" s="12" t="s">
        <v>35</v>
      </c>
      <c r="AX231" s="12" t="s">
        <v>79</v>
      </c>
      <c r="AY231" s="149" t="s">
        <v>224</v>
      </c>
    </row>
    <row r="232" spans="2:65" s="11" customFormat="1">
      <c r="B232" s="141"/>
      <c r="D232" s="142" t="s">
        <v>231</v>
      </c>
      <c r="E232" s="143" t="s">
        <v>1</v>
      </c>
      <c r="F232" s="144" t="s">
        <v>367</v>
      </c>
      <c r="H232" s="143" t="s">
        <v>1</v>
      </c>
      <c r="I232" s="145"/>
      <c r="L232" s="141"/>
      <c r="M232" s="146"/>
      <c r="T232" s="147"/>
      <c r="AT232" s="143" t="s">
        <v>231</v>
      </c>
      <c r="AU232" s="143" t="s">
        <v>6</v>
      </c>
      <c r="AV232" s="11" t="s">
        <v>6</v>
      </c>
      <c r="AW232" s="11" t="s">
        <v>35</v>
      </c>
      <c r="AX232" s="11" t="s">
        <v>79</v>
      </c>
      <c r="AY232" s="143" t="s">
        <v>224</v>
      </c>
    </row>
    <row r="233" spans="2:65" s="12" customFormat="1">
      <c r="B233" s="148"/>
      <c r="D233" s="142" t="s">
        <v>231</v>
      </c>
      <c r="E233" s="149" t="s">
        <v>1</v>
      </c>
      <c r="F233" s="150" t="s">
        <v>375</v>
      </c>
      <c r="H233" s="151">
        <v>5.12</v>
      </c>
      <c r="I233" s="152"/>
      <c r="L233" s="148"/>
      <c r="M233" s="153"/>
      <c r="T233" s="154"/>
      <c r="AT233" s="149" t="s">
        <v>231</v>
      </c>
      <c r="AU233" s="149" t="s">
        <v>6</v>
      </c>
      <c r="AV233" s="12" t="s">
        <v>88</v>
      </c>
      <c r="AW233" s="12" t="s">
        <v>35</v>
      </c>
      <c r="AX233" s="12" t="s">
        <v>79</v>
      </c>
      <c r="AY233" s="149" t="s">
        <v>224</v>
      </c>
    </row>
    <row r="234" spans="2:65" s="13" customFormat="1">
      <c r="B234" s="155"/>
      <c r="D234" s="142" t="s">
        <v>231</v>
      </c>
      <c r="E234" s="156" t="s">
        <v>1</v>
      </c>
      <c r="F234" s="157" t="s">
        <v>236</v>
      </c>
      <c r="H234" s="158">
        <v>10.4</v>
      </c>
      <c r="I234" s="159"/>
      <c r="L234" s="155"/>
      <c r="M234" s="160"/>
      <c r="T234" s="161"/>
      <c r="AT234" s="156" t="s">
        <v>231</v>
      </c>
      <c r="AU234" s="156" t="s">
        <v>6</v>
      </c>
      <c r="AV234" s="13" t="s">
        <v>229</v>
      </c>
      <c r="AW234" s="13" t="s">
        <v>35</v>
      </c>
      <c r="AX234" s="13" t="s">
        <v>6</v>
      </c>
      <c r="AY234" s="156" t="s">
        <v>224</v>
      </c>
    </row>
    <row r="235" spans="2:65" s="1" customFormat="1" ht="16.5" customHeight="1">
      <c r="B235" s="32"/>
      <c r="C235" s="127" t="s">
        <v>376</v>
      </c>
      <c r="D235" s="127" t="s">
        <v>225</v>
      </c>
      <c r="E235" s="128" t="s">
        <v>377</v>
      </c>
      <c r="F235" s="129" t="s">
        <v>378</v>
      </c>
      <c r="G235" s="130" t="s">
        <v>320</v>
      </c>
      <c r="H235" s="131">
        <v>10.4</v>
      </c>
      <c r="I235" s="132"/>
      <c r="J235" s="133">
        <f>ROUND(I235*H235,2)</f>
        <v>0</v>
      </c>
      <c r="K235" s="134"/>
      <c r="L235" s="32"/>
      <c r="M235" s="135" t="s">
        <v>1</v>
      </c>
      <c r="N235" s="136" t="s">
        <v>44</v>
      </c>
      <c r="P235" s="137">
        <f>O235*H235</f>
        <v>0</v>
      </c>
      <c r="Q235" s="137">
        <v>0</v>
      </c>
      <c r="R235" s="137">
        <f>Q235*H235</f>
        <v>0</v>
      </c>
      <c r="S235" s="137">
        <v>0</v>
      </c>
      <c r="T235" s="138">
        <f>S235*H235</f>
        <v>0</v>
      </c>
      <c r="AR235" s="139" t="s">
        <v>229</v>
      </c>
      <c r="AT235" s="139" t="s">
        <v>225</v>
      </c>
      <c r="AU235" s="139" t="s">
        <v>6</v>
      </c>
      <c r="AY235" s="17" t="s">
        <v>224</v>
      </c>
      <c r="BE235" s="140">
        <f>IF(N235="základní",J235,0)</f>
        <v>0</v>
      </c>
      <c r="BF235" s="140">
        <f>IF(N235="snížená",J235,0)</f>
        <v>0</v>
      </c>
      <c r="BG235" s="140">
        <f>IF(N235="zákl. přenesená",J235,0)</f>
        <v>0</v>
      </c>
      <c r="BH235" s="140">
        <f>IF(N235="sníž. přenesená",J235,0)</f>
        <v>0</v>
      </c>
      <c r="BI235" s="140">
        <f>IF(N235="nulová",J235,0)</f>
        <v>0</v>
      </c>
      <c r="BJ235" s="17" t="s">
        <v>6</v>
      </c>
      <c r="BK235" s="140">
        <f>ROUND(I235*H235,2)</f>
        <v>0</v>
      </c>
      <c r="BL235" s="17" t="s">
        <v>229</v>
      </c>
      <c r="BM235" s="139" t="s">
        <v>379</v>
      </c>
    </row>
    <row r="236" spans="2:65" s="11" customFormat="1">
      <c r="B236" s="141"/>
      <c r="D236" s="142" t="s">
        <v>231</v>
      </c>
      <c r="E236" s="143" t="s">
        <v>1</v>
      </c>
      <c r="F236" s="144" t="s">
        <v>363</v>
      </c>
      <c r="H236" s="143" t="s">
        <v>1</v>
      </c>
      <c r="I236" s="145"/>
      <c r="L236" s="141"/>
      <c r="M236" s="146"/>
      <c r="T236" s="147"/>
      <c r="AT236" s="143" t="s">
        <v>231</v>
      </c>
      <c r="AU236" s="143" t="s">
        <v>6</v>
      </c>
      <c r="AV236" s="11" t="s">
        <v>6</v>
      </c>
      <c r="AW236" s="11" t="s">
        <v>35</v>
      </c>
      <c r="AX236" s="11" t="s">
        <v>79</v>
      </c>
      <c r="AY236" s="143" t="s">
        <v>224</v>
      </c>
    </row>
    <row r="237" spans="2:65" s="12" customFormat="1">
      <c r="B237" s="148"/>
      <c r="D237" s="142" t="s">
        <v>231</v>
      </c>
      <c r="E237" s="149" t="s">
        <v>1</v>
      </c>
      <c r="F237" s="150" t="s">
        <v>373</v>
      </c>
      <c r="H237" s="151">
        <v>2.56</v>
      </c>
      <c r="I237" s="152"/>
      <c r="L237" s="148"/>
      <c r="M237" s="153"/>
      <c r="T237" s="154"/>
      <c r="AT237" s="149" t="s">
        <v>231</v>
      </c>
      <c r="AU237" s="149" t="s">
        <v>6</v>
      </c>
      <c r="AV237" s="12" t="s">
        <v>88</v>
      </c>
      <c r="AW237" s="12" t="s">
        <v>35</v>
      </c>
      <c r="AX237" s="12" t="s">
        <v>79</v>
      </c>
      <c r="AY237" s="149" t="s">
        <v>224</v>
      </c>
    </row>
    <row r="238" spans="2:65" s="11" customFormat="1">
      <c r="B238" s="141"/>
      <c r="D238" s="142" t="s">
        <v>231</v>
      </c>
      <c r="E238" s="143" t="s">
        <v>1</v>
      </c>
      <c r="F238" s="144" t="s">
        <v>365</v>
      </c>
      <c r="H238" s="143" t="s">
        <v>1</v>
      </c>
      <c r="I238" s="145"/>
      <c r="L238" s="141"/>
      <c r="M238" s="146"/>
      <c r="T238" s="147"/>
      <c r="AT238" s="143" t="s">
        <v>231</v>
      </c>
      <c r="AU238" s="143" t="s">
        <v>6</v>
      </c>
      <c r="AV238" s="11" t="s">
        <v>6</v>
      </c>
      <c r="AW238" s="11" t="s">
        <v>35</v>
      </c>
      <c r="AX238" s="11" t="s">
        <v>79</v>
      </c>
      <c r="AY238" s="143" t="s">
        <v>224</v>
      </c>
    </row>
    <row r="239" spans="2:65" s="12" customFormat="1">
      <c r="B239" s="148"/>
      <c r="D239" s="142" t="s">
        <v>231</v>
      </c>
      <c r="E239" s="149" t="s">
        <v>1</v>
      </c>
      <c r="F239" s="150" t="s">
        <v>374</v>
      </c>
      <c r="H239" s="151">
        <v>2.72</v>
      </c>
      <c r="I239" s="152"/>
      <c r="L239" s="148"/>
      <c r="M239" s="153"/>
      <c r="T239" s="154"/>
      <c r="AT239" s="149" t="s">
        <v>231</v>
      </c>
      <c r="AU239" s="149" t="s">
        <v>6</v>
      </c>
      <c r="AV239" s="12" t="s">
        <v>88</v>
      </c>
      <c r="AW239" s="12" t="s">
        <v>35</v>
      </c>
      <c r="AX239" s="12" t="s">
        <v>79</v>
      </c>
      <c r="AY239" s="149" t="s">
        <v>224</v>
      </c>
    </row>
    <row r="240" spans="2:65" s="11" customFormat="1">
      <c r="B240" s="141"/>
      <c r="D240" s="142" t="s">
        <v>231</v>
      </c>
      <c r="E240" s="143" t="s">
        <v>1</v>
      </c>
      <c r="F240" s="144" t="s">
        <v>367</v>
      </c>
      <c r="H240" s="143" t="s">
        <v>1</v>
      </c>
      <c r="I240" s="145"/>
      <c r="L240" s="141"/>
      <c r="M240" s="146"/>
      <c r="T240" s="147"/>
      <c r="AT240" s="143" t="s">
        <v>231</v>
      </c>
      <c r="AU240" s="143" t="s">
        <v>6</v>
      </c>
      <c r="AV240" s="11" t="s">
        <v>6</v>
      </c>
      <c r="AW240" s="11" t="s">
        <v>35</v>
      </c>
      <c r="AX240" s="11" t="s">
        <v>79</v>
      </c>
      <c r="AY240" s="143" t="s">
        <v>224</v>
      </c>
    </row>
    <row r="241" spans="2:65" s="12" customFormat="1">
      <c r="B241" s="148"/>
      <c r="D241" s="142" t="s">
        <v>231</v>
      </c>
      <c r="E241" s="149" t="s">
        <v>1</v>
      </c>
      <c r="F241" s="150" t="s">
        <v>375</v>
      </c>
      <c r="H241" s="151">
        <v>5.12</v>
      </c>
      <c r="I241" s="152"/>
      <c r="L241" s="148"/>
      <c r="M241" s="153"/>
      <c r="T241" s="154"/>
      <c r="AT241" s="149" t="s">
        <v>231</v>
      </c>
      <c r="AU241" s="149" t="s">
        <v>6</v>
      </c>
      <c r="AV241" s="12" t="s">
        <v>88</v>
      </c>
      <c r="AW241" s="12" t="s">
        <v>35</v>
      </c>
      <c r="AX241" s="12" t="s">
        <v>79</v>
      </c>
      <c r="AY241" s="149" t="s">
        <v>224</v>
      </c>
    </row>
    <row r="242" spans="2:65" s="13" customFormat="1">
      <c r="B242" s="155"/>
      <c r="D242" s="142" t="s">
        <v>231</v>
      </c>
      <c r="E242" s="156" t="s">
        <v>1</v>
      </c>
      <c r="F242" s="157" t="s">
        <v>236</v>
      </c>
      <c r="H242" s="158">
        <v>10.4</v>
      </c>
      <c r="I242" s="159"/>
      <c r="L242" s="155"/>
      <c r="M242" s="160"/>
      <c r="T242" s="161"/>
      <c r="AT242" s="156" t="s">
        <v>231</v>
      </c>
      <c r="AU242" s="156" t="s">
        <v>6</v>
      </c>
      <c r="AV242" s="13" t="s">
        <v>229</v>
      </c>
      <c r="AW242" s="13" t="s">
        <v>35</v>
      </c>
      <c r="AX242" s="13" t="s">
        <v>6</v>
      </c>
      <c r="AY242" s="156" t="s">
        <v>224</v>
      </c>
    </row>
    <row r="243" spans="2:65" s="1" customFormat="1" ht="33" customHeight="1">
      <c r="B243" s="32"/>
      <c r="C243" s="127" t="s">
        <v>380</v>
      </c>
      <c r="D243" s="127" t="s">
        <v>225</v>
      </c>
      <c r="E243" s="128" t="s">
        <v>381</v>
      </c>
      <c r="F243" s="129" t="s">
        <v>382</v>
      </c>
      <c r="G243" s="130" t="s">
        <v>320</v>
      </c>
      <c r="H243" s="131">
        <v>91.614999999999995</v>
      </c>
      <c r="I243" s="132"/>
      <c r="J243" s="133">
        <f>ROUND(I243*H243,2)</f>
        <v>0</v>
      </c>
      <c r="K243" s="134"/>
      <c r="L243" s="32"/>
      <c r="M243" s="135" t="s">
        <v>1</v>
      </c>
      <c r="N243" s="136" t="s">
        <v>44</v>
      </c>
      <c r="P243" s="137">
        <f>O243*H243</f>
        <v>0</v>
      </c>
      <c r="Q243" s="137">
        <v>0.36063000000000001</v>
      </c>
      <c r="R243" s="137">
        <f>Q243*H243</f>
        <v>33.039117449999999</v>
      </c>
      <c r="S243" s="137">
        <v>0</v>
      </c>
      <c r="T243" s="138">
        <f>S243*H243</f>
        <v>0</v>
      </c>
      <c r="AR243" s="139" t="s">
        <v>229</v>
      </c>
      <c r="AT243" s="139" t="s">
        <v>225</v>
      </c>
      <c r="AU243" s="139" t="s">
        <v>6</v>
      </c>
      <c r="AY243" s="17" t="s">
        <v>224</v>
      </c>
      <c r="BE243" s="140">
        <f>IF(N243="základní",J243,0)</f>
        <v>0</v>
      </c>
      <c r="BF243" s="140">
        <f>IF(N243="snížená",J243,0)</f>
        <v>0</v>
      </c>
      <c r="BG243" s="140">
        <f>IF(N243="zákl. přenesená",J243,0)</f>
        <v>0</v>
      </c>
      <c r="BH243" s="140">
        <f>IF(N243="sníž. přenesená",J243,0)</f>
        <v>0</v>
      </c>
      <c r="BI243" s="140">
        <f>IF(N243="nulová",J243,0)</f>
        <v>0</v>
      </c>
      <c r="BJ243" s="17" t="s">
        <v>6</v>
      </c>
      <c r="BK243" s="140">
        <f>ROUND(I243*H243,2)</f>
        <v>0</v>
      </c>
      <c r="BL243" s="17" t="s">
        <v>229</v>
      </c>
      <c r="BM243" s="139" t="s">
        <v>383</v>
      </c>
    </row>
    <row r="244" spans="2:65" s="11" customFormat="1">
      <c r="B244" s="141"/>
      <c r="D244" s="142" t="s">
        <v>231</v>
      </c>
      <c r="E244" s="143" t="s">
        <v>1</v>
      </c>
      <c r="F244" s="144" t="s">
        <v>363</v>
      </c>
      <c r="H244" s="143" t="s">
        <v>1</v>
      </c>
      <c r="I244" s="145"/>
      <c r="L244" s="141"/>
      <c r="M244" s="146"/>
      <c r="T244" s="147"/>
      <c r="AT244" s="143" t="s">
        <v>231</v>
      </c>
      <c r="AU244" s="143" t="s">
        <v>6</v>
      </c>
      <c r="AV244" s="11" t="s">
        <v>6</v>
      </c>
      <c r="AW244" s="11" t="s">
        <v>35</v>
      </c>
      <c r="AX244" s="11" t="s">
        <v>79</v>
      </c>
      <c r="AY244" s="143" t="s">
        <v>224</v>
      </c>
    </row>
    <row r="245" spans="2:65" s="12" customFormat="1">
      <c r="B245" s="148"/>
      <c r="D245" s="142" t="s">
        <v>231</v>
      </c>
      <c r="E245" s="149" t="s">
        <v>1</v>
      </c>
      <c r="F245" s="150" t="s">
        <v>384</v>
      </c>
      <c r="H245" s="151">
        <v>55.1</v>
      </c>
      <c r="I245" s="152"/>
      <c r="L245" s="148"/>
      <c r="M245" s="153"/>
      <c r="T245" s="154"/>
      <c r="AT245" s="149" t="s">
        <v>231</v>
      </c>
      <c r="AU245" s="149" t="s">
        <v>6</v>
      </c>
      <c r="AV245" s="12" t="s">
        <v>88</v>
      </c>
      <c r="AW245" s="12" t="s">
        <v>35</v>
      </c>
      <c r="AX245" s="12" t="s">
        <v>79</v>
      </c>
      <c r="AY245" s="149" t="s">
        <v>224</v>
      </c>
    </row>
    <row r="246" spans="2:65" s="11" customFormat="1">
      <c r="B246" s="141"/>
      <c r="D246" s="142" t="s">
        <v>231</v>
      </c>
      <c r="E246" s="143" t="s">
        <v>1</v>
      </c>
      <c r="F246" s="144" t="s">
        <v>385</v>
      </c>
      <c r="H246" s="143" t="s">
        <v>1</v>
      </c>
      <c r="I246" s="145"/>
      <c r="L246" s="141"/>
      <c r="M246" s="146"/>
      <c r="T246" s="147"/>
      <c r="AT246" s="143" t="s">
        <v>231</v>
      </c>
      <c r="AU246" s="143" t="s">
        <v>6</v>
      </c>
      <c r="AV246" s="11" t="s">
        <v>6</v>
      </c>
      <c r="AW246" s="11" t="s">
        <v>35</v>
      </c>
      <c r="AX246" s="11" t="s">
        <v>79</v>
      </c>
      <c r="AY246" s="143" t="s">
        <v>224</v>
      </c>
    </row>
    <row r="247" spans="2:65" s="12" customFormat="1">
      <c r="B247" s="148"/>
      <c r="D247" s="142" t="s">
        <v>231</v>
      </c>
      <c r="E247" s="149" t="s">
        <v>1</v>
      </c>
      <c r="F247" s="150" t="s">
        <v>386</v>
      </c>
      <c r="H247" s="151">
        <v>36.515000000000001</v>
      </c>
      <c r="I247" s="152"/>
      <c r="L247" s="148"/>
      <c r="M247" s="153"/>
      <c r="T247" s="154"/>
      <c r="AT247" s="149" t="s">
        <v>231</v>
      </c>
      <c r="AU247" s="149" t="s">
        <v>6</v>
      </c>
      <c r="AV247" s="12" t="s">
        <v>88</v>
      </c>
      <c r="AW247" s="12" t="s">
        <v>35</v>
      </c>
      <c r="AX247" s="12" t="s">
        <v>79</v>
      </c>
      <c r="AY247" s="149" t="s">
        <v>224</v>
      </c>
    </row>
    <row r="248" spans="2:65" s="13" customFormat="1">
      <c r="B248" s="155"/>
      <c r="D248" s="142" t="s">
        <v>231</v>
      </c>
      <c r="E248" s="156" t="s">
        <v>1</v>
      </c>
      <c r="F248" s="157" t="s">
        <v>236</v>
      </c>
      <c r="H248" s="158">
        <v>91.614999999999995</v>
      </c>
      <c r="I248" s="159"/>
      <c r="L248" s="155"/>
      <c r="M248" s="160"/>
      <c r="T248" s="161"/>
      <c r="AT248" s="156" t="s">
        <v>231</v>
      </c>
      <c r="AU248" s="156" t="s">
        <v>6</v>
      </c>
      <c r="AV248" s="13" t="s">
        <v>229</v>
      </c>
      <c r="AW248" s="13" t="s">
        <v>35</v>
      </c>
      <c r="AX248" s="13" t="s">
        <v>6</v>
      </c>
      <c r="AY248" s="156" t="s">
        <v>224</v>
      </c>
    </row>
    <row r="249" spans="2:65" s="1" customFormat="1" ht="33" customHeight="1">
      <c r="B249" s="32"/>
      <c r="C249" s="127" t="s">
        <v>280</v>
      </c>
      <c r="D249" s="127" t="s">
        <v>225</v>
      </c>
      <c r="E249" s="128" t="s">
        <v>387</v>
      </c>
      <c r="F249" s="129" t="s">
        <v>388</v>
      </c>
      <c r="G249" s="130" t="s">
        <v>320</v>
      </c>
      <c r="H249" s="131">
        <v>206.44</v>
      </c>
      <c r="I249" s="132"/>
      <c r="J249" s="133">
        <f>ROUND(I249*H249,2)</f>
        <v>0</v>
      </c>
      <c r="K249" s="134"/>
      <c r="L249" s="32"/>
      <c r="M249" s="135" t="s">
        <v>1</v>
      </c>
      <c r="N249" s="136" t="s">
        <v>44</v>
      </c>
      <c r="P249" s="137">
        <f>O249*H249</f>
        <v>0</v>
      </c>
      <c r="Q249" s="137">
        <v>0.47326000000000001</v>
      </c>
      <c r="R249" s="137">
        <f>Q249*H249</f>
        <v>97.699794400000002</v>
      </c>
      <c r="S249" s="137">
        <v>0</v>
      </c>
      <c r="T249" s="138">
        <f>S249*H249</f>
        <v>0</v>
      </c>
      <c r="AR249" s="139" t="s">
        <v>229</v>
      </c>
      <c r="AT249" s="139" t="s">
        <v>225</v>
      </c>
      <c r="AU249" s="139" t="s">
        <v>6</v>
      </c>
      <c r="AY249" s="17" t="s">
        <v>224</v>
      </c>
      <c r="BE249" s="140">
        <f>IF(N249="základní",J249,0)</f>
        <v>0</v>
      </c>
      <c r="BF249" s="140">
        <f>IF(N249="snížená",J249,0)</f>
        <v>0</v>
      </c>
      <c r="BG249" s="140">
        <f>IF(N249="zákl. přenesená",J249,0)</f>
        <v>0</v>
      </c>
      <c r="BH249" s="140">
        <f>IF(N249="sníž. přenesená",J249,0)</f>
        <v>0</v>
      </c>
      <c r="BI249" s="140">
        <f>IF(N249="nulová",J249,0)</f>
        <v>0</v>
      </c>
      <c r="BJ249" s="17" t="s">
        <v>6</v>
      </c>
      <c r="BK249" s="140">
        <f>ROUND(I249*H249,2)</f>
        <v>0</v>
      </c>
      <c r="BL249" s="17" t="s">
        <v>229</v>
      </c>
      <c r="BM249" s="139" t="s">
        <v>389</v>
      </c>
    </row>
    <row r="250" spans="2:65" s="11" customFormat="1">
      <c r="B250" s="141"/>
      <c r="D250" s="142" t="s">
        <v>231</v>
      </c>
      <c r="E250" s="143" t="s">
        <v>1</v>
      </c>
      <c r="F250" s="144" t="s">
        <v>232</v>
      </c>
      <c r="H250" s="143" t="s">
        <v>1</v>
      </c>
      <c r="I250" s="145"/>
      <c r="L250" s="141"/>
      <c r="M250" s="146"/>
      <c r="T250" s="147"/>
      <c r="AT250" s="143" t="s">
        <v>231</v>
      </c>
      <c r="AU250" s="143" t="s">
        <v>6</v>
      </c>
      <c r="AV250" s="11" t="s">
        <v>6</v>
      </c>
      <c r="AW250" s="11" t="s">
        <v>35</v>
      </c>
      <c r="AX250" s="11" t="s">
        <v>79</v>
      </c>
      <c r="AY250" s="143" t="s">
        <v>224</v>
      </c>
    </row>
    <row r="251" spans="2:65" s="12" customFormat="1">
      <c r="B251" s="148"/>
      <c r="D251" s="142" t="s">
        <v>231</v>
      </c>
      <c r="E251" s="149" t="s">
        <v>1</v>
      </c>
      <c r="F251" s="150" t="s">
        <v>390</v>
      </c>
      <c r="H251" s="151">
        <v>69.959999999999994</v>
      </c>
      <c r="I251" s="152"/>
      <c r="L251" s="148"/>
      <c r="M251" s="153"/>
      <c r="T251" s="154"/>
      <c r="AT251" s="149" t="s">
        <v>231</v>
      </c>
      <c r="AU251" s="149" t="s">
        <v>6</v>
      </c>
      <c r="AV251" s="12" t="s">
        <v>88</v>
      </c>
      <c r="AW251" s="12" t="s">
        <v>35</v>
      </c>
      <c r="AX251" s="12" t="s">
        <v>79</v>
      </c>
      <c r="AY251" s="149" t="s">
        <v>224</v>
      </c>
    </row>
    <row r="252" spans="2:65" s="12" customFormat="1">
      <c r="B252" s="148"/>
      <c r="D252" s="142" t="s">
        <v>231</v>
      </c>
      <c r="E252" s="149" t="s">
        <v>1</v>
      </c>
      <c r="F252" s="150" t="s">
        <v>391</v>
      </c>
      <c r="H252" s="151">
        <v>52.08</v>
      </c>
      <c r="I252" s="152"/>
      <c r="L252" s="148"/>
      <c r="M252" s="153"/>
      <c r="T252" s="154"/>
      <c r="AT252" s="149" t="s">
        <v>231</v>
      </c>
      <c r="AU252" s="149" t="s">
        <v>6</v>
      </c>
      <c r="AV252" s="12" t="s">
        <v>88</v>
      </c>
      <c r="AW252" s="12" t="s">
        <v>35</v>
      </c>
      <c r="AX252" s="12" t="s">
        <v>79</v>
      </c>
      <c r="AY252" s="149" t="s">
        <v>224</v>
      </c>
    </row>
    <row r="253" spans="2:65" s="12" customFormat="1">
      <c r="B253" s="148"/>
      <c r="D253" s="142" t="s">
        <v>231</v>
      </c>
      <c r="E253" s="149" t="s">
        <v>1</v>
      </c>
      <c r="F253" s="150" t="s">
        <v>392</v>
      </c>
      <c r="H253" s="151">
        <v>67.2</v>
      </c>
      <c r="I253" s="152"/>
      <c r="L253" s="148"/>
      <c r="M253" s="153"/>
      <c r="T253" s="154"/>
      <c r="AT253" s="149" t="s">
        <v>231</v>
      </c>
      <c r="AU253" s="149" t="s">
        <v>6</v>
      </c>
      <c r="AV253" s="12" t="s">
        <v>88</v>
      </c>
      <c r="AW253" s="12" t="s">
        <v>35</v>
      </c>
      <c r="AX253" s="12" t="s">
        <v>79</v>
      </c>
      <c r="AY253" s="149" t="s">
        <v>224</v>
      </c>
    </row>
    <row r="254" spans="2:65" s="11" customFormat="1">
      <c r="B254" s="141"/>
      <c r="D254" s="142" t="s">
        <v>231</v>
      </c>
      <c r="E254" s="143" t="s">
        <v>1</v>
      </c>
      <c r="F254" s="144" t="s">
        <v>363</v>
      </c>
      <c r="H254" s="143" t="s">
        <v>1</v>
      </c>
      <c r="I254" s="145"/>
      <c r="L254" s="141"/>
      <c r="M254" s="146"/>
      <c r="T254" s="147"/>
      <c r="AT254" s="143" t="s">
        <v>231</v>
      </c>
      <c r="AU254" s="143" t="s">
        <v>6</v>
      </c>
      <c r="AV254" s="11" t="s">
        <v>6</v>
      </c>
      <c r="AW254" s="11" t="s">
        <v>35</v>
      </c>
      <c r="AX254" s="11" t="s">
        <v>79</v>
      </c>
      <c r="AY254" s="143" t="s">
        <v>224</v>
      </c>
    </row>
    <row r="255" spans="2:65" s="12" customFormat="1">
      <c r="B255" s="148"/>
      <c r="D255" s="142" t="s">
        <v>231</v>
      </c>
      <c r="E255" s="149" t="s">
        <v>1</v>
      </c>
      <c r="F255" s="150" t="s">
        <v>393</v>
      </c>
      <c r="H255" s="151">
        <v>17.2</v>
      </c>
      <c r="I255" s="152"/>
      <c r="L255" s="148"/>
      <c r="M255" s="153"/>
      <c r="T255" s="154"/>
      <c r="AT255" s="149" t="s">
        <v>231</v>
      </c>
      <c r="AU255" s="149" t="s">
        <v>6</v>
      </c>
      <c r="AV255" s="12" t="s">
        <v>88</v>
      </c>
      <c r="AW255" s="12" t="s">
        <v>35</v>
      </c>
      <c r="AX255" s="12" t="s">
        <v>79</v>
      </c>
      <c r="AY255" s="149" t="s">
        <v>224</v>
      </c>
    </row>
    <row r="256" spans="2:65" s="13" customFormat="1">
      <c r="B256" s="155"/>
      <c r="D256" s="142" t="s">
        <v>231</v>
      </c>
      <c r="E256" s="156" t="s">
        <v>1</v>
      </c>
      <c r="F256" s="157" t="s">
        <v>236</v>
      </c>
      <c r="H256" s="158">
        <v>206.44</v>
      </c>
      <c r="I256" s="159"/>
      <c r="L256" s="155"/>
      <c r="M256" s="160"/>
      <c r="T256" s="161"/>
      <c r="AT256" s="156" t="s">
        <v>231</v>
      </c>
      <c r="AU256" s="156" t="s">
        <v>6</v>
      </c>
      <c r="AV256" s="13" t="s">
        <v>229</v>
      </c>
      <c r="AW256" s="13" t="s">
        <v>35</v>
      </c>
      <c r="AX256" s="13" t="s">
        <v>6</v>
      </c>
      <c r="AY256" s="156" t="s">
        <v>224</v>
      </c>
    </row>
    <row r="257" spans="2:65" s="1" customFormat="1" ht="33" customHeight="1">
      <c r="B257" s="32"/>
      <c r="C257" s="127" t="s">
        <v>394</v>
      </c>
      <c r="D257" s="127" t="s">
        <v>225</v>
      </c>
      <c r="E257" s="128" t="s">
        <v>395</v>
      </c>
      <c r="F257" s="129" t="s">
        <v>396</v>
      </c>
      <c r="G257" s="130" t="s">
        <v>320</v>
      </c>
      <c r="H257" s="131">
        <v>1364.902</v>
      </c>
      <c r="I257" s="132"/>
      <c r="J257" s="133">
        <f>ROUND(I257*H257,2)</f>
        <v>0</v>
      </c>
      <c r="K257" s="134"/>
      <c r="L257" s="32"/>
      <c r="M257" s="135" t="s">
        <v>1</v>
      </c>
      <c r="N257" s="136" t="s">
        <v>44</v>
      </c>
      <c r="P257" s="137">
        <f>O257*H257</f>
        <v>0</v>
      </c>
      <c r="Q257" s="137">
        <v>0.69347000000000003</v>
      </c>
      <c r="R257" s="137">
        <f>Q257*H257</f>
        <v>946.51858994000008</v>
      </c>
      <c r="S257" s="137">
        <v>0</v>
      </c>
      <c r="T257" s="138">
        <f>S257*H257</f>
        <v>0</v>
      </c>
      <c r="AR257" s="139" t="s">
        <v>229</v>
      </c>
      <c r="AT257" s="139" t="s">
        <v>225</v>
      </c>
      <c r="AU257" s="139" t="s">
        <v>6</v>
      </c>
      <c r="AY257" s="17" t="s">
        <v>224</v>
      </c>
      <c r="BE257" s="140">
        <f>IF(N257="základní",J257,0)</f>
        <v>0</v>
      </c>
      <c r="BF257" s="140">
        <f>IF(N257="snížená",J257,0)</f>
        <v>0</v>
      </c>
      <c r="BG257" s="140">
        <f>IF(N257="zákl. přenesená",J257,0)</f>
        <v>0</v>
      </c>
      <c r="BH257" s="140">
        <f>IF(N257="sníž. přenesená",J257,0)</f>
        <v>0</v>
      </c>
      <c r="BI257" s="140">
        <f>IF(N257="nulová",J257,0)</f>
        <v>0</v>
      </c>
      <c r="BJ257" s="17" t="s">
        <v>6</v>
      </c>
      <c r="BK257" s="140">
        <f>ROUND(I257*H257,2)</f>
        <v>0</v>
      </c>
      <c r="BL257" s="17" t="s">
        <v>229</v>
      </c>
      <c r="BM257" s="139" t="s">
        <v>397</v>
      </c>
    </row>
    <row r="258" spans="2:65" s="11" customFormat="1">
      <c r="B258" s="141"/>
      <c r="D258" s="142" t="s">
        <v>231</v>
      </c>
      <c r="E258" s="143" t="s">
        <v>1</v>
      </c>
      <c r="F258" s="144" t="s">
        <v>232</v>
      </c>
      <c r="H258" s="143" t="s">
        <v>1</v>
      </c>
      <c r="I258" s="145"/>
      <c r="L258" s="141"/>
      <c r="M258" s="146"/>
      <c r="T258" s="147"/>
      <c r="AT258" s="143" t="s">
        <v>231</v>
      </c>
      <c r="AU258" s="143" t="s">
        <v>6</v>
      </c>
      <c r="AV258" s="11" t="s">
        <v>6</v>
      </c>
      <c r="AW258" s="11" t="s">
        <v>35</v>
      </c>
      <c r="AX258" s="11" t="s">
        <v>79</v>
      </c>
      <c r="AY258" s="143" t="s">
        <v>224</v>
      </c>
    </row>
    <row r="259" spans="2:65" s="12" customFormat="1">
      <c r="B259" s="148"/>
      <c r="D259" s="142" t="s">
        <v>231</v>
      </c>
      <c r="E259" s="149" t="s">
        <v>1</v>
      </c>
      <c r="F259" s="150" t="s">
        <v>398</v>
      </c>
      <c r="H259" s="151">
        <v>126.48</v>
      </c>
      <c r="I259" s="152"/>
      <c r="L259" s="148"/>
      <c r="M259" s="153"/>
      <c r="T259" s="154"/>
      <c r="AT259" s="149" t="s">
        <v>231</v>
      </c>
      <c r="AU259" s="149" t="s">
        <v>6</v>
      </c>
      <c r="AV259" s="12" t="s">
        <v>88</v>
      </c>
      <c r="AW259" s="12" t="s">
        <v>35</v>
      </c>
      <c r="AX259" s="12" t="s">
        <v>79</v>
      </c>
      <c r="AY259" s="149" t="s">
        <v>224</v>
      </c>
    </row>
    <row r="260" spans="2:65" s="12" customFormat="1">
      <c r="B260" s="148"/>
      <c r="D260" s="142" t="s">
        <v>231</v>
      </c>
      <c r="E260" s="149" t="s">
        <v>1</v>
      </c>
      <c r="F260" s="150" t="s">
        <v>399</v>
      </c>
      <c r="H260" s="151">
        <v>144</v>
      </c>
      <c r="I260" s="152"/>
      <c r="L260" s="148"/>
      <c r="M260" s="153"/>
      <c r="T260" s="154"/>
      <c r="AT260" s="149" t="s">
        <v>231</v>
      </c>
      <c r="AU260" s="149" t="s">
        <v>6</v>
      </c>
      <c r="AV260" s="12" t="s">
        <v>88</v>
      </c>
      <c r="AW260" s="12" t="s">
        <v>35</v>
      </c>
      <c r="AX260" s="12" t="s">
        <v>79</v>
      </c>
      <c r="AY260" s="149" t="s">
        <v>224</v>
      </c>
    </row>
    <row r="261" spans="2:65" s="11" customFormat="1">
      <c r="B261" s="141"/>
      <c r="D261" s="142" t="s">
        <v>231</v>
      </c>
      <c r="E261" s="143" t="s">
        <v>1</v>
      </c>
      <c r="F261" s="144" t="s">
        <v>254</v>
      </c>
      <c r="H261" s="143" t="s">
        <v>1</v>
      </c>
      <c r="I261" s="145"/>
      <c r="L261" s="141"/>
      <c r="M261" s="146"/>
      <c r="T261" s="147"/>
      <c r="AT261" s="143" t="s">
        <v>231</v>
      </c>
      <c r="AU261" s="143" t="s">
        <v>6</v>
      </c>
      <c r="AV261" s="11" t="s">
        <v>6</v>
      </c>
      <c r="AW261" s="11" t="s">
        <v>35</v>
      </c>
      <c r="AX261" s="11" t="s">
        <v>79</v>
      </c>
      <c r="AY261" s="143" t="s">
        <v>224</v>
      </c>
    </row>
    <row r="262" spans="2:65" s="12" customFormat="1">
      <c r="B262" s="148"/>
      <c r="D262" s="142" t="s">
        <v>231</v>
      </c>
      <c r="E262" s="149" t="s">
        <v>1</v>
      </c>
      <c r="F262" s="150" t="s">
        <v>400</v>
      </c>
      <c r="H262" s="151">
        <v>58.24</v>
      </c>
      <c r="I262" s="152"/>
      <c r="L262" s="148"/>
      <c r="M262" s="153"/>
      <c r="T262" s="154"/>
      <c r="AT262" s="149" t="s">
        <v>231</v>
      </c>
      <c r="AU262" s="149" t="s">
        <v>6</v>
      </c>
      <c r="AV262" s="12" t="s">
        <v>88</v>
      </c>
      <c r="AW262" s="12" t="s">
        <v>35</v>
      </c>
      <c r="AX262" s="12" t="s">
        <v>79</v>
      </c>
      <c r="AY262" s="149" t="s">
        <v>224</v>
      </c>
    </row>
    <row r="263" spans="2:65" s="12" customFormat="1">
      <c r="B263" s="148"/>
      <c r="D263" s="142" t="s">
        <v>231</v>
      </c>
      <c r="E263" s="149" t="s">
        <v>1</v>
      </c>
      <c r="F263" s="150" t="s">
        <v>401</v>
      </c>
      <c r="H263" s="151">
        <v>76.72</v>
      </c>
      <c r="I263" s="152"/>
      <c r="L263" s="148"/>
      <c r="M263" s="153"/>
      <c r="T263" s="154"/>
      <c r="AT263" s="149" t="s">
        <v>231</v>
      </c>
      <c r="AU263" s="149" t="s">
        <v>6</v>
      </c>
      <c r="AV263" s="12" t="s">
        <v>88</v>
      </c>
      <c r="AW263" s="12" t="s">
        <v>35</v>
      </c>
      <c r="AX263" s="12" t="s">
        <v>79</v>
      </c>
      <c r="AY263" s="149" t="s">
        <v>224</v>
      </c>
    </row>
    <row r="264" spans="2:65" s="11" customFormat="1">
      <c r="B264" s="141"/>
      <c r="D264" s="142" t="s">
        <v>231</v>
      </c>
      <c r="E264" s="143" t="s">
        <v>1</v>
      </c>
      <c r="F264" s="144" t="s">
        <v>402</v>
      </c>
      <c r="H264" s="143" t="s">
        <v>1</v>
      </c>
      <c r="I264" s="145"/>
      <c r="L264" s="141"/>
      <c r="M264" s="146"/>
      <c r="T264" s="147"/>
      <c r="AT264" s="143" t="s">
        <v>231</v>
      </c>
      <c r="AU264" s="143" t="s">
        <v>6</v>
      </c>
      <c r="AV264" s="11" t="s">
        <v>6</v>
      </c>
      <c r="AW264" s="11" t="s">
        <v>35</v>
      </c>
      <c r="AX264" s="11" t="s">
        <v>79</v>
      </c>
      <c r="AY264" s="143" t="s">
        <v>224</v>
      </c>
    </row>
    <row r="265" spans="2:65" s="12" customFormat="1">
      <c r="B265" s="148"/>
      <c r="D265" s="142" t="s">
        <v>231</v>
      </c>
      <c r="E265" s="149" t="s">
        <v>1</v>
      </c>
      <c r="F265" s="150" t="s">
        <v>403</v>
      </c>
      <c r="H265" s="151">
        <v>188.72</v>
      </c>
      <c r="I265" s="152"/>
      <c r="L265" s="148"/>
      <c r="M265" s="153"/>
      <c r="T265" s="154"/>
      <c r="AT265" s="149" t="s">
        <v>231</v>
      </c>
      <c r="AU265" s="149" t="s">
        <v>6</v>
      </c>
      <c r="AV265" s="12" t="s">
        <v>88</v>
      </c>
      <c r="AW265" s="12" t="s">
        <v>35</v>
      </c>
      <c r="AX265" s="12" t="s">
        <v>79</v>
      </c>
      <c r="AY265" s="149" t="s">
        <v>224</v>
      </c>
    </row>
    <row r="266" spans="2:65" s="12" customFormat="1">
      <c r="B266" s="148"/>
      <c r="D266" s="142" t="s">
        <v>231</v>
      </c>
      <c r="E266" s="149" t="s">
        <v>1</v>
      </c>
      <c r="F266" s="150" t="s">
        <v>404</v>
      </c>
      <c r="H266" s="151">
        <v>42.9</v>
      </c>
      <c r="I266" s="152"/>
      <c r="L266" s="148"/>
      <c r="M266" s="153"/>
      <c r="T266" s="154"/>
      <c r="AT266" s="149" t="s">
        <v>231</v>
      </c>
      <c r="AU266" s="149" t="s">
        <v>6</v>
      </c>
      <c r="AV266" s="12" t="s">
        <v>88</v>
      </c>
      <c r="AW266" s="12" t="s">
        <v>35</v>
      </c>
      <c r="AX266" s="12" t="s">
        <v>79</v>
      </c>
      <c r="AY266" s="149" t="s">
        <v>224</v>
      </c>
    </row>
    <row r="267" spans="2:65" s="12" customFormat="1">
      <c r="B267" s="148"/>
      <c r="D267" s="142" t="s">
        <v>231</v>
      </c>
      <c r="E267" s="149" t="s">
        <v>1</v>
      </c>
      <c r="F267" s="150" t="s">
        <v>405</v>
      </c>
      <c r="H267" s="151">
        <v>29.16</v>
      </c>
      <c r="I267" s="152"/>
      <c r="L267" s="148"/>
      <c r="M267" s="153"/>
      <c r="T267" s="154"/>
      <c r="AT267" s="149" t="s">
        <v>231</v>
      </c>
      <c r="AU267" s="149" t="s">
        <v>6</v>
      </c>
      <c r="AV267" s="12" t="s">
        <v>88</v>
      </c>
      <c r="AW267" s="12" t="s">
        <v>35</v>
      </c>
      <c r="AX267" s="12" t="s">
        <v>79</v>
      </c>
      <c r="AY267" s="149" t="s">
        <v>224</v>
      </c>
    </row>
    <row r="268" spans="2:65" s="11" customFormat="1">
      <c r="B268" s="141"/>
      <c r="D268" s="142" t="s">
        <v>231</v>
      </c>
      <c r="E268" s="143" t="s">
        <v>1</v>
      </c>
      <c r="F268" s="144" t="s">
        <v>385</v>
      </c>
      <c r="H268" s="143" t="s">
        <v>1</v>
      </c>
      <c r="I268" s="145"/>
      <c r="L268" s="141"/>
      <c r="M268" s="146"/>
      <c r="T268" s="147"/>
      <c r="AT268" s="143" t="s">
        <v>231</v>
      </c>
      <c r="AU268" s="143" t="s">
        <v>6</v>
      </c>
      <c r="AV268" s="11" t="s">
        <v>6</v>
      </c>
      <c r="AW268" s="11" t="s">
        <v>35</v>
      </c>
      <c r="AX268" s="11" t="s">
        <v>79</v>
      </c>
      <c r="AY268" s="143" t="s">
        <v>224</v>
      </c>
    </row>
    <row r="269" spans="2:65" s="12" customFormat="1">
      <c r="B269" s="148"/>
      <c r="D269" s="142" t="s">
        <v>231</v>
      </c>
      <c r="E269" s="149" t="s">
        <v>1</v>
      </c>
      <c r="F269" s="150" t="s">
        <v>406</v>
      </c>
      <c r="H269" s="151">
        <v>37.200000000000003</v>
      </c>
      <c r="I269" s="152"/>
      <c r="L269" s="148"/>
      <c r="M269" s="153"/>
      <c r="T269" s="154"/>
      <c r="AT269" s="149" t="s">
        <v>231</v>
      </c>
      <c r="AU269" s="149" t="s">
        <v>6</v>
      </c>
      <c r="AV269" s="12" t="s">
        <v>88</v>
      </c>
      <c r="AW269" s="12" t="s">
        <v>35</v>
      </c>
      <c r="AX269" s="12" t="s">
        <v>79</v>
      </c>
      <c r="AY269" s="149" t="s">
        <v>224</v>
      </c>
    </row>
    <row r="270" spans="2:65" s="12" customFormat="1">
      <c r="B270" s="148"/>
      <c r="D270" s="142" t="s">
        <v>231</v>
      </c>
      <c r="E270" s="149" t="s">
        <v>1</v>
      </c>
      <c r="F270" s="150" t="s">
        <v>407</v>
      </c>
      <c r="H270" s="151">
        <v>634.03200000000004</v>
      </c>
      <c r="I270" s="152"/>
      <c r="L270" s="148"/>
      <c r="M270" s="153"/>
      <c r="T270" s="154"/>
      <c r="AT270" s="149" t="s">
        <v>231</v>
      </c>
      <c r="AU270" s="149" t="s">
        <v>6</v>
      </c>
      <c r="AV270" s="12" t="s">
        <v>88</v>
      </c>
      <c r="AW270" s="12" t="s">
        <v>35</v>
      </c>
      <c r="AX270" s="12" t="s">
        <v>79</v>
      </c>
      <c r="AY270" s="149" t="s">
        <v>224</v>
      </c>
    </row>
    <row r="271" spans="2:65" s="11" customFormat="1">
      <c r="B271" s="141"/>
      <c r="D271" s="142" t="s">
        <v>231</v>
      </c>
      <c r="E271" s="143" t="s">
        <v>1</v>
      </c>
      <c r="F271" s="144" t="s">
        <v>408</v>
      </c>
      <c r="H271" s="143" t="s">
        <v>1</v>
      </c>
      <c r="I271" s="145"/>
      <c r="L271" s="141"/>
      <c r="M271" s="146"/>
      <c r="T271" s="147"/>
      <c r="AT271" s="143" t="s">
        <v>231</v>
      </c>
      <c r="AU271" s="143" t="s">
        <v>6</v>
      </c>
      <c r="AV271" s="11" t="s">
        <v>6</v>
      </c>
      <c r="AW271" s="11" t="s">
        <v>35</v>
      </c>
      <c r="AX271" s="11" t="s">
        <v>79</v>
      </c>
      <c r="AY271" s="143" t="s">
        <v>224</v>
      </c>
    </row>
    <row r="272" spans="2:65" s="12" customFormat="1">
      <c r="B272" s="148"/>
      <c r="D272" s="142" t="s">
        <v>231</v>
      </c>
      <c r="E272" s="149" t="s">
        <v>1</v>
      </c>
      <c r="F272" s="150" t="s">
        <v>409</v>
      </c>
      <c r="H272" s="151">
        <v>27.45</v>
      </c>
      <c r="I272" s="152"/>
      <c r="L272" s="148"/>
      <c r="M272" s="153"/>
      <c r="T272" s="154"/>
      <c r="AT272" s="149" t="s">
        <v>231</v>
      </c>
      <c r="AU272" s="149" t="s">
        <v>6</v>
      </c>
      <c r="AV272" s="12" t="s">
        <v>88</v>
      </c>
      <c r="AW272" s="12" t="s">
        <v>35</v>
      </c>
      <c r="AX272" s="12" t="s">
        <v>79</v>
      </c>
      <c r="AY272" s="149" t="s">
        <v>224</v>
      </c>
    </row>
    <row r="273" spans="2:65" s="13" customFormat="1">
      <c r="B273" s="155"/>
      <c r="D273" s="142" t="s">
        <v>231</v>
      </c>
      <c r="E273" s="156" t="s">
        <v>1</v>
      </c>
      <c r="F273" s="157" t="s">
        <v>236</v>
      </c>
      <c r="H273" s="158">
        <v>1364.902</v>
      </c>
      <c r="I273" s="159"/>
      <c r="L273" s="155"/>
      <c r="M273" s="160"/>
      <c r="T273" s="161"/>
      <c r="AT273" s="156" t="s">
        <v>231</v>
      </c>
      <c r="AU273" s="156" t="s">
        <v>6</v>
      </c>
      <c r="AV273" s="13" t="s">
        <v>229</v>
      </c>
      <c r="AW273" s="13" t="s">
        <v>35</v>
      </c>
      <c r="AX273" s="13" t="s">
        <v>6</v>
      </c>
      <c r="AY273" s="156" t="s">
        <v>224</v>
      </c>
    </row>
    <row r="274" spans="2:65" s="1" customFormat="1" ht="33" customHeight="1">
      <c r="B274" s="32"/>
      <c r="C274" s="127" t="s">
        <v>285</v>
      </c>
      <c r="D274" s="127" t="s">
        <v>225</v>
      </c>
      <c r="E274" s="128" t="s">
        <v>410</v>
      </c>
      <c r="F274" s="129" t="s">
        <v>411</v>
      </c>
      <c r="G274" s="130" t="s">
        <v>320</v>
      </c>
      <c r="H274" s="131">
        <v>55</v>
      </c>
      <c r="I274" s="132"/>
      <c r="J274" s="133">
        <f>ROUND(I274*H274,2)</f>
        <v>0</v>
      </c>
      <c r="K274" s="134"/>
      <c r="L274" s="32"/>
      <c r="M274" s="135" t="s">
        <v>1</v>
      </c>
      <c r="N274" s="136" t="s">
        <v>44</v>
      </c>
      <c r="P274" s="137">
        <f>O274*H274</f>
        <v>0</v>
      </c>
      <c r="Q274" s="137">
        <v>0.96226</v>
      </c>
      <c r="R274" s="137">
        <f>Q274*H274</f>
        <v>52.924300000000002</v>
      </c>
      <c r="S274" s="137">
        <v>0</v>
      </c>
      <c r="T274" s="138">
        <f>S274*H274</f>
        <v>0</v>
      </c>
      <c r="AR274" s="139" t="s">
        <v>229</v>
      </c>
      <c r="AT274" s="139" t="s">
        <v>225</v>
      </c>
      <c r="AU274" s="139" t="s">
        <v>6</v>
      </c>
      <c r="AY274" s="17" t="s">
        <v>224</v>
      </c>
      <c r="BE274" s="140">
        <f>IF(N274="základní",J274,0)</f>
        <v>0</v>
      </c>
      <c r="BF274" s="140">
        <f>IF(N274="snížená",J274,0)</f>
        <v>0</v>
      </c>
      <c r="BG274" s="140">
        <f>IF(N274="zákl. přenesená",J274,0)</f>
        <v>0</v>
      </c>
      <c r="BH274" s="140">
        <f>IF(N274="sníž. přenesená",J274,0)</f>
        <v>0</v>
      </c>
      <c r="BI274" s="140">
        <f>IF(N274="nulová",J274,0)</f>
        <v>0</v>
      </c>
      <c r="BJ274" s="17" t="s">
        <v>6</v>
      </c>
      <c r="BK274" s="140">
        <f>ROUND(I274*H274,2)</f>
        <v>0</v>
      </c>
      <c r="BL274" s="17" t="s">
        <v>229</v>
      </c>
      <c r="BM274" s="139" t="s">
        <v>412</v>
      </c>
    </row>
    <row r="275" spans="2:65" s="11" customFormat="1">
      <c r="B275" s="141"/>
      <c r="D275" s="142" t="s">
        <v>231</v>
      </c>
      <c r="E275" s="143" t="s">
        <v>1</v>
      </c>
      <c r="F275" s="144" t="s">
        <v>232</v>
      </c>
      <c r="H275" s="143" t="s">
        <v>1</v>
      </c>
      <c r="I275" s="145"/>
      <c r="L275" s="141"/>
      <c r="M275" s="146"/>
      <c r="T275" s="147"/>
      <c r="AT275" s="143" t="s">
        <v>231</v>
      </c>
      <c r="AU275" s="143" t="s">
        <v>6</v>
      </c>
      <c r="AV275" s="11" t="s">
        <v>6</v>
      </c>
      <c r="AW275" s="11" t="s">
        <v>35</v>
      </c>
      <c r="AX275" s="11" t="s">
        <v>79</v>
      </c>
      <c r="AY275" s="143" t="s">
        <v>224</v>
      </c>
    </row>
    <row r="276" spans="2:65" s="12" customFormat="1">
      <c r="B276" s="148"/>
      <c r="D276" s="142" t="s">
        <v>231</v>
      </c>
      <c r="E276" s="149" t="s">
        <v>1</v>
      </c>
      <c r="F276" s="150" t="s">
        <v>413</v>
      </c>
      <c r="H276" s="151">
        <v>55</v>
      </c>
      <c r="I276" s="152"/>
      <c r="L276" s="148"/>
      <c r="M276" s="153"/>
      <c r="T276" s="154"/>
      <c r="AT276" s="149" t="s">
        <v>231</v>
      </c>
      <c r="AU276" s="149" t="s">
        <v>6</v>
      </c>
      <c r="AV276" s="12" t="s">
        <v>88</v>
      </c>
      <c r="AW276" s="12" t="s">
        <v>35</v>
      </c>
      <c r="AX276" s="12" t="s">
        <v>6</v>
      </c>
      <c r="AY276" s="149" t="s">
        <v>224</v>
      </c>
    </row>
    <row r="277" spans="2:65" s="1" customFormat="1" ht="24.2" customHeight="1">
      <c r="B277" s="32"/>
      <c r="C277" s="127" t="s">
        <v>414</v>
      </c>
      <c r="D277" s="127" t="s">
        <v>225</v>
      </c>
      <c r="E277" s="128" t="s">
        <v>415</v>
      </c>
      <c r="F277" s="129" t="s">
        <v>416</v>
      </c>
      <c r="G277" s="130" t="s">
        <v>228</v>
      </c>
      <c r="H277" s="131">
        <v>10.4</v>
      </c>
      <c r="I277" s="132"/>
      <c r="J277" s="133">
        <f>ROUND(I277*H277,2)</f>
        <v>0</v>
      </c>
      <c r="K277" s="134"/>
      <c r="L277" s="32"/>
      <c r="M277" s="135" t="s">
        <v>1</v>
      </c>
      <c r="N277" s="136" t="s">
        <v>44</v>
      </c>
      <c r="P277" s="137">
        <f>O277*H277</f>
        <v>0</v>
      </c>
      <c r="Q277" s="137">
        <v>2.16</v>
      </c>
      <c r="R277" s="137">
        <f>Q277*H277</f>
        <v>22.464000000000002</v>
      </c>
      <c r="S277" s="137">
        <v>0</v>
      </c>
      <c r="T277" s="138">
        <f>S277*H277</f>
        <v>0</v>
      </c>
      <c r="AR277" s="139" t="s">
        <v>229</v>
      </c>
      <c r="AT277" s="139" t="s">
        <v>225</v>
      </c>
      <c r="AU277" s="139" t="s">
        <v>6</v>
      </c>
      <c r="AY277" s="17" t="s">
        <v>224</v>
      </c>
      <c r="BE277" s="140">
        <f>IF(N277="základní",J277,0)</f>
        <v>0</v>
      </c>
      <c r="BF277" s="140">
        <f>IF(N277="snížená",J277,0)</f>
        <v>0</v>
      </c>
      <c r="BG277" s="140">
        <f>IF(N277="zákl. přenesená",J277,0)</f>
        <v>0</v>
      </c>
      <c r="BH277" s="140">
        <f>IF(N277="sníž. přenesená",J277,0)</f>
        <v>0</v>
      </c>
      <c r="BI277" s="140">
        <f>IF(N277="nulová",J277,0)</f>
        <v>0</v>
      </c>
      <c r="BJ277" s="17" t="s">
        <v>6</v>
      </c>
      <c r="BK277" s="140">
        <f>ROUND(I277*H277,2)</f>
        <v>0</v>
      </c>
      <c r="BL277" s="17" t="s">
        <v>229</v>
      </c>
      <c r="BM277" s="139" t="s">
        <v>417</v>
      </c>
    </row>
    <row r="278" spans="2:65" s="11" customFormat="1">
      <c r="B278" s="141"/>
      <c r="D278" s="142" t="s">
        <v>231</v>
      </c>
      <c r="E278" s="143" t="s">
        <v>1</v>
      </c>
      <c r="F278" s="144" t="s">
        <v>418</v>
      </c>
      <c r="H278" s="143" t="s">
        <v>1</v>
      </c>
      <c r="I278" s="145"/>
      <c r="L278" s="141"/>
      <c r="M278" s="146"/>
      <c r="T278" s="147"/>
      <c r="AT278" s="143" t="s">
        <v>231</v>
      </c>
      <c r="AU278" s="143" t="s">
        <v>6</v>
      </c>
      <c r="AV278" s="11" t="s">
        <v>6</v>
      </c>
      <c r="AW278" s="11" t="s">
        <v>35</v>
      </c>
      <c r="AX278" s="11" t="s">
        <v>79</v>
      </c>
      <c r="AY278" s="143" t="s">
        <v>224</v>
      </c>
    </row>
    <row r="279" spans="2:65" s="12" customFormat="1">
      <c r="B279" s="148"/>
      <c r="D279" s="142" t="s">
        <v>231</v>
      </c>
      <c r="E279" s="149" t="s">
        <v>1</v>
      </c>
      <c r="F279" s="150" t="s">
        <v>419</v>
      </c>
      <c r="H279" s="151">
        <v>10.4</v>
      </c>
      <c r="I279" s="152"/>
      <c r="L279" s="148"/>
      <c r="M279" s="153"/>
      <c r="T279" s="154"/>
      <c r="AT279" s="149" t="s">
        <v>231</v>
      </c>
      <c r="AU279" s="149" t="s">
        <v>6</v>
      </c>
      <c r="AV279" s="12" t="s">
        <v>88</v>
      </c>
      <c r="AW279" s="12" t="s">
        <v>35</v>
      </c>
      <c r="AX279" s="12" t="s">
        <v>6</v>
      </c>
      <c r="AY279" s="149" t="s">
        <v>224</v>
      </c>
    </row>
    <row r="280" spans="2:65" s="1" customFormat="1" ht="16.5" customHeight="1">
      <c r="B280" s="32"/>
      <c r="C280" s="127" t="s">
        <v>420</v>
      </c>
      <c r="D280" s="127" t="s">
        <v>225</v>
      </c>
      <c r="E280" s="128" t="s">
        <v>421</v>
      </c>
      <c r="F280" s="129" t="s">
        <v>422</v>
      </c>
      <c r="G280" s="130" t="s">
        <v>320</v>
      </c>
      <c r="H280" s="131">
        <v>8.1</v>
      </c>
      <c r="I280" s="132"/>
      <c r="J280" s="133">
        <f>ROUND(I280*H280,2)</f>
        <v>0</v>
      </c>
      <c r="K280" s="134"/>
      <c r="L280" s="32"/>
      <c r="M280" s="135" t="s">
        <v>1</v>
      </c>
      <c r="N280" s="136" t="s">
        <v>44</v>
      </c>
      <c r="P280" s="137">
        <f>O280*H280</f>
        <v>0</v>
      </c>
      <c r="Q280" s="137">
        <v>2.9399999999999999E-3</v>
      </c>
      <c r="R280" s="137">
        <f>Q280*H280</f>
        <v>2.3813999999999998E-2</v>
      </c>
      <c r="S280" s="137">
        <v>0</v>
      </c>
      <c r="T280" s="138">
        <f>S280*H280</f>
        <v>0</v>
      </c>
      <c r="AR280" s="139" t="s">
        <v>229</v>
      </c>
      <c r="AT280" s="139" t="s">
        <v>225</v>
      </c>
      <c r="AU280" s="139" t="s">
        <v>6</v>
      </c>
      <c r="AY280" s="17" t="s">
        <v>224</v>
      </c>
      <c r="BE280" s="140">
        <f>IF(N280="základní",J280,0)</f>
        <v>0</v>
      </c>
      <c r="BF280" s="140">
        <f>IF(N280="snížená",J280,0)</f>
        <v>0</v>
      </c>
      <c r="BG280" s="140">
        <f>IF(N280="zákl. přenesená",J280,0)</f>
        <v>0</v>
      </c>
      <c r="BH280" s="140">
        <f>IF(N280="sníž. přenesená",J280,0)</f>
        <v>0</v>
      </c>
      <c r="BI280" s="140">
        <f>IF(N280="nulová",J280,0)</f>
        <v>0</v>
      </c>
      <c r="BJ280" s="17" t="s">
        <v>6</v>
      </c>
      <c r="BK280" s="140">
        <f>ROUND(I280*H280,2)</f>
        <v>0</v>
      </c>
      <c r="BL280" s="17" t="s">
        <v>229</v>
      </c>
      <c r="BM280" s="139" t="s">
        <v>423</v>
      </c>
    </row>
    <row r="281" spans="2:65" s="11" customFormat="1">
      <c r="B281" s="141"/>
      <c r="D281" s="142" t="s">
        <v>231</v>
      </c>
      <c r="E281" s="143" t="s">
        <v>1</v>
      </c>
      <c r="F281" s="144" t="s">
        <v>363</v>
      </c>
      <c r="H281" s="143" t="s">
        <v>1</v>
      </c>
      <c r="I281" s="145"/>
      <c r="L281" s="141"/>
      <c r="M281" s="146"/>
      <c r="T281" s="147"/>
      <c r="AT281" s="143" t="s">
        <v>231</v>
      </c>
      <c r="AU281" s="143" t="s">
        <v>6</v>
      </c>
      <c r="AV281" s="11" t="s">
        <v>6</v>
      </c>
      <c r="AW281" s="11" t="s">
        <v>35</v>
      </c>
      <c r="AX281" s="11" t="s">
        <v>79</v>
      </c>
      <c r="AY281" s="143" t="s">
        <v>224</v>
      </c>
    </row>
    <row r="282" spans="2:65" s="12" customFormat="1">
      <c r="B282" s="148"/>
      <c r="D282" s="142" t="s">
        <v>231</v>
      </c>
      <c r="E282" s="149" t="s">
        <v>1</v>
      </c>
      <c r="F282" s="150" t="s">
        <v>424</v>
      </c>
      <c r="H282" s="151">
        <v>8.1</v>
      </c>
      <c r="I282" s="152"/>
      <c r="L282" s="148"/>
      <c r="M282" s="153"/>
      <c r="T282" s="154"/>
      <c r="AT282" s="149" t="s">
        <v>231</v>
      </c>
      <c r="AU282" s="149" t="s">
        <v>6</v>
      </c>
      <c r="AV282" s="12" t="s">
        <v>88</v>
      </c>
      <c r="AW282" s="12" t="s">
        <v>35</v>
      </c>
      <c r="AX282" s="12" t="s">
        <v>6</v>
      </c>
      <c r="AY282" s="149" t="s">
        <v>224</v>
      </c>
    </row>
    <row r="283" spans="2:65" s="1" customFormat="1" ht="16.5" customHeight="1">
      <c r="B283" s="32"/>
      <c r="C283" s="127" t="s">
        <v>425</v>
      </c>
      <c r="D283" s="127" t="s">
        <v>225</v>
      </c>
      <c r="E283" s="128" t="s">
        <v>426</v>
      </c>
      <c r="F283" s="129" t="s">
        <v>427</v>
      </c>
      <c r="G283" s="130" t="s">
        <v>320</v>
      </c>
      <c r="H283" s="131">
        <v>8.1</v>
      </c>
      <c r="I283" s="132"/>
      <c r="J283" s="133">
        <f>ROUND(I283*H283,2)</f>
        <v>0</v>
      </c>
      <c r="K283" s="134"/>
      <c r="L283" s="32"/>
      <c r="M283" s="135" t="s">
        <v>1</v>
      </c>
      <c r="N283" s="136" t="s">
        <v>44</v>
      </c>
      <c r="P283" s="137">
        <f>O283*H283</f>
        <v>0</v>
      </c>
      <c r="Q283" s="137">
        <v>0</v>
      </c>
      <c r="R283" s="137">
        <f>Q283*H283</f>
        <v>0</v>
      </c>
      <c r="S283" s="137">
        <v>0</v>
      </c>
      <c r="T283" s="138">
        <f>S283*H283</f>
        <v>0</v>
      </c>
      <c r="AR283" s="139" t="s">
        <v>229</v>
      </c>
      <c r="AT283" s="139" t="s">
        <v>225</v>
      </c>
      <c r="AU283" s="139" t="s">
        <v>6</v>
      </c>
      <c r="AY283" s="17" t="s">
        <v>224</v>
      </c>
      <c r="BE283" s="140">
        <f>IF(N283="základní",J283,0)</f>
        <v>0</v>
      </c>
      <c r="BF283" s="140">
        <f>IF(N283="snížená",J283,0)</f>
        <v>0</v>
      </c>
      <c r="BG283" s="140">
        <f>IF(N283="zákl. přenesená",J283,0)</f>
        <v>0</v>
      </c>
      <c r="BH283" s="140">
        <f>IF(N283="sníž. přenesená",J283,0)</f>
        <v>0</v>
      </c>
      <c r="BI283" s="140">
        <f>IF(N283="nulová",J283,0)</f>
        <v>0</v>
      </c>
      <c r="BJ283" s="17" t="s">
        <v>6</v>
      </c>
      <c r="BK283" s="140">
        <f>ROUND(I283*H283,2)</f>
        <v>0</v>
      </c>
      <c r="BL283" s="17" t="s">
        <v>229</v>
      </c>
      <c r="BM283" s="139" t="s">
        <v>428</v>
      </c>
    </row>
    <row r="284" spans="2:65" s="1" customFormat="1" ht="24.2" customHeight="1">
      <c r="B284" s="32"/>
      <c r="C284" s="127" t="s">
        <v>429</v>
      </c>
      <c r="D284" s="127" t="s">
        <v>225</v>
      </c>
      <c r="E284" s="128" t="s">
        <v>430</v>
      </c>
      <c r="F284" s="129" t="s">
        <v>431</v>
      </c>
      <c r="G284" s="130" t="s">
        <v>228</v>
      </c>
      <c r="H284" s="131">
        <v>8.968</v>
      </c>
      <c r="I284" s="132"/>
      <c r="J284" s="133">
        <f>ROUND(I284*H284,2)</f>
        <v>0</v>
      </c>
      <c r="K284" s="134"/>
      <c r="L284" s="32"/>
      <c r="M284" s="135" t="s">
        <v>1</v>
      </c>
      <c r="N284" s="136" t="s">
        <v>44</v>
      </c>
      <c r="P284" s="137">
        <f>O284*H284</f>
        <v>0</v>
      </c>
      <c r="Q284" s="137">
        <v>2.5018699999999998</v>
      </c>
      <c r="R284" s="137">
        <f>Q284*H284</f>
        <v>22.436770159999998</v>
      </c>
      <c r="S284" s="137">
        <v>0</v>
      </c>
      <c r="T284" s="138">
        <f>S284*H284</f>
        <v>0</v>
      </c>
      <c r="AR284" s="139" t="s">
        <v>229</v>
      </c>
      <c r="AT284" s="139" t="s">
        <v>225</v>
      </c>
      <c r="AU284" s="139" t="s">
        <v>6</v>
      </c>
      <c r="AY284" s="17" t="s">
        <v>224</v>
      </c>
      <c r="BE284" s="140">
        <f>IF(N284="základní",J284,0)</f>
        <v>0</v>
      </c>
      <c r="BF284" s="140">
        <f>IF(N284="snížená",J284,0)</f>
        <v>0</v>
      </c>
      <c r="BG284" s="140">
        <f>IF(N284="zákl. přenesená",J284,0)</f>
        <v>0</v>
      </c>
      <c r="BH284" s="140">
        <f>IF(N284="sníž. přenesená",J284,0)</f>
        <v>0</v>
      </c>
      <c r="BI284" s="140">
        <f>IF(N284="nulová",J284,0)</f>
        <v>0</v>
      </c>
      <c r="BJ284" s="17" t="s">
        <v>6</v>
      </c>
      <c r="BK284" s="140">
        <f>ROUND(I284*H284,2)</f>
        <v>0</v>
      </c>
      <c r="BL284" s="17" t="s">
        <v>229</v>
      </c>
      <c r="BM284" s="139" t="s">
        <v>432</v>
      </c>
    </row>
    <row r="285" spans="2:65" s="11" customFormat="1">
      <c r="B285" s="141"/>
      <c r="D285" s="142" t="s">
        <v>231</v>
      </c>
      <c r="E285" s="143" t="s">
        <v>1</v>
      </c>
      <c r="F285" s="144" t="s">
        <v>363</v>
      </c>
      <c r="H285" s="143" t="s">
        <v>1</v>
      </c>
      <c r="I285" s="145"/>
      <c r="L285" s="141"/>
      <c r="M285" s="146"/>
      <c r="T285" s="147"/>
      <c r="AT285" s="143" t="s">
        <v>231</v>
      </c>
      <c r="AU285" s="143" t="s">
        <v>6</v>
      </c>
      <c r="AV285" s="11" t="s">
        <v>6</v>
      </c>
      <c r="AW285" s="11" t="s">
        <v>35</v>
      </c>
      <c r="AX285" s="11" t="s">
        <v>79</v>
      </c>
      <c r="AY285" s="143" t="s">
        <v>224</v>
      </c>
    </row>
    <row r="286" spans="2:65" s="12" customFormat="1">
      <c r="B286" s="148"/>
      <c r="D286" s="142" t="s">
        <v>231</v>
      </c>
      <c r="E286" s="149" t="s">
        <v>1</v>
      </c>
      <c r="F286" s="150" t="s">
        <v>433</v>
      </c>
      <c r="H286" s="151">
        <v>8.968</v>
      </c>
      <c r="I286" s="152"/>
      <c r="L286" s="148"/>
      <c r="M286" s="153"/>
      <c r="T286" s="154"/>
      <c r="AT286" s="149" t="s">
        <v>231</v>
      </c>
      <c r="AU286" s="149" t="s">
        <v>6</v>
      </c>
      <c r="AV286" s="12" t="s">
        <v>88</v>
      </c>
      <c r="AW286" s="12" t="s">
        <v>35</v>
      </c>
      <c r="AX286" s="12" t="s">
        <v>6</v>
      </c>
      <c r="AY286" s="149" t="s">
        <v>224</v>
      </c>
    </row>
    <row r="287" spans="2:65" s="1" customFormat="1" ht="16.5" customHeight="1">
      <c r="B287" s="32"/>
      <c r="C287" s="127" t="s">
        <v>434</v>
      </c>
      <c r="D287" s="127" t="s">
        <v>225</v>
      </c>
      <c r="E287" s="128" t="s">
        <v>435</v>
      </c>
      <c r="F287" s="129" t="s">
        <v>436</v>
      </c>
      <c r="G287" s="130" t="s">
        <v>437</v>
      </c>
      <c r="H287" s="131">
        <v>37.898000000000003</v>
      </c>
      <c r="I287" s="132"/>
      <c r="J287" s="133">
        <f>ROUND(I287*H287,2)</f>
        <v>0</v>
      </c>
      <c r="K287" s="134"/>
      <c r="L287" s="32"/>
      <c r="M287" s="135" t="s">
        <v>1</v>
      </c>
      <c r="N287" s="136" t="s">
        <v>44</v>
      </c>
      <c r="P287" s="137">
        <f>O287*H287</f>
        <v>0</v>
      </c>
      <c r="Q287" s="137">
        <v>1.0606199999999999</v>
      </c>
      <c r="R287" s="137">
        <f>Q287*H287</f>
        <v>40.195376760000002</v>
      </c>
      <c r="S287" s="137">
        <v>0</v>
      </c>
      <c r="T287" s="138">
        <f>S287*H287</f>
        <v>0</v>
      </c>
      <c r="AR287" s="139" t="s">
        <v>229</v>
      </c>
      <c r="AT287" s="139" t="s">
        <v>225</v>
      </c>
      <c r="AU287" s="139" t="s">
        <v>6</v>
      </c>
      <c r="AY287" s="17" t="s">
        <v>224</v>
      </c>
      <c r="BE287" s="140">
        <f>IF(N287="základní",J287,0)</f>
        <v>0</v>
      </c>
      <c r="BF287" s="140">
        <f>IF(N287="snížená",J287,0)</f>
        <v>0</v>
      </c>
      <c r="BG287" s="140">
        <f>IF(N287="zákl. přenesená",J287,0)</f>
        <v>0</v>
      </c>
      <c r="BH287" s="140">
        <f>IF(N287="sníž. přenesená",J287,0)</f>
        <v>0</v>
      </c>
      <c r="BI287" s="140">
        <f>IF(N287="nulová",J287,0)</f>
        <v>0</v>
      </c>
      <c r="BJ287" s="17" t="s">
        <v>6</v>
      </c>
      <c r="BK287" s="140">
        <f>ROUND(I287*H287,2)</f>
        <v>0</v>
      </c>
      <c r="BL287" s="17" t="s">
        <v>229</v>
      </c>
      <c r="BM287" s="139" t="s">
        <v>438</v>
      </c>
    </row>
    <row r="288" spans="2:65" s="11" customFormat="1">
      <c r="B288" s="141"/>
      <c r="D288" s="142" t="s">
        <v>231</v>
      </c>
      <c r="E288" s="143" t="s">
        <v>1</v>
      </c>
      <c r="F288" s="144" t="s">
        <v>439</v>
      </c>
      <c r="H288" s="143" t="s">
        <v>1</v>
      </c>
      <c r="I288" s="145"/>
      <c r="L288" s="141"/>
      <c r="M288" s="146"/>
      <c r="T288" s="147"/>
      <c r="AT288" s="143" t="s">
        <v>231</v>
      </c>
      <c r="AU288" s="143" t="s">
        <v>6</v>
      </c>
      <c r="AV288" s="11" t="s">
        <v>6</v>
      </c>
      <c r="AW288" s="11" t="s">
        <v>35</v>
      </c>
      <c r="AX288" s="11" t="s">
        <v>79</v>
      </c>
      <c r="AY288" s="143" t="s">
        <v>224</v>
      </c>
    </row>
    <row r="289" spans="2:65" s="12" customFormat="1" ht="22.5">
      <c r="B289" s="148"/>
      <c r="D289" s="142" t="s">
        <v>231</v>
      </c>
      <c r="E289" s="149" t="s">
        <v>1</v>
      </c>
      <c r="F289" s="150" t="s">
        <v>440</v>
      </c>
      <c r="H289" s="151">
        <v>17.437999999999999</v>
      </c>
      <c r="I289" s="152"/>
      <c r="L289" s="148"/>
      <c r="M289" s="153"/>
      <c r="T289" s="154"/>
      <c r="AT289" s="149" t="s">
        <v>231</v>
      </c>
      <c r="AU289" s="149" t="s">
        <v>6</v>
      </c>
      <c r="AV289" s="12" t="s">
        <v>88</v>
      </c>
      <c r="AW289" s="12" t="s">
        <v>35</v>
      </c>
      <c r="AX289" s="12" t="s">
        <v>79</v>
      </c>
      <c r="AY289" s="149" t="s">
        <v>224</v>
      </c>
    </row>
    <row r="290" spans="2:65" s="12" customFormat="1" ht="22.5">
      <c r="B290" s="148"/>
      <c r="D290" s="142" t="s">
        <v>231</v>
      </c>
      <c r="E290" s="149" t="s">
        <v>1</v>
      </c>
      <c r="F290" s="150" t="s">
        <v>441</v>
      </c>
      <c r="H290" s="151">
        <v>14.64</v>
      </c>
      <c r="I290" s="152"/>
      <c r="L290" s="148"/>
      <c r="M290" s="153"/>
      <c r="T290" s="154"/>
      <c r="AT290" s="149" t="s">
        <v>231</v>
      </c>
      <c r="AU290" s="149" t="s">
        <v>6</v>
      </c>
      <c r="AV290" s="12" t="s">
        <v>88</v>
      </c>
      <c r="AW290" s="12" t="s">
        <v>35</v>
      </c>
      <c r="AX290" s="12" t="s">
        <v>79</v>
      </c>
      <c r="AY290" s="149" t="s">
        <v>224</v>
      </c>
    </row>
    <row r="291" spans="2:65" s="12" customFormat="1">
      <c r="B291" s="148"/>
      <c r="D291" s="142" t="s">
        <v>231</v>
      </c>
      <c r="E291" s="149" t="s">
        <v>1</v>
      </c>
      <c r="F291" s="150" t="s">
        <v>442</v>
      </c>
      <c r="H291" s="151">
        <v>5.82</v>
      </c>
      <c r="I291" s="152"/>
      <c r="L291" s="148"/>
      <c r="M291" s="153"/>
      <c r="T291" s="154"/>
      <c r="AT291" s="149" t="s">
        <v>231</v>
      </c>
      <c r="AU291" s="149" t="s">
        <v>6</v>
      </c>
      <c r="AV291" s="12" t="s">
        <v>88</v>
      </c>
      <c r="AW291" s="12" t="s">
        <v>35</v>
      </c>
      <c r="AX291" s="12" t="s">
        <v>79</v>
      </c>
      <c r="AY291" s="149" t="s">
        <v>224</v>
      </c>
    </row>
    <row r="292" spans="2:65" s="13" customFormat="1">
      <c r="B292" s="155"/>
      <c r="D292" s="142" t="s">
        <v>231</v>
      </c>
      <c r="E292" s="156" t="s">
        <v>1</v>
      </c>
      <c r="F292" s="157" t="s">
        <v>236</v>
      </c>
      <c r="H292" s="158">
        <v>37.898000000000003</v>
      </c>
      <c r="I292" s="159"/>
      <c r="L292" s="155"/>
      <c r="M292" s="160"/>
      <c r="T292" s="161"/>
      <c r="AT292" s="156" t="s">
        <v>231</v>
      </c>
      <c r="AU292" s="156" t="s">
        <v>6</v>
      </c>
      <c r="AV292" s="13" t="s">
        <v>229</v>
      </c>
      <c r="AW292" s="13" t="s">
        <v>35</v>
      </c>
      <c r="AX292" s="13" t="s">
        <v>6</v>
      </c>
      <c r="AY292" s="156" t="s">
        <v>224</v>
      </c>
    </row>
    <row r="293" spans="2:65" s="10" customFormat="1" ht="25.9" customHeight="1">
      <c r="B293" s="117"/>
      <c r="D293" s="118" t="s">
        <v>78</v>
      </c>
      <c r="E293" s="119" t="s">
        <v>241</v>
      </c>
      <c r="F293" s="119" t="s">
        <v>443</v>
      </c>
      <c r="I293" s="120"/>
      <c r="J293" s="121">
        <f>BK293</f>
        <v>0</v>
      </c>
      <c r="L293" s="117"/>
      <c r="M293" s="122"/>
      <c r="P293" s="123">
        <f>SUM(P294:P332)</f>
        <v>0</v>
      </c>
      <c r="R293" s="123">
        <f>SUM(R294:R332)</f>
        <v>117.68161593000001</v>
      </c>
      <c r="T293" s="124">
        <f>SUM(T294:T332)</f>
        <v>0</v>
      </c>
      <c r="AR293" s="118" t="s">
        <v>6</v>
      </c>
      <c r="AT293" s="125" t="s">
        <v>78</v>
      </c>
      <c r="AU293" s="125" t="s">
        <v>79</v>
      </c>
      <c r="AY293" s="118" t="s">
        <v>224</v>
      </c>
      <c r="BK293" s="126">
        <f>SUM(BK294:BK332)</f>
        <v>0</v>
      </c>
    </row>
    <row r="294" spans="2:65" s="1" customFormat="1" ht="24.2" customHeight="1">
      <c r="B294" s="32"/>
      <c r="C294" s="127" t="s">
        <v>444</v>
      </c>
      <c r="D294" s="127" t="s">
        <v>225</v>
      </c>
      <c r="E294" s="128" t="s">
        <v>445</v>
      </c>
      <c r="F294" s="129" t="s">
        <v>446</v>
      </c>
      <c r="G294" s="130" t="s">
        <v>447</v>
      </c>
      <c r="H294" s="131">
        <v>318</v>
      </c>
      <c r="I294" s="132"/>
      <c r="J294" s="133">
        <f>ROUND(I294*H294,2)</f>
        <v>0</v>
      </c>
      <c r="K294" s="134"/>
      <c r="L294" s="32"/>
      <c r="M294" s="135" t="s">
        <v>1</v>
      </c>
      <c r="N294" s="136" t="s">
        <v>44</v>
      </c>
      <c r="P294" s="137">
        <f>O294*H294</f>
        <v>0</v>
      </c>
      <c r="Q294" s="137">
        <v>7.2999999999999996E-4</v>
      </c>
      <c r="R294" s="137">
        <f>Q294*H294</f>
        <v>0.23213999999999999</v>
      </c>
      <c r="S294" s="137">
        <v>0</v>
      </c>
      <c r="T294" s="138">
        <f>S294*H294</f>
        <v>0</v>
      </c>
      <c r="AR294" s="139" t="s">
        <v>229</v>
      </c>
      <c r="AT294" s="139" t="s">
        <v>225</v>
      </c>
      <c r="AU294" s="139" t="s">
        <v>6</v>
      </c>
      <c r="AY294" s="17" t="s">
        <v>224</v>
      </c>
      <c r="BE294" s="140">
        <f>IF(N294="základní",J294,0)</f>
        <v>0</v>
      </c>
      <c r="BF294" s="140">
        <f>IF(N294="snížená",J294,0)</f>
        <v>0</v>
      </c>
      <c r="BG294" s="140">
        <f>IF(N294="zákl. přenesená",J294,0)</f>
        <v>0</v>
      </c>
      <c r="BH294" s="140">
        <f>IF(N294="sníž. přenesená",J294,0)</f>
        <v>0</v>
      </c>
      <c r="BI294" s="140">
        <f>IF(N294="nulová",J294,0)</f>
        <v>0</v>
      </c>
      <c r="BJ294" s="17" t="s">
        <v>6</v>
      </c>
      <c r="BK294" s="140">
        <f>ROUND(I294*H294,2)</f>
        <v>0</v>
      </c>
      <c r="BL294" s="17" t="s">
        <v>229</v>
      </c>
      <c r="BM294" s="139" t="s">
        <v>448</v>
      </c>
    </row>
    <row r="295" spans="2:65" s="12" customFormat="1">
      <c r="B295" s="148"/>
      <c r="D295" s="142" t="s">
        <v>231</v>
      </c>
      <c r="E295" s="149" t="s">
        <v>1</v>
      </c>
      <c r="F295" s="150" t="s">
        <v>449</v>
      </c>
      <c r="H295" s="151">
        <v>224</v>
      </c>
      <c r="I295" s="152"/>
      <c r="L295" s="148"/>
      <c r="M295" s="153"/>
      <c r="T295" s="154"/>
      <c r="AT295" s="149" t="s">
        <v>231</v>
      </c>
      <c r="AU295" s="149" t="s">
        <v>6</v>
      </c>
      <c r="AV295" s="12" t="s">
        <v>88</v>
      </c>
      <c r="AW295" s="12" t="s">
        <v>35</v>
      </c>
      <c r="AX295" s="12" t="s">
        <v>79</v>
      </c>
      <c r="AY295" s="149" t="s">
        <v>224</v>
      </c>
    </row>
    <row r="296" spans="2:65" s="12" customFormat="1">
      <c r="B296" s="148"/>
      <c r="D296" s="142" t="s">
        <v>231</v>
      </c>
      <c r="E296" s="149" t="s">
        <v>1</v>
      </c>
      <c r="F296" s="150" t="s">
        <v>450</v>
      </c>
      <c r="H296" s="151">
        <v>94</v>
      </c>
      <c r="I296" s="152"/>
      <c r="L296" s="148"/>
      <c r="M296" s="153"/>
      <c r="T296" s="154"/>
      <c r="AT296" s="149" t="s">
        <v>231</v>
      </c>
      <c r="AU296" s="149" t="s">
        <v>6</v>
      </c>
      <c r="AV296" s="12" t="s">
        <v>88</v>
      </c>
      <c r="AW296" s="12" t="s">
        <v>35</v>
      </c>
      <c r="AX296" s="12" t="s">
        <v>79</v>
      </c>
      <c r="AY296" s="149" t="s">
        <v>224</v>
      </c>
    </row>
    <row r="297" spans="2:65" s="13" customFormat="1">
      <c r="B297" s="155"/>
      <c r="D297" s="142" t="s">
        <v>231</v>
      </c>
      <c r="E297" s="156" t="s">
        <v>1</v>
      </c>
      <c r="F297" s="157" t="s">
        <v>236</v>
      </c>
      <c r="H297" s="158">
        <v>318</v>
      </c>
      <c r="I297" s="159"/>
      <c r="L297" s="155"/>
      <c r="M297" s="160"/>
      <c r="T297" s="161"/>
      <c r="AT297" s="156" t="s">
        <v>231</v>
      </c>
      <c r="AU297" s="156" t="s">
        <v>6</v>
      </c>
      <c r="AV297" s="13" t="s">
        <v>229</v>
      </c>
      <c r="AW297" s="13" t="s">
        <v>35</v>
      </c>
      <c r="AX297" s="13" t="s">
        <v>6</v>
      </c>
      <c r="AY297" s="156" t="s">
        <v>224</v>
      </c>
    </row>
    <row r="298" spans="2:65" s="1" customFormat="1" ht="37.9" customHeight="1">
      <c r="B298" s="32"/>
      <c r="C298" s="127" t="s">
        <v>451</v>
      </c>
      <c r="D298" s="127" t="s">
        <v>225</v>
      </c>
      <c r="E298" s="128" t="s">
        <v>452</v>
      </c>
      <c r="F298" s="129" t="s">
        <v>453</v>
      </c>
      <c r="G298" s="130" t="s">
        <v>447</v>
      </c>
      <c r="H298" s="131">
        <v>672.07</v>
      </c>
      <c r="I298" s="132"/>
      <c r="J298" s="133">
        <f>ROUND(I298*H298,2)</f>
        <v>0</v>
      </c>
      <c r="K298" s="134"/>
      <c r="L298" s="32"/>
      <c r="M298" s="135" t="s">
        <v>1</v>
      </c>
      <c r="N298" s="136" t="s">
        <v>44</v>
      </c>
      <c r="P298" s="137">
        <f>O298*H298</f>
        <v>0</v>
      </c>
      <c r="Q298" s="137">
        <v>7.6000000000000004E-4</v>
      </c>
      <c r="R298" s="137">
        <f>Q298*H298</f>
        <v>0.51077320000000004</v>
      </c>
      <c r="S298" s="137">
        <v>0</v>
      </c>
      <c r="T298" s="138">
        <f>S298*H298</f>
        <v>0</v>
      </c>
      <c r="AR298" s="139" t="s">
        <v>229</v>
      </c>
      <c r="AT298" s="139" t="s">
        <v>225</v>
      </c>
      <c r="AU298" s="139" t="s">
        <v>6</v>
      </c>
      <c r="AY298" s="17" t="s">
        <v>224</v>
      </c>
      <c r="BE298" s="140">
        <f>IF(N298="základní",J298,0)</f>
        <v>0</v>
      </c>
      <c r="BF298" s="140">
        <f>IF(N298="snížená",J298,0)</f>
        <v>0</v>
      </c>
      <c r="BG298" s="140">
        <f>IF(N298="zákl. přenesená",J298,0)</f>
        <v>0</v>
      </c>
      <c r="BH298" s="140">
        <f>IF(N298="sníž. přenesená",J298,0)</f>
        <v>0</v>
      </c>
      <c r="BI298" s="140">
        <f>IF(N298="nulová",J298,0)</f>
        <v>0</v>
      </c>
      <c r="BJ298" s="17" t="s">
        <v>6</v>
      </c>
      <c r="BK298" s="140">
        <f>ROUND(I298*H298,2)</f>
        <v>0</v>
      </c>
      <c r="BL298" s="17" t="s">
        <v>229</v>
      </c>
      <c r="BM298" s="139" t="s">
        <v>454</v>
      </c>
    </row>
    <row r="299" spans="2:65" s="12" customFormat="1">
      <c r="B299" s="148"/>
      <c r="D299" s="142" t="s">
        <v>231</v>
      </c>
      <c r="E299" s="149" t="s">
        <v>1</v>
      </c>
      <c r="F299" s="150" t="s">
        <v>455</v>
      </c>
      <c r="H299" s="151">
        <v>120.2</v>
      </c>
      <c r="I299" s="152"/>
      <c r="L299" s="148"/>
      <c r="M299" s="153"/>
      <c r="T299" s="154"/>
      <c r="AT299" s="149" t="s">
        <v>231</v>
      </c>
      <c r="AU299" s="149" t="s">
        <v>6</v>
      </c>
      <c r="AV299" s="12" t="s">
        <v>88</v>
      </c>
      <c r="AW299" s="12" t="s">
        <v>35</v>
      </c>
      <c r="AX299" s="12" t="s">
        <v>79</v>
      </c>
      <c r="AY299" s="149" t="s">
        <v>224</v>
      </c>
    </row>
    <row r="300" spans="2:65" s="12" customFormat="1">
      <c r="B300" s="148"/>
      <c r="D300" s="142" t="s">
        <v>231</v>
      </c>
      <c r="E300" s="149" t="s">
        <v>1</v>
      </c>
      <c r="F300" s="150" t="s">
        <v>456</v>
      </c>
      <c r="H300" s="151">
        <v>192.23</v>
      </c>
      <c r="I300" s="152"/>
      <c r="L300" s="148"/>
      <c r="M300" s="153"/>
      <c r="T300" s="154"/>
      <c r="AT300" s="149" t="s">
        <v>231</v>
      </c>
      <c r="AU300" s="149" t="s">
        <v>6</v>
      </c>
      <c r="AV300" s="12" t="s">
        <v>88</v>
      </c>
      <c r="AW300" s="12" t="s">
        <v>35</v>
      </c>
      <c r="AX300" s="12" t="s">
        <v>79</v>
      </c>
      <c r="AY300" s="149" t="s">
        <v>224</v>
      </c>
    </row>
    <row r="301" spans="2:65" s="12" customFormat="1">
      <c r="B301" s="148"/>
      <c r="D301" s="142" t="s">
        <v>231</v>
      </c>
      <c r="E301" s="149" t="s">
        <v>1</v>
      </c>
      <c r="F301" s="150" t="s">
        <v>457</v>
      </c>
      <c r="H301" s="151">
        <v>185</v>
      </c>
      <c r="I301" s="152"/>
      <c r="L301" s="148"/>
      <c r="M301" s="153"/>
      <c r="T301" s="154"/>
      <c r="AT301" s="149" t="s">
        <v>231</v>
      </c>
      <c r="AU301" s="149" t="s">
        <v>6</v>
      </c>
      <c r="AV301" s="12" t="s">
        <v>88</v>
      </c>
      <c r="AW301" s="12" t="s">
        <v>35</v>
      </c>
      <c r="AX301" s="12" t="s">
        <v>79</v>
      </c>
      <c r="AY301" s="149" t="s">
        <v>224</v>
      </c>
    </row>
    <row r="302" spans="2:65" s="12" customFormat="1">
      <c r="B302" s="148"/>
      <c r="D302" s="142" t="s">
        <v>231</v>
      </c>
      <c r="E302" s="149" t="s">
        <v>1</v>
      </c>
      <c r="F302" s="150" t="s">
        <v>458</v>
      </c>
      <c r="H302" s="151">
        <v>55.115000000000002</v>
      </c>
      <c r="I302" s="152"/>
      <c r="L302" s="148"/>
      <c r="M302" s="153"/>
      <c r="T302" s="154"/>
      <c r="AT302" s="149" t="s">
        <v>231</v>
      </c>
      <c r="AU302" s="149" t="s">
        <v>6</v>
      </c>
      <c r="AV302" s="12" t="s">
        <v>88</v>
      </c>
      <c r="AW302" s="12" t="s">
        <v>35</v>
      </c>
      <c r="AX302" s="12" t="s">
        <v>79</v>
      </c>
      <c r="AY302" s="149" t="s">
        <v>224</v>
      </c>
    </row>
    <row r="303" spans="2:65" s="12" customFormat="1">
      <c r="B303" s="148"/>
      <c r="D303" s="142" t="s">
        <v>231</v>
      </c>
      <c r="E303" s="149" t="s">
        <v>1</v>
      </c>
      <c r="F303" s="150" t="s">
        <v>459</v>
      </c>
      <c r="H303" s="151">
        <v>86</v>
      </c>
      <c r="I303" s="152"/>
      <c r="L303" s="148"/>
      <c r="M303" s="153"/>
      <c r="T303" s="154"/>
      <c r="AT303" s="149" t="s">
        <v>231</v>
      </c>
      <c r="AU303" s="149" t="s">
        <v>6</v>
      </c>
      <c r="AV303" s="12" t="s">
        <v>88</v>
      </c>
      <c r="AW303" s="12" t="s">
        <v>35</v>
      </c>
      <c r="AX303" s="12" t="s">
        <v>79</v>
      </c>
      <c r="AY303" s="149" t="s">
        <v>224</v>
      </c>
    </row>
    <row r="304" spans="2:65" s="12" customFormat="1">
      <c r="B304" s="148"/>
      <c r="D304" s="142" t="s">
        <v>231</v>
      </c>
      <c r="E304" s="149" t="s">
        <v>1</v>
      </c>
      <c r="F304" s="150" t="s">
        <v>460</v>
      </c>
      <c r="H304" s="151">
        <v>33.524999999999999</v>
      </c>
      <c r="I304" s="152"/>
      <c r="L304" s="148"/>
      <c r="M304" s="153"/>
      <c r="T304" s="154"/>
      <c r="AT304" s="149" t="s">
        <v>231</v>
      </c>
      <c r="AU304" s="149" t="s">
        <v>6</v>
      </c>
      <c r="AV304" s="12" t="s">
        <v>88</v>
      </c>
      <c r="AW304" s="12" t="s">
        <v>35</v>
      </c>
      <c r="AX304" s="12" t="s">
        <v>79</v>
      </c>
      <c r="AY304" s="149" t="s">
        <v>224</v>
      </c>
    </row>
    <row r="305" spans="2:65" s="13" customFormat="1">
      <c r="B305" s="155"/>
      <c r="D305" s="142" t="s">
        <v>231</v>
      </c>
      <c r="E305" s="156" t="s">
        <v>1</v>
      </c>
      <c r="F305" s="157" t="s">
        <v>236</v>
      </c>
      <c r="H305" s="158">
        <v>672.07</v>
      </c>
      <c r="I305" s="159"/>
      <c r="L305" s="155"/>
      <c r="M305" s="160"/>
      <c r="T305" s="161"/>
      <c r="AT305" s="156" t="s">
        <v>231</v>
      </c>
      <c r="AU305" s="156" t="s">
        <v>6</v>
      </c>
      <c r="AV305" s="13" t="s">
        <v>229</v>
      </c>
      <c r="AW305" s="13" t="s">
        <v>35</v>
      </c>
      <c r="AX305" s="13" t="s">
        <v>6</v>
      </c>
      <c r="AY305" s="156" t="s">
        <v>224</v>
      </c>
    </row>
    <row r="306" spans="2:65" s="1" customFormat="1" ht="24.2" customHeight="1">
      <c r="B306" s="32"/>
      <c r="C306" s="127" t="s">
        <v>289</v>
      </c>
      <c r="D306" s="127" t="s">
        <v>225</v>
      </c>
      <c r="E306" s="128" t="s">
        <v>461</v>
      </c>
      <c r="F306" s="129" t="s">
        <v>462</v>
      </c>
      <c r="G306" s="130" t="s">
        <v>228</v>
      </c>
      <c r="H306" s="131">
        <v>27.704999999999998</v>
      </c>
      <c r="I306" s="132"/>
      <c r="J306" s="133">
        <f>ROUND(I306*H306,2)</f>
        <v>0</v>
      </c>
      <c r="K306" s="134"/>
      <c r="L306" s="32"/>
      <c r="M306" s="135" t="s">
        <v>1</v>
      </c>
      <c r="N306" s="136" t="s">
        <v>44</v>
      </c>
      <c r="P306" s="137">
        <f>O306*H306</f>
        <v>0</v>
      </c>
      <c r="Q306" s="137">
        <v>2.5019499999999999</v>
      </c>
      <c r="R306" s="137">
        <f>Q306*H306</f>
        <v>69.316524749999999</v>
      </c>
      <c r="S306" s="137">
        <v>0</v>
      </c>
      <c r="T306" s="138">
        <f>S306*H306</f>
        <v>0</v>
      </c>
      <c r="AR306" s="139" t="s">
        <v>229</v>
      </c>
      <c r="AT306" s="139" t="s">
        <v>225</v>
      </c>
      <c r="AU306" s="139" t="s">
        <v>6</v>
      </c>
      <c r="AY306" s="17" t="s">
        <v>224</v>
      </c>
      <c r="BE306" s="140">
        <f>IF(N306="základní",J306,0)</f>
        <v>0</v>
      </c>
      <c r="BF306" s="140">
        <f>IF(N306="snížená",J306,0)</f>
        <v>0</v>
      </c>
      <c r="BG306" s="140">
        <f>IF(N306="zákl. přenesená",J306,0)</f>
        <v>0</v>
      </c>
      <c r="BH306" s="140">
        <f>IF(N306="sníž. přenesená",J306,0)</f>
        <v>0</v>
      </c>
      <c r="BI306" s="140">
        <f>IF(N306="nulová",J306,0)</f>
        <v>0</v>
      </c>
      <c r="BJ306" s="17" t="s">
        <v>6</v>
      </c>
      <c r="BK306" s="140">
        <f>ROUND(I306*H306,2)</f>
        <v>0</v>
      </c>
      <c r="BL306" s="17" t="s">
        <v>229</v>
      </c>
      <c r="BM306" s="139" t="s">
        <v>463</v>
      </c>
    </row>
    <row r="307" spans="2:65" s="11" customFormat="1">
      <c r="B307" s="141"/>
      <c r="D307" s="142" t="s">
        <v>231</v>
      </c>
      <c r="E307" s="143" t="s">
        <v>1</v>
      </c>
      <c r="F307" s="144" t="s">
        <v>363</v>
      </c>
      <c r="H307" s="143" t="s">
        <v>1</v>
      </c>
      <c r="I307" s="145"/>
      <c r="L307" s="141"/>
      <c r="M307" s="146"/>
      <c r="T307" s="147"/>
      <c r="AT307" s="143" t="s">
        <v>231</v>
      </c>
      <c r="AU307" s="143" t="s">
        <v>6</v>
      </c>
      <c r="AV307" s="11" t="s">
        <v>6</v>
      </c>
      <c r="AW307" s="11" t="s">
        <v>35</v>
      </c>
      <c r="AX307" s="11" t="s">
        <v>79</v>
      </c>
      <c r="AY307" s="143" t="s">
        <v>224</v>
      </c>
    </row>
    <row r="308" spans="2:65" s="12" customFormat="1">
      <c r="B308" s="148"/>
      <c r="D308" s="142" t="s">
        <v>231</v>
      </c>
      <c r="E308" s="149" t="s">
        <v>1</v>
      </c>
      <c r="F308" s="150" t="s">
        <v>464</v>
      </c>
      <c r="H308" s="151">
        <v>1.58</v>
      </c>
      <c r="I308" s="152"/>
      <c r="L308" s="148"/>
      <c r="M308" s="153"/>
      <c r="T308" s="154"/>
      <c r="AT308" s="149" t="s">
        <v>231</v>
      </c>
      <c r="AU308" s="149" t="s">
        <v>6</v>
      </c>
      <c r="AV308" s="12" t="s">
        <v>88</v>
      </c>
      <c r="AW308" s="12" t="s">
        <v>35</v>
      </c>
      <c r="AX308" s="12" t="s">
        <v>79</v>
      </c>
      <c r="AY308" s="149" t="s">
        <v>224</v>
      </c>
    </row>
    <row r="309" spans="2:65" s="11" customFormat="1">
      <c r="B309" s="141"/>
      <c r="D309" s="142" t="s">
        <v>231</v>
      </c>
      <c r="E309" s="143" t="s">
        <v>1</v>
      </c>
      <c r="F309" s="144" t="s">
        <v>254</v>
      </c>
      <c r="H309" s="143" t="s">
        <v>1</v>
      </c>
      <c r="I309" s="145"/>
      <c r="L309" s="141"/>
      <c r="M309" s="146"/>
      <c r="T309" s="147"/>
      <c r="AT309" s="143" t="s">
        <v>231</v>
      </c>
      <c r="AU309" s="143" t="s">
        <v>6</v>
      </c>
      <c r="AV309" s="11" t="s">
        <v>6</v>
      </c>
      <c r="AW309" s="11" t="s">
        <v>35</v>
      </c>
      <c r="AX309" s="11" t="s">
        <v>79</v>
      </c>
      <c r="AY309" s="143" t="s">
        <v>224</v>
      </c>
    </row>
    <row r="310" spans="2:65" s="12" customFormat="1">
      <c r="B310" s="148"/>
      <c r="D310" s="142" t="s">
        <v>231</v>
      </c>
      <c r="E310" s="149" t="s">
        <v>1</v>
      </c>
      <c r="F310" s="150" t="s">
        <v>465</v>
      </c>
      <c r="H310" s="151">
        <v>6.125</v>
      </c>
      <c r="I310" s="152"/>
      <c r="L310" s="148"/>
      <c r="M310" s="153"/>
      <c r="T310" s="154"/>
      <c r="AT310" s="149" t="s">
        <v>231</v>
      </c>
      <c r="AU310" s="149" t="s">
        <v>6</v>
      </c>
      <c r="AV310" s="12" t="s">
        <v>88</v>
      </c>
      <c r="AW310" s="12" t="s">
        <v>35</v>
      </c>
      <c r="AX310" s="12" t="s">
        <v>79</v>
      </c>
      <c r="AY310" s="149" t="s">
        <v>224</v>
      </c>
    </row>
    <row r="311" spans="2:65" s="11" customFormat="1">
      <c r="B311" s="141"/>
      <c r="D311" s="142" t="s">
        <v>231</v>
      </c>
      <c r="E311" s="143" t="s">
        <v>1</v>
      </c>
      <c r="F311" s="144" t="s">
        <v>466</v>
      </c>
      <c r="H311" s="143" t="s">
        <v>1</v>
      </c>
      <c r="I311" s="145"/>
      <c r="L311" s="141"/>
      <c r="M311" s="146"/>
      <c r="T311" s="147"/>
      <c r="AT311" s="143" t="s">
        <v>231</v>
      </c>
      <c r="AU311" s="143" t="s">
        <v>6</v>
      </c>
      <c r="AV311" s="11" t="s">
        <v>6</v>
      </c>
      <c r="AW311" s="11" t="s">
        <v>35</v>
      </c>
      <c r="AX311" s="11" t="s">
        <v>79</v>
      </c>
      <c r="AY311" s="143" t="s">
        <v>224</v>
      </c>
    </row>
    <row r="312" spans="2:65" s="12" customFormat="1">
      <c r="B312" s="148"/>
      <c r="D312" s="142" t="s">
        <v>231</v>
      </c>
      <c r="E312" s="149" t="s">
        <v>1</v>
      </c>
      <c r="F312" s="150" t="s">
        <v>467</v>
      </c>
      <c r="H312" s="151">
        <v>20</v>
      </c>
      <c r="I312" s="152"/>
      <c r="L312" s="148"/>
      <c r="M312" s="153"/>
      <c r="T312" s="154"/>
      <c r="AT312" s="149" t="s">
        <v>231</v>
      </c>
      <c r="AU312" s="149" t="s">
        <v>6</v>
      </c>
      <c r="AV312" s="12" t="s">
        <v>88</v>
      </c>
      <c r="AW312" s="12" t="s">
        <v>35</v>
      </c>
      <c r="AX312" s="12" t="s">
        <v>79</v>
      </c>
      <c r="AY312" s="149" t="s">
        <v>224</v>
      </c>
    </row>
    <row r="313" spans="2:65" s="13" customFormat="1">
      <c r="B313" s="155"/>
      <c r="D313" s="142" t="s">
        <v>231</v>
      </c>
      <c r="E313" s="156" t="s">
        <v>1</v>
      </c>
      <c r="F313" s="157" t="s">
        <v>236</v>
      </c>
      <c r="H313" s="158">
        <v>27.704999999999998</v>
      </c>
      <c r="I313" s="159"/>
      <c r="L313" s="155"/>
      <c r="M313" s="160"/>
      <c r="T313" s="161"/>
      <c r="AT313" s="156" t="s">
        <v>231</v>
      </c>
      <c r="AU313" s="156" t="s">
        <v>6</v>
      </c>
      <c r="AV313" s="13" t="s">
        <v>229</v>
      </c>
      <c r="AW313" s="13" t="s">
        <v>35</v>
      </c>
      <c r="AX313" s="13" t="s">
        <v>6</v>
      </c>
      <c r="AY313" s="156" t="s">
        <v>224</v>
      </c>
    </row>
    <row r="314" spans="2:65" s="1" customFormat="1" ht="16.5" customHeight="1">
      <c r="B314" s="32"/>
      <c r="C314" s="127" t="s">
        <v>468</v>
      </c>
      <c r="D314" s="127" t="s">
        <v>225</v>
      </c>
      <c r="E314" s="128" t="s">
        <v>469</v>
      </c>
      <c r="F314" s="129" t="s">
        <v>470</v>
      </c>
      <c r="G314" s="130" t="s">
        <v>437</v>
      </c>
      <c r="H314" s="131">
        <v>0.2</v>
      </c>
      <c r="I314" s="132"/>
      <c r="J314" s="133">
        <f>ROUND(I314*H314,2)</f>
        <v>0</v>
      </c>
      <c r="K314" s="134"/>
      <c r="L314" s="32"/>
      <c r="M314" s="135" t="s">
        <v>1</v>
      </c>
      <c r="N314" s="136" t="s">
        <v>44</v>
      </c>
      <c r="P314" s="137">
        <f>O314*H314</f>
        <v>0</v>
      </c>
      <c r="Q314" s="137">
        <v>1.0492699999999999</v>
      </c>
      <c r="R314" s="137">
        <f>Q314*H314</f>
        <v>0.20985399999999998</v>
      </c>
      <c r="S314" s="137">
        <v>0</v>
      </c>
      <c r="T314" s="138">
        <f>S314*H314</f>
        <v>0</v>
      </c>
      <c r="AR314" s="139" t="s">
        <v>229</v>
      </c>
      <c r="AT314" s="139" t="s">
        <v>225</v>
      </c>
      <c r="AU314" s="139" t="s">
        <v>6</v>
      </c>
      <c r="AY314" s="17" t="s">
        <v>224</v>
      </c>
      <c r="BE314" s="140">
        <f>IF(N314="základní",J314,0)</f>
        <v>0</v>
      </c>
      <c r="BF314" s="140">
        <f>IF(N314="snížená",J314,0)</f>
        <v>0</v>
      </c>
      <c r="BG314" s="140">
        <f>IF(N314="zákl. přenesená",J314,0)</f>
        <v>0</v>
      </c>
      <c r="BH314" s="140">
        <f>IF(N314="sníž. přenesená",J314,0)</f>
        <v>0</v>
      </c>
      <c r="BI314" s="140">
        <f>IF(N314="nulová",J314,0)</f>
        <v>0</v>
      </c>
      <c r="BJ314" s="17" t="s">
        <v>6</v>
      </c>
      <c r="BK314" s="140">
        <f>ROUND(I314*H314,2)</f>
        <v>0</v>
      </c>
      <c r="BL314" s="17" t="s">
        <v>229</v>
      </c>
      <c r="BM314" s="139" t="s">
        <v>471</v>
      </c>
    </row>
    <row r="315" spans="2:65" s="1" customFormat="1" ht="16.5" customHeight="1">
      <c r="B315" s="32"/>
      <c r="C315" s="127" t="s">
        <v>472</v>
      </c>
      <c r="D315" s="127" t="s">
        <v>225</v>
      </c>
      <c r="E315" s="128" t="s">
        <v>473</v>
      </c>
      <c r="F315" s="129" t="s">
        <v>474</v>
      </c>
      <c r="G315" s="130" t="s">
        <v>320</v>
      </c>
      <c r="H315" s="131">
        <v>52</v>
      </c>
      <c r="I315" s="132"/>
      <c r="J315" s="133">
        <f>ROUND(I315*H315,2)</f>
        <v>0</v>
      </c>
      <c r="K315" s="134"/>
      <c r="L315" s="32"/>
      <c r="M315" s="135" t="s">
        <v>1</v>
      </c>
      <c r="N315" s="136" t="s">
        <v>44</v>
      </c>
      <c r="P315" s="137">
        <f>O315*H315</f>
        <v>0</v>
      </c>
      <c r="Q315" s="137">
        <v>3.3E-4</v>
      </c>
      <c r="R315" s="137">
        <f>Q315*H315</f>
        <v>1.7160000000000002E-2</v>
      </c>
      <c r="S315" s="137">
        <v>0</v>
      </c>
      <c r="T315" s="138">
        <f>S315*H315</f>
        <v>0</v>
      </c>
      <c r="AR315" s="139" t="s">
        <v>229</v>
      </c>
      <c r="AT315" s="139" t="s">
        <v>225</v>
      </c>
      <c r="AU315" s="139" t="s">
        <v>6</v>
      </c>
      <c r="AY315" s="17" t="s">
        <v>224</v>
      </c>
      <c r="BE315" s="140">
        <f>IF(N315="základní",J315,0)</f>
        <v>0</v>
      </c>
      <c r="BF315" s="140">
        <f>IF(N315="snížená",J315,0)</f>
        <v>0</v>
      </c>
      <c r="BG315" s="140">
        <f>IF(N315="zákl. přenesená",J315,0)</f>
        <v>0</v>
      </c>
      <c r="BH315" s="140">
        <f>IF(N315="sníž. přenesená",J315,0)</f>
        <v>0</v>
      </c>
      <c r="BI315" s="140">
        <f>IF(N315="nulová",J315,0)</f>
        <v>0</v>
      </c>
      <c r="BJ315" s="17" t="s">
        <v>6</v>
      </c>
      <c r="BK315" s="140">
        <f>ROUND(I315*H315,2)</f>
        <v>0</v>
      </c>
      <c r="BL315" s="17" t="s">
        <v>229</v>
      </c>
      <c r="BM315" s="139" t="s">
        <v>475</v>
      </c>
    </row>
    <row r="316" spans="2:65" s="11" customFormat="1">
      <c r="B316" s="141"/>
      <c r="D316" s="142" t="s">
        <v>231</v>
      </c>
      <c r="E316" s="143" t="s">
        <v>1</v>
      </c>
      <c r="F316" s="144" t="s">
        <v>363</v>
      </c>
      <c r="H316" s="143" t="s">
        <v>1</v>
      </c>
      <c r="I316" s="145"/>
      <c r="L316" s="141"/>
      <c r="M316" s="146"/>
      <c r="T316" s="147"/>
      <c r="AT316" s="143" t="s">
        <v>231</v>
      </c>
      <c r="AU316" s="143" t="s">
        <v>6</v>
      </c>
      <c r="AV316" s="11" t="s">
        <v>6</v>
      </c>
      <c r="AW316" s="11" t="s">
        <v>35</v>
      </c>
      <c r="AX316" s="11" t="s">
        <v>79</v>
      </c>
      <c r="AY316" s="143" t="s">
        <v>224</v>
      </c>
    </row>
    <row r="317" spans="2:65" s="12" customFormat="1">
      <c r="B317" s="148"/>
      <c r="D317" s="142" t="s">
        <v>231</v>
      </c>
      <c r="E317" s="149" t="s">
        <v>1</v>
      </c>
      <c r="F317" s="150" t="s">
        <v>476</v>
      </c>
      <c r="H317" s="151">
        <v>52</v>
      </c>
      <c r="I317" s="152"/>
      <c r="L317" s="148"/>
      <c r="M317" s="153"/>
      <c r="T317" s="154"/>
      <c r="AT317" s="149" t="s">
        <v>231</v>
      </c>
      <c r="AU317" s="149" t="s">
        <v>6</v>
      </c>
      <c r="AV317" s="12" t="s">
        <v>88</v>
      </c>
      <c r="AW317" s="12" t="s">
        <v>35</v>
      </c>
      <c r="AX317" s="12" t="s">
        <v>6</v>
      </c>
      <c r="AY317" s="149" t="s">
        <v>224</v>
      </c>
    </row>
    <row r="318" spans="2:65" s="1" customFormat="1" ht="16.5" customHeight="1">
      <c r="B318" s="32"/>
      <c r="C318" s="127" t="s">
        <v>477</v>
      </c>
      <c r="D318" s="127" t="s">
        <v>225</v>
      </c>
      <c r="E318" s="128" t="s">
        <v>478</v>
      </c>
      <c r="F318" s="129" t="s">
        <v>479</v>
      </c>
      <c r="G318" s="130" t="s">
        <v>320</v>
      </c>
      <c r="H318" s="131">
        <v>62.65</v>
      </c>
      <c r="I318" s="132"/>
      <c r="J318" s="133">
        <f>ROUND(I318*H318,2)</f>
        <v>0</v>
      </c>
      <c r="K318" s="134"/>
      <c r="L318" s="32"/>
      <c r="M318" s="135" t="s">
        <v>1</v>
      </c>
      <c r="N318" s="136" t="s">
        <v>44</v>
      </c>
      <c r="P318" s="137">
        <f>O318*H318</f>
        <v>0</v>
      </c>
      <c r="Q318" s="137">
        <v>3.13E-3</v>
      </c>
      <c r="R318" s="137">
        <f>Q318*H318</f>
        <v>0.1960945</v>
      </c>
      <c r="S318" s="137">
        <v>0</v>
      </c>
      <c r="T318" s="138">
        <f>S318*H318</f>
        <v>0</v>
      </c>
      <c r="AR318" s="139" t="s">
        <v>229</v>
      </c>
      <c r="AT318" s="139" t="s">
        <v>225</v>
      </c>
      <c r="AU318" s="139" t="s">
        <v>6</v>
      </c>
      <c r="AY318" s="17" t="s">
        <v>224</v>
      </c>
      <c r="BE318" s="140">
        <f>IF(N318="základní",J318,0)</f>
        <v>0</v>
      </c>
      <c r="BF318" s="140">
        <f>IF(N318="snížená",J318,0)</f>
        <v>0</v>
      </c>
      <c r="BG318" s="140">
        <f>IF(N318="zákl. přenesená",J318,0)</f>
        <v>0</v>
      </c>
      <c r="BH318" s="140">
        <f>IF(N318="sníž. přenesená",J318,0)</f>
        <v>0</v>
      </c>
      <c r="BI318" s="140">
        <f>IF(N318="nulová",J318,0)</f>
        <v>0</v>
      </c>
      <c r="BJ318" s="17" t="s">
        <v>6</v>
      </c>
      <c r="BK318" s="140">
        <f>ROUND(I318*H318,2)</f>
        <v>0</v>
      </c>
      <c r="BL318" s="17" t="s">
        <v>229</v>
      </c>
      <c r="BM318" s="139" t="s">
        <v>480</v>
      </c>
    </row>
    <row r="319" spans="2:65" s="11" customFormat="1">
      <c r="B319" s="141"/>
      <c r="D319" s="142" t="s">
        <v>231</v>
      </c>
      <c r="E319" s="143" t="s">
        <v>1</v>
      </c>
      <c r="F319" s="144" t="s">
        <v>363</v>
      </c>
      <c r="H319" s="143" t="s">
        <v>1</v>
      </c>
      <c r="I319" s="145"/>
      <c r="L319" s="141"/>
      <c r="M319" s="146"/>
      <c r="T319" s="147"/>
      <c r="AT319" s="143" t="s">
        <v>231</v>
      </c>
      <c r="AU319" s="143" t="s">
        <v>6</v>
      </c>
      <c r="AV319" s="11" t="s">
        <v>6</v>
      </c>
      <c r="AW319" s="11" t="s">
        <v>35</v>
      </c>
      <c r="AX319" s="11" t="s">
        <v>79</v>
      </c>
      <c r="AY319" s="143" t="s">
        <v>224</v>
      </c>
    </row>
    <row r="320" spans="2:65" s="12" customFormat="1">
      <c r="B320" s="148"/>
      <c r="D320" s="142" t="s">
        <v>231</v>
      </c>
      <c r="E320" s="149" t="s">
        <v>1</v>
      </c>
      <c r="F320" s="150" t="s">
        <v>481</v>
      </c>
      <c r="H320" s="151">
        <v>62.65</v>
      </c>
      <c r="I320" s="152"/>
      <c r="L320" s="148"/>
      <c r="M320" s="153"/>
      <c r="T320" s="154"/>
      <c r="AT320" s="149" t="s">
        <v>231</v>
      </c>
      <c r="AU320" s="149" t="s">
        <v>6</v>
      </c>
      <c r="AV320" s="12" t="s">
        <v>88</v>
      </c>
      <c r="AW320" s="12" t="s">
        <v>35</v>
      </c>
      <c r="AX320" s="12" t="s">
        <v>6</v>
      </c>
      <c r="AY320" s="149" t="s">
        <v>224</v>
      </c>
    </row>
    <row r="321" spans="2:65" s="1" customFormat="1" ht="16.5" customHeight="1">
      <c r="B321" s="32"/>
      <c r="C321" s="127" t="s">
        <v>292</v>
      </c>
      <c r="D321" s="127" t="s">
        <v>225</v>
      </c>
      <c r="E321" s="128" t="s">
        <v>482</v>
      </c>
      <c r="F321" s="129" t="s">
        <v>483</v>
      </c>
      <c r="G321" s="130" t="s">
        <v>320</v>
      </c>
      <c r="H321" s="131">
        <v>62.65</v>
      </c>
      <c r="I321" s="132"/>
      <c r="J321" s="133">
        <f>ROUND(I321*H321,2)</f>
        <v>0</v>
      </c>
      <c r="K321" s="134"/>
      <c r="L321" s="32"/>
      <c r="M321" s="135" t="s">
        <v>1</v>
      </c>
      <c r="N321" s="136" t="s">
        <v>44</v>
      </c>
      <c r="P321" s="137">
        <f>O321*H321</f>
        <v>0</v>
      </c>
      <c r="Q321" s="137">
        <v>0</v>
      </c>
      <c r="R321" s="137">
        <f>Q321*H321</f>
        <v>0</v>
      </c>
      <c r="S321" s="137">
        <v>0</v>
      </c>
      <c r="T321" s="138">
        <f>S321*H321</f>
        <v>0</v>
      </c>
      <c r="AR321" s="139" t="s">
        <v>229</v>
      </c>
      <c r="AT321" s="139" t="s">
        <v>225</v>
      </c>
      <c r="AU321" s="139" t="s">
        <v>6</v>
      </c>
      <c r="AY321" s="17" t="s">
        <v>224</v>
      </c>
      <c r="BE321" s="140">
        <f>IF(N321="základní",J321,0)</f>
        <v>0</v>
      </c>
      <c r="BF321" s="140">
        <f>IF(N321="snížená",J321,0)</f>
        <v>0</v>
      </c>
      <c r="BG321" s="140">
        <f>IF(N321="zákl. přenesená",J321,0)</f>
        <v>0</v>
      </c>
      <c r="BH321" s="140">
        <f>IF(N321="sníž. přenesená",J321,0)</f>
        <v>0</v>
      </c>
      <c r="BI321" s="140">
        <f>IF(N321="nulová",J321,0)</f>
        <v>0</v>
      </c>
      <c r="BJ321" s="17" t="s">
        <v>6</v>
      </c>
      <c r="BK321" s="140">
        <f>ROUND(I321*H321,2)</f>
        <v>0</v>
      </c>
      <c r="BL321" s="17" t="s">
        <v>229</v>
      </c>
      <c r="BM321" s="139" t="s">
        <v>484</v>
      </c>
    </row>
    <row r="322" spans="2:65" s="1" customFormat="1" ht="16.5" customHeight="1">
      <c r="B322" s="32"/>
      <c r="C322" s="127" t="s">
        <v>485</v>
      </c>
      <c r="D322" s="127" t="s">
        <v>225</v>
      </c>
      <c r="E322" s="128" t="s">
        <v>486</v>
      </c>
      <c r="F322" s="129" t="s">
        <v>487</v>
      </c>
      <c r="G322" s="130" t="s">
        <v>228</v>
      </c>
      <c r="H322" s="131">
        <v>12.53</v>
      </c>
      <c r="I322" s="132"/>
      <c r="J322" s="133">
        <f>ROUND(I322*H322,2)</f>
        <v>0</v>
      </c>
      <c r="K322" s="134"/>
      <c r="L322" s="32"/>
      <c r="M322" s="135" t="s">
        <v>1</v>
      </c>
      <c r="N322" s="136" t="s">
        <v>44</v>
      </c>
      <c r="P322" s="137">
        <f>O322*H322</f>
        <v>0</v>
      </c>
      <c r="Q322" s="137">
        <v>2.5018699999999998</v>
      </c>
      <c r="R322" s="137">
        <f>Q322*H322</f>
        <v>31.348431099999996</v>
      </c>
      <c r="S322" s="137">
        <v>0</v>
      </c>
      <c r="T322" s="138">
        <f>S322*H322</f>
        <v>0</v>
      </c>
      <c r="AR322" s="139" t="s">
        <v>229</v>
      </c>
      <c r="AT322" s="139" t="s">
        <v>225</v>
      </c>
      <c r="AU322" s="139" t="s">
        <v>6</v>
      </c>
      <c r="AY322" s="17" t="s">
        <v>224</v>
      </c>
      <c r="BE322" s="140">
        <f>IF(N322="základní",J322,0)</f>
        <v>0</v>
      </c>
      <c r="BF322" s="140">
        <f>IF(N322="snížená",J322,0)</f>
        <v>0</v>
      </c>
      <c r="BG322" s="140">
        <f>IF(N322="zákl. přenesená",J322,0)</f>
        <v>0</v>
      </c>
      <c r="BH322" s="140">
        <f>IF(N322="sníž. přenesená",J322,0)</f>
        <v>0</v>
      </c>
      <c r="BI322" s="140">
        <f>IF(N322="nulová",J322,0)</f>
        <v>0</v>
      </c>
      <c r="BJ322" s="17" t="s">
        <v>6</v>
      </c>
      <c r="BK322" s="140">
        <f>ROUND(I322*H322,2)</f>
        <v>0</v>
      </c>
      <c r="BL322" s="17" t="s">
        <v>229</v>
      </c>
      <c r="BM322" s="139" t="s">
        <v>488</v>
      </c>
    </row>
    <row r="323" spans="2:65" s="11" customFormat="1">
      <c r="B323" s="141"/>
      <c r="D323" s="142" t="s">
        <v>231</v>
      </c>
      <c r="E323" s="143" t="s">
        <v>1</v>
      </c>
      <c r="F323" s="144" t="s">
        <v>363</v>
      </c>
      <c r="H323" s="143" t="s">
        <v>1</v>
      </c>
      <c r="I323" s="145"/>
      <c r="L323" s="141"/>
      <c r="M323" s="146"/>
      <c r="T323" s="147"/>
      <c r="AT323" s="143" t="s">
        <v>231</v>
      </c>
      <c r="AU323" s="143" t="s">
        <v>6</v>
      </c>
      <c r="AV323" s="11" t="s">
        <v>6</v>
      </c>
      <c r="AW323" s="11" t="s">
        <v>35</v>
      </c>
      <c r="AX323" s="11" t="s">
        <v>79</v>
      </c>
      <c r="AY323" s="143" t="s">
        <v>224</v>
      </c>
    </row>
    <row r="324" spans="2:65" s="12" customFormat="1">
      <c r="B324" s="148"/>
      <c r="D324" s="142" t="s">
        <v>231</v>
      </c>
      <c r="E324" s="149" t="s">
        <v>1</v>
      </c>
      <c r="F324" s="150" t="s">
        <v>489</v>
      </c>
      <c r="H324" s="151">
        <v>12.53</v>
      </c>
      <c r="I324" s="152"/>
      <c r="L324" s="148"/>
      <c r="M324" s="153"/>
      <c r="T324" s="154"/>
      <c r="AT324" s="149" t="s">
        <v>231</v>
      </c>
      <c r="AU324" s="149" t="s">
        <v>6</v>
      </c>
      <c r="AV324" s="12" t="s">
        <v>88</v>
      </c>
      <c r="AW324" s="12" t="s">
        <v>35</v>
      </c>
      <c r="AX324" s="12" t="s">
        <v>6</v>
      </c>
      <c r="AY324" s="149" t="s">
        <v>224</v>
      </c>
    </row>
    <row r="325" spans="2:65" s="1" customFormat="1" ht="16.5" customHeight="1">
      <c r="B325" s="32"/>
      <c r="C325" s="127" t="s">
        <v>302</v>
      </c>
      <c r="D325" s="127" t="s">
        <v>225</v>
      </c>
      <c r="E325" s="128" t="s">
        <v>490</v>
      </c>
      <c r="F325" s="129" t="s">
        <v>491</v>
      </c>
      <c r="G325" s="130" t="s">
        <v>228</v>
      </c>
      <c r="H325" s="131">
        <v>6.0190000000000001</v>
      </c>
      <c r="I325" s="132"/>
      <c r="J325" s="133">
        <f>ROUND(I325*H325,2)</f>
        <v>0</v>
      </c>
      <c r="K325" s="134"/>
      <c r="L325" s="32"/>
      <c r="M325" s="135" t="s">
        <v>1</v>
      </c>
      <c r="N325" s="136" t="s">
        <v>44</v>
      </c>
      <c r="P325" s="137">
        <f>O325*H325</f>
        <v>0</v>
      </c>
      <c r="Q325" s="137">
        <v>2.5020099999999998</v>
      </c>
      <c r="R325" s="137">
        <f>Q325*H325</f>
        <v>15.059598189999999</v>
      </c>
      <c r="S325" s="137">
        <v>0</v>
      </c>
      <c r="T325" s="138">
        <f>S325*H325</f>
        <v>0</v>
      </c>
      <c r="AR325" s="139" t="s">
        <v>229</v>
      </c>
      <c r="AT325" s="139" t="s">
        <v>225</v>
      </c>
      <c r="AU325" s="139" t="s">
        <v>6</v>
      </c>
      <c r="AY325" s="17" t="s">
        <v>224</v>
      </c>
      <c r="BE325" s="140">
        <f>IF(N325="základní",J325,0)</f>
        <v>0</v>
      </c>
      <c r="BF325" s="140">
        <f>IF(N325="snížená",J325,0)</f>
        <v>0</v>
      </c>
      <c r="BG325" s="140">
        <f>IF(N325="zákl. přenesená",J325,0)</f>
        <v>0</v>
      </c>
      <c r="BH325" s="140">
        <f>IF(N325="sníž. přenesená",J325,0)</f>
        <v>0</v>
      </c>
      <c r="BI325" s="140">
        <f>IF(N325="nulová",J325,0)</f>
        <v>0</v>
      </c>
      <c r="BJ325" s="17" t="s">
        <v>6</v>
      </c>
      <c r="BK325" s="140">
        <f>ROUND(I325*H325,2)</f>
        <v>0</v>
      </c>
      <c r="BL325" s="17" t="s">
        <v>229</v>
      </c>
      <c r="BM325" s="139" t="s">
        <v>492</v>
      </c>
    </row>
    <row r="326" spans="2:65" s="12" customFormat="1">
      <c r="B326" s="148"/>
      <c r="D326" s="142" t="s">
        <v>231</v>
      </c>
      <c r="E326" s="149" t="s">
        <v>1</v>
      </c>
      <c r="F326" s="150" t="s">
        <v>493</v>
      </c>
      <c r="H326" s="151">
        <v>6.0190000000000001</v>
      </c>
      <c r="I326" s="152"/>
      <c r="L326" s="148"/>
      <c r="M326" s="153"/>
      <c r="T326" s="154"/>
      <c r="AT326" s="149" t="s">
        <v>231</v>
      </c>
      <c r="AU326" s="149" t="s">
        <v>6</v>
      </c>
      <c r="AV326" s="12" t="s">
        <v>88</v>
      </c>
      <c r="AW326" s="12" t="s">
        <v>35</v>
      </c>
      <c r="AX326" s="12" t="s">
        <v>6</v>
      </c>
      <c r="AY326" s="149" t="s">
        <v>224</v>
      </c>
    </row>
    <row r="327" spans="2:65" s="1" customFormat="1" ht="21.75" customHeight="1">
      <c r="B327" s="32"/>
      <c r="C327" s="127" t="s">
        <v>494</v>
      </c>
      <c r="D327" s="127" t="s">
        <v>225</v>
      </c>
      <c r="E327" s="128" t="s">
        <v>495</v>
      </c>
      <c r="F327" s="129" t="s">
        <v>496</v>
      </c>
      <c r="G327" s="130" t="s">
        <v>320</v>
      </c>
      <c r="H327" s="131">
        <v>23.323</v>
      </c>
      <c r="I327" s="132"/>
      <c r="J327" s="133">
        <f>ROUND(I327*H327,2)</f>
        <v>0</v>
      </c>
      <c r="K327" s="134"/>
      <c r="L327" s="32"/>
      <c r="M327" s="135" t="s">
        <v>1</v>
      </c>
      <c r="N327" s="136" t="s">
        <v>44</v>
      </c>
      <c r="P327" s="137">
        <f>O327*H327</f>
        <v>0</v>
      </c>
      <c r="Q327" s="137">
        <v>5.3299999999999997E-3</v>
      </c>
      <c r="R327" s="137">
        <f>Q327*H327</f>
        <v>0.12431159</v>
      </c>
      <c r="S327" s="137">
        <v>0</v>
      </c>
      <c r="T327" s="138">
        <f>S327*H327</f>
        <v>0</v>
      </c>
      <c r="AR327" s="139" t="s">
        <v>229</v>
      </c>
      <c r="AT327" s="139" t="s">
        <v>225</v>
      </c>
      <c r="AU327" s="139" t="s">
        <v>6</v>
      </c>
      <c r="AY327" s="17" t="s">
        <v>224</v>
      </c>
      <c r="BE327" s="140">
        <f>IF(N327="základní",J327,0)</f>
        <v>0</v>
      </c>
      <c r="BF327" s="140">
        <f>IF(N327="snížená",J327,0)</f>
        <v>0</v>
      </c>
      <c r="BG327" s="140">
        <f>IF(N327="zákl. přenesená",J327,0)</f>
        <v>0</v>
      </c>
      <c r="BH327" s="140">
        <f>IF(N327="sníž. přenesená",J327,0)</f>
        <v>0</v>
      </c>
      <c r="BI327" s="140">
        <f>IF(N327="nulová",J327,0)</f>
        <v>0</v>
      </c>
      <c r="BJ327" s="17" t="s">
        <v>6</v>
      </c>
      <c r="BK327" s="140">
        <f>ROUND(I327*H327,2)</f>
        <v>0</v>
      </c>
      <c r="BL327" s="17" t="s">
        <v>229</v>
      </c>
      <c r="BM327" s="139" t="s">
        <v>497</v>
      </c>
    </row>
    <row r="328" spans="2:65" s="12" customFormat="1">
      <c r="B328" s="148"/>
      <c r="D328" s="142" t="s">
        <v>231</v>
      </c>
      <c r="E328" s="149" t="s">
        <v>1</v>
      </c>
      <c r="F328" s="150" t="s">
        <v>498</v>
      </c>
      <c r="H328" s="151">
        <v>23.323</v>
      </c>
      <c r="I328" s="152"/>
      <c r="L328" s="148"/>
      <c r="M328" s="153"/>
      <c r="T328" s="154"/>
      <c r="AT328" s="149" t="s">
        <v>231</v>
      </c>
      <c r="AU328" s="149" t="s">
        <v>6</v>
      </c>
      <c r="AV328" s="12" t="s">
        <v>88</v>
      </c>
      <c r="AW328" s="12" t="s">
        <v>35</v>
      </c>
      <c r="AX328" s="12" t="s">
        <v>6</v>
      </c>
      <c r="AY328" s="149" t="s">
        <v>224</v>
      </c>
    </row>
    <row r="329" spans="2:65" s="1" customFormat="1" ht="24.2" customHeight="1">
      <c r="B329" s="32"/>
      <c r="C329" s="127" t="s">
        <v>499</v>
      </c>
      <c r="D329" s="127" t="s">
        <v>225</v>
      </c>
      <c r="E329" s="128" t="s">
        <v>500</v>
      </c>
      <c r="F329" s="129" t="s">
        <v>501</v>
      </c>
      <c r="G329" s="130" t="s">
        <v>320</v>
      </c>
      <c r="H329" s="131">
        <v>23.323</v>
      </c>
      <c r="I329" s="132"/>
      <c r="J329" s="133">
        <f>ROUND(I329*H329,2)</f>
        <v>0</v>
      </c>
      <c r="K329" s="134"/>
      <c r="L329" s="32"/>
      <c r="M329" s="135" t="s">
        <v>1</v>
      </c>
      <c r="N329" s="136" t="s">
        <v>44</v>
      </c>
      <c r="P329" s="137">
        <f>O329*H329</f>
        <v>0</v>
      </c>
      <c r="Q329" s="137">
        <v>0</v>
      </c>
      <c r="R329" s="137">
        <f>Q329*H329</f>
        <v>0</v>
      </c>
      <c r="S329" s="137">
        <v>0</v>
      </c>
      <c r="T329" s="138">
        <f>S329*H329</f>
        <v>0</v>
      </c>
      <c r="AR329" s="139" t="s">
        <v>229</v>
      </c>
      <c r="AT329" s="139" t="s">
        <v>225</v>
      </c>
      <c r="AU329" s="139" t="s">
        <v>6</v>
      </c>
      <c r="AY329" s="17" t="s">
        <v>224</v>
      </c>
      <c r="BE329" s="140">
        <f>IF(N329="základní",J329,0)</f>
        <v>0</v>
      </c>
      <c r="BF329" s="140">
        <f>IF(N329="snížená",J329,0)</f>
        <v>0</v>
      </c>
      <c r="BG329" s="140">
        <f>IF(N329="zákl. přenesená",J329,0)</f>
        <v>0</v>
      </c>
      <c r="BH329" s="140">
        <f>IF(N329="sníž. přenesená",J329,0)</f>
        <v>0</v>
      </c>
      <c r="BI329" s="140">
        <f>IF(N329="nulová",J329,0)</f>
        <v>0</v>
      </c>
      <c r="BJ329" s="17" t="s">
        <v>6</v>
      </c>
      <c r="BK329" s="140">
        <f>ROUND(I329*H329,2)</f>
        <v>0</v>
      </c>
      <c r="BL329" s="17" t="s">
        <v>229</v>
      </c>
      <c r="BM329" s="139" t="s">
        <v>502</v>
      </c>
    </row>
    <row r="330" spans="2:65" s="1" customFormat="1" ht="16.5" customHeight="1">
      <c r="B330" s="32"/>
      <c r="C330" s="127" t="s">
        <v>503</v>
      </c>
      <c r="D330" s="127" t="s">
        <v>225</v>
      </c>
      <c r="E330" s="128" t="s">
        <v>504</v>
      </c>
      <c r="F330" s="129" t="s">
        <v>505</v>
      </c>
      <c r="G330" s="130" t="s">
        <v>437</v>
      </c>
      <c r="H330" s="131">
        <v>0.18</v>
      </c>
      <c r="I330" s="132"/>
      <c r="J330" s="133">
        <f>ROUND(I330*H330,2)</f>
        <v>0</v>
      </c>
      <c r="K330" s="134"/>
      <c r="L330" s="32"/>
      <c r="M330" s="135" t="s">
        <v>1</v>
      </c>
      <c r="N330" s="136" t="s">
        <v>44</v>
      </c>
      <c r="P330" s="137">
        <f>O330*H330</f>
        <v>0</v>
      </c>
      <c r="Q330" s="137">
        <v>1.06277</v>
      </c>
      <c r="R330" s="137">
        <f>Q330*H330</f>
        <v>0.19129859999999999</v>
      </c>
      <c r="S330" s="137">
        <v>0</v>
      </c>
      <c r="T330" s="138">
        <f>S330*H330</f>
        <v>0</v>
      </c>
      <c r="AR330" s="139" t="s">
        <v>229</v>
      </c>
      <c r="AT330" s="139" t="s">
        <v>225</v>
      </c>
      <c r="AU330" s="139" t="s">
        <v>6</v>
      </c>
      <c r="AY330" s="17" t="s">
        <v>224</v>
      </c>
      <c r="BE330" s="140">
        <f>IF(N330="základní",J330,0)</f>
        <v>0</v>
      </c>
      <c r="BF330" s="140">
        <f>IF(N330="snížená",J330,0)</f>
        <v>0</v>
      </c>
      <c r="BG330" s="140">
        <f>IF(N330="zákl. přenesená",J330,0)</f>
        <v>0</v>
      </c>
      <c r="BH330" s="140">
        <f>IF(N330="sníž. přenesená",J330,0)</f>
        <v>0</v>
      </c>
      <c r="BI330" s="140">
        <f>IF(N330="nulová",J330,0)</f>
        <v>0</v>
      </c>
      <c r="BJ330" s="17" t="s">
        <v>6</v>
      </c>
      <c r="BK330" s="140">
        <f>ROUND(I330*H330,2)</f>
        <v>0</v>
      </c>
      <c r="BL330" s="17" t="s">
        <v>229</v>
      </c>
      <c r="BM330" s="139" t="s">
        <v>506</v>
      </c>
    </row>
    <row r="331" spans="2:65" s="1" customFormat="1" ht="16.5" customHeight="1">
      <c r="B331" s="32"/>
      <c r="C331" s="127" t="s">
        <v>507</v>
      </c>
      <c r="D331" s="127" t="s">
        <v>225</v>
      </c>
      <c r="E331" s="128" t="s">
        <v>508</v>
      </c>
      <c r="F331" s="129" t="s">
        <v>509</v>
      </c>
      <c r="G331" s="130" t="s">
        <v>312</v>
      </c>
      <c r="H331" s="131">
        <v>1</v>
      </c>
      <c r="I331" s="132"/>
      <c r="J331" s="133">
        <f>ROUND(I331*H331,2)</f>
        <v>0</v>
      </c>
      <c r="K331" s="134"/>
      <c r="L331" s="32"/>
      <c r="M331" s="135" t="s">
        <v>1</v>
      </c>
      <c r="N331" s="136" t="s">
        <v>44</v>
      </c>
      <c r="P331" s="137">
        <f>O331*H331</f>
        <v>0</v>
      </c>
      <c r="Q331" s="137">
        <v>5.0600000000000003E-3</v>
      </c>
      <c r="R331" s="137">
        <f>Q331*H331</f>
        <v>5.0600000000000003E-3</v>
      </c>
      <c r="S331" s="137">
        <v>0</v>
      </c>
      <c r="T331" s="138">
        <f>S331*H331</f>
        <v>0</v>
      </c>
      <c r="AR331" s="139" t="s">
        <v>229</v>
      </c>
      <c r="AT331" s="139" t="s">
        <v>225</v>
      </c>
      <c r="AU331" s="139" t="s">
        <v>6</v>
      </c>
      <c r="AY331" s="17" t="s">
        <v>224</v>
      </c>
      <c r="BE331" s="140">
        <f>IF(N331="základní",J331,0)</f>
        <v>0</v>
      </c>
      <c r="BF331" s="140">
        <f>IF(N331="snížená",J331,0)</f>
        <v>0</v>
      </c>
      <c r="BG331" s="140">
        <f>IF(N331="zákl. přenesená",J331,0)</f>
        <v>0</v>
      </c>
      <c r="BH331" s="140">
        <f>IF(N331="sníž. přenesená",J331,0)</f>
        <v>0</v>
      </c>
      <c r="BI331" s="140">
        <f>IF(N331="nulová",J331,0)</f>
        <v>0</v>
      </c>
      <c r="BJ331" s="17" t="s">
        <v>6</v>
      </c>
      <c r="BK331" s="140">
        <f>ROUND(I331*H331,2)</f>
        <v>0</v>
      </c>
      <c r="BL331" s="17" t="s">
        <v>229</v>
      </c>
      <c r="BM331" s="139" t="s">
        <v>510</v>
      </c>
    </row>
    <row r="332" spans="2:65" s="1" customFormat="1" ht="24.2" customHeight="1">
      <c r="B332" s="32"/>
      <c r="C332" s="127" t="s">
        <v>511</v>
      </c>
      <c r="D332" s="127" t="s">
        <v>225</v>
      </c>
      <c r="E332" s="128" t="s">
        <v>512</v>
      </c>
      <c r="F332" s="129" t="s">
        <v>513</v>
      </c>
      <c r="G332" s="130" t="s">
        <v>312</v>
      </c>
      <c r="H332" s="131">
        <v>3</v>
      </c>
      <c r="I332" s="132"/>
      <c r="J332" s="133">
        <f>ROUND(I332*H332,2)</f>
        <v>0</v>
      </c>
      <c r="K332" s="134"/>
      <c r="L332" s="32"/>
      <c r="M332" s="135" t="s">
        <v>1</v>
      </c>
      <c r="N332" s="136" t="s">
        <v>44</v>
      </c>
      <c r="P332" s="137">
        <f>O332*H332</f>
        <v>0</v>
      </c>
      <c r="Q332" s="137">
        <v>0.15679000000000001</v>
      </c>
      <c r="R332" s="137">
        <f>Q332*H332</f>
        <v>0.47037000000000007</v>
      </c>
      <c r="S332" s="137">
        <v>0</v>
      </c>
      <c r="T332" s="138">
        <f>S332*H332</f>
        <v>0</v>
      </c>
      <c r="AR332" s="139" t="s">
        <v>229</v>
      </c>
      <c r="AT332" s="139" t="s">
        <v>225</v>
      </c>
      <c r="AU332" s="139" t="s">
        <v>6</v>
      </c>
      <c r="AY332" s="17" t="s">
        <v>224</v>
      </c>
      <c r="BE332" s="140">
        <f>IF(N332="základní",J332,0)</f>
        <v>0</v>
      </c>
      <c r="BF332" s="140">
        <f>IF(N332="snížená",J332,0)</f>
        <v>0</v>
      </c>
      <c r="BG332" s="140">
        <f>IF(N332="zákl. přenesená",J332,0)</f>
        <v>0</v>
      </c>
      <c r="BH332" s="140">
        <f>IF(N332="sníž. přenesená",J332,0)</f>
        <v>0</v>
      </c>
      <c r="BI332" s="140">
        <f>IF(N332="nulová",J332,0)</f>
        <v>0</v>
      </c>
      <c r="BJ332" s="17" t="s">
        <v>6</v>
      </c>
      <c r="BK332" s="140">
        <f>ROUND(I332*H332,2)</f>
        <v>0</v>
      </c>
      <c r="BL332" s="17" t="s">
        <v>229</v>
      </c>
      <c r="BM332" s="139" t="s">
        <v>514</v>
      </c>
    </row>
    <row r="333" spans="2:65" s="10" customFormat="1" ht="25.9" customHeight="1">
      <c r="B333" s="117"/>
      <c r="D333" s="118" t="s">
        <v>78</v>
      </c>
      <c r="E333" s="119" t="s">
        <v>229</v>
      </c>
      <c r="F333" s="119" t="s">
        <v>515</v>
      </c>
      <c r="I333" s="120"/>
      <c r="J333" s="121">
        <f>BK333</f>
        <v>0</v>
      </c>
      <c r="L333" s="117"/>
      <c r="M333" s="122"/>
      <c r="P333" s="123">
        <f>SUM(P334:P336)</f>
        <v>0</v>
      </c>
      <c r="R333" s="123">
        <f>SUM(R334:R336)</f>
        <v>3.2000000000000002E-3</v>
      </c>
      <c r="T333" s="124">
        <f>SUM(T334:T336)</f>
        <v>0</v>
      </c>
      <c r="AR333" s="118" t="s">
        <v>6</v>
      </c>
      <c r="AT333" s="125" t="s">
        <v>78</v>
      </c>
      <c r="AU333" s="125" t="s">
        <v>79</v>
      </c>
      <c r="AY333" s="118" t="s">
        <v>224</v>
      </c>
      <c r="BK333" s="126">
        <f>SUM(BK334:BK336)</f>
        <v>0</v>
      </c>
    </row>
    <row r="334" spans="2:65" s="1" customFormat="1" ht="24.2" customHeight="1">
      <c r="B334" s="32"/>
      <c r="C334" s="127" t="s">
        <v>516</v>
      </c>
      <c r="D334" s="127" t="s">
        <v>225</v>
      </c>
      <c r="E334" s="128" t="s">
        <v>517</v>
      </c>
      <c r="F334" s="129" t="s">
        <v>518</v>
      </c>
      <c r="G334" s="130" t="s">
        <v>320</v>
      </c>
      <c r="H334" s="131">
        <v>32</v>
      </c>
      <c r="I334" s="132"/>
      <c r="J334" s="133">
        <f>ROUND(I334*H334,2)</f>
        <v>0</v>
      </c>
      <c r="K334" s="134"/>
      <c r="L334" s="32"/>
      <c r="M334" s="135" t="s">
        <v>1</v>
      </c>
      <c r="N334" s="136" t="s">
        <v>44</v>
      </c>
      <c r="P334" s="137">
        <f>O334*H334</f>
        <v>0</v>
      </c>
      <c r="Q334" s="137">
        <v>1E-4</v>
      </c>
      <c r="R334" s="137">
        <f>Q334*H334</f>
        <v>3.2000000000000002E-3</v>
      </c>
      <c r="S334" s="137">
        <v>0</v>
      </c>
      <c r="T334" s="138">
        <f>S334*H334</f>
        <v>0</v>
      </c>
      <c r="AR334" s="139" t="s">
        <v>229</v>
      </c>
      <c r="AT334" s="139" t="s">
        <v>225</v>
      </c>
      <c r="AU334" s="139" t="s">
        <v>6</v>
      </c>
      <c r="AY334" s="17" t="s">
        <v>224</v>
      </c>
      <c r="BE334" s="140">
        <f>IF(N334="základní",J334,0)</f>
        <v>0</v>
      </c>
      <c r="BF334" s="140">
        <f>IF(N334="snížená",J334,0)</f>
        <v>0</v>
      </c>
      <c r="BG334" s="140">
        <f>IF(N334="zákl. přenesená",J334,0)</f>
        <v>0</v>
      </c>
      <c r="BH334" s="140">
        <f>IF(N334="sníž. přenesená",J334,0)</f>
        <v>0</v>
      </c>
      <c r="BI334" s="140">
        <f>IF(N334="nulová",J334,0)</f>
        <v>0</v>
      </c>
      <c r="BJ334" s="17" t="s">
        <v>6</v>
      </c>
      <c r="BK334" s="140">
        <f>ROUND(I334*H334,2)</f>
        <v>0</v>
      </c>
      <c r="BL334" s="17" t="s">
        <v>229</v>
      </c>
      <c r="BM334" s="139" t="s">
        <v>519</v>
      </c>
    </row>
    <row r="335" spans="2:65" s="11" customFormat="1">
      <c r="B335" s="141"/>
      <c r="D335" s="142" t="s">
        <v>231</v>
      </c>
      <c r="E335" s="143" t="s">
        <v>1</v>
      </c>
      <c r="F335" s="144" t="s">
        <v>363</v>
      </c>
      <c r="H335" s="143" t="s">
        <v>1</v>
      </c>
      <c r="I335" s="145"/>
      <c r="L335" s="141"/>
      <c r="M335" s="146"/>
      <c r="T335" s="147"/>
      <c r="AT335" s="143" t="s">
        <v>231</v>
      </c>
      <c r="AU335" s="143" t="s">
        <v>6</v>
      </c>
      <c r="AV335" s="11" t="s">
        <v>6</v>
      </c>
      <c r="AW335" s="11" t="s">
        <v>35</v>
      </c>
      <c r="AX335" s="11" t="s">
        <v>79</v>
      </c>
      <c r="AY335" s="143" t="s">
        <v>224</v>
      </c>
    </row>
    <row r="336" spans="2:65" s="12" customFormat="1">
      <c r="B336" s="148"/>
      <c r="D336" s="142" t="s">
        <v>231</v>
      </c>
      <c r="E336" s="149" t="s">
        <v>1</v>
      </c>
      <c r="F336" s="150" t="s">
        <v>520</v>
      </c>
      <c r="H336" s="151">
        <v>32</v>
      </c>
      <c r="I336" s="152"/>
      <c r="L336" s="148"/>
      <c r="M336" s="153"/>
      <c r="T336" s="154"/>
      <c r="AT336" s="149" t="s">
        <v>231</v>
      </c>
      <c r="AU336" s="149" t="s">
        <v>6</v>
      </c>
      <c r="AV336" s="12" t="s">
        <v>88</v>
      </c>
      <c r="AW336" s="12" t="s">
        <v>35</v>
      </c>
      <c r="AX336" s="12" t="s">
        <v>6</v>
      </c>
      <c r="AY336" s="149" t="s">
        <v>224</v>
      </c>
    </row>
    <row r="337" spans="2:65" s="10" customFormat="1" ht="25.9" customHeight="1">
      <c r="B337" s="117"/>
      <c r="D337" s="118" t="s">
        <v>78</v>
      </c>
      <c r="E337" s="119" t="s">
        <v>250</v>
      </c>
      <c r="F337" s="119" t="s">
        <v>521</v>
      </c>
      <c r="I337" s="120"/>
      <c r="J337" s="121">
        <f>BK337</f>
        <v>0</v>
      </c>
      <c r="L337" s="117"/>
      <c r="M337" s="122"/>
      <c r="P337" s="123">
        <f>SUM(P338:P375)</f>
        <v>0</v>
      </c>
      <c r="R337" s="123">
        <f>SUM(R338:R375)</f>
        <v>5.7151999999999994E-2</v>
      </c>
      <c r="T337" s="124">
        <f>SUM(T338:T375)</f>
        <v>0</v>
      </c>
      <c r="AR337" s="118" t="s">
        <v>6</v>
      </c>
      <c r="AT337" s="125" t="s">
        <v>78</v>
      </c>
      <c r="AU337" s="125" t="s">
        <v>79</v>
      </c>
      <c r="AY337" s="118" t="s">
        <v>224</v>
      </c>
      <c r="BK337" s="126">
        <f>SUM(BK338:BK375)</f>
        <v>0</v>
      </c>
    </row>
    <row r="338" spans="2:65" s="1" customFormat="1" ht="24.2" customHeight="1">
      <c r="B338" s="32"/>
      <c r="C338" s="127" t="s">
        <v>522</v>
      </c>
      <c r="D338" s="127" t="s">
        <v>225</v>
      </c>
      <c r="E338" s="128" t="s">
        <v>523</v>
      </c>
      <c r="F338" s="129" t="s">
        <v>524</v>
      </c>
      <c r="G338" s="130" t="s">
        <v>320</v>
      </c>
      <c r="H338" s="131">
        <v>1334.9</v>
      </c>
      <c r="I338" s="132"/>
      <c r="J338" s="133">
        <f>ROUND(I338*H338,2)</f>
        <v>0</v>
      </c>
      <c r="K338" s="134"/>
      <c r="L338" s="32"/>
      <c r="M338" s="135" t="s">
        <v>1</v>
      </c>
      <c r="N338" s="136" t="s">
        <v>44</v>
      </c>
      <c r="P338" s="137">
        <f>O338*H338</f>
        <v>0</v>
      </c>
      <c r="Q338" s="137">
        <v>0</v>
      </c>
      <c r="R338" s="137">
        <f>Q338*H338</f>
        <v>0</v>
      </c>
      <c r="S338" s="137">
        <v>0</v>
      </c>
      <c r="T338" s="138">
        <f>S338*H338</f>
        <v>0</v>
      </c>
      <c r="AR338" s="139" t="s">
        <v>229</v>
      </c>
      <c r="AT338" s="139" t="s">
        <v>225</v>
      </c>
      <c r="AU338" s="139" t="s">
        <v>6</v>
      </c>
      <c r="AY338" s="17" t="s">
        <v>224</v>
      </c>
      <c r="BE338" s="140">
        <f>IF(N338="základní",J338,0)</f>
        <v>0</v>
      </c>
      <c r="BF338" s="140">
        <f>IF(N338="snížená",J338,0)</f>
        <v>0</v>
      </c>
      <c r="BG338" s="140">
        <f>IF(N338="zákl. přenesená",J338,0)</f>
        <v>0</v>
      </c>
      <c r="BH338" s="140">
        <f>IF(N338="sníž. přenesená",J338,0)</f>
        <v>0</v>
      </c>
      <c r="BI338" s="140">
        <f>IF(N338="nulová",J338,0)</f>
        <v>0</v>
      </c>
      <c r="BJ338" s="17" t="s">
        <v>6</v>
      </c>
      <c r="BK338" s="140">
        <f>ROUND(I338*H338,2)</f>
        <v>0</v>
      </c>
      <c r="BL338" s="17" t="s">
        <v>229</v>
      </c>
      <c r="BM338" s="139" t="s">
        <v>525</v>
      </c>
    </row>
    <row r="339" spans="2:65" s="11" customFormat="1">
      <c r="B339" s="141"/>
      <c r="D339" s="142" t="s">
        <v>231</v>
      </c>
      <c r="E339" s="143" t="s">
        <v>1</v>
      </c>
      <c r="F339" s="144" t="s">
        <v>526</v>
      </c>
      <c r="H339" s="143" t="s">
        <v>1</v>
      </c>
      <c r="I339" s="145"/>
      <c r="L339" s="141"/>
      <c r="M339" s="146"/>
      <c r="T339" s="147"/>
      <c r="AT339" s="143" t="s">
        <v>231</v>
      </c>
      <c r="AU339" s="143" t="s">
        <v>6</v>
      </c>
      <c r="AV339" s="11" t="s">
        <v>6</v>
      </c>
      <c r="AW339" s="11" t="s">
        <v>35</v>
      </c>
      <c r="AX339" s="11" t="s">
        <v>79</v>
      </c>
      <c r="AY339" s="143" t="s">
        <v>224</v>
      </c>
    </row>
    <row r="340" spans="2:65" s="12" customFormat="1">
      <c r="B340" s="148"/>
      <c r="D340" s="142" t="s">
        <v>231</v>
      </c>
      <c r="E340" s="149" t="s">
        <v>1</v>
      </c>
      <c r="F340" s="150" t="s">
        <v>527</v>
      </c>
      <c r="H340" s="151">
        <v>362.5</v>
      </c>
      <c r="I340" s="152"/>
      <c r="L340" s="148"/>
      <c r="M340" s="153"/>
      <c r="T340" s="154"/>
      <c r="AT340" s="149" t="s">
        <v>231</v>
      </c>
      <c r="AU340" s="149" t="s">
        <v>6</v>
      </c>
      <c r="AV340" s="12" t="s">
        <v>88</v>
      </c>
      <c r="AW340" s="12" t="s">
        <v>35</v>
      </c>
      <c r="AX340" s="12" t="s">
        <v>79</v>
      </c>
      <c r="AY340" s="149" t="s">
        <v>224</v>
      </c>
    </row>
    <row r="341" spans="2:65" s="12" customFormat="1">
      <c r="B341" s="148"/>
      <c r="D341" s="142" t="s">
        <v>231</v>
      </c>
      <c r="E341" s="149" t="s">
        <v>1</v>
      </c>
      <c r="F341" s="150" t="s">
        <v>528</v>
      </c>
      <c r="H341" s="151">
        <v>240.3</v>
      </c>
      <c r="I341" s="152"/>
      <c r="L341" s="148"/>
      <c r="M341" s="153"/>
      <c r="T341" s="154"/>
      <c r="AT341" s="149" t="s">
        <v>231</v>
      </c>
      <c r="AU341" s="149" t="s">
        <v>6</v>
      </c>
      <c r="AV341" s="12" t="s">
        <v>88</v>
      </c>
      <c r="AW341" s="12" t="s">
        <v>35</v>
      </c>
      <c r="AX341" s="12" t="s">
        <v>79</v>
      </c>
      <c r="AY341" s="149" t="s">
        <v>224</v>
      </c>
    </row>
    <row r="342" spans="2:65" s="11" customFormat="1">
      <c r="B342" s="141"/>
      <c r="D342" s="142" t="s">
        <v>231</v>
      </c>
      <c r="E342" s="143" t="s">
        <v>1</v>
      </c>
      <c r="F342" s="144" t="s">
        <v>408</v>
      </c>
      <c r="H342" s="143" t="s">
        <v>1</v>
      </c>
      <c r="I342" s="145"/>
      <c r="L342" s="141"/>
      <c r="M342" s="146"/>
      <c r="T342" s="147"/>
      <c r="AT342" s="143" t="s">
        <v>231</v>
      </c>
      <c r="AU342" s="143" t="s">
        <v>6</v>
      </c>
      <c r="AV342" s="11" t="s">
        <v>6</v>
      </c>
      <c r="AW342" s="11" t="s">
        <v>35</v>
      </c>
      <c r="AX342" s="11" t="s">
        <v>79</v>
      </c>
      <c r="AY342" s="143" t="s">
        <v>224</v>
      </c>
    </row>
    <row r="343" spans="2:65" s="12" customFormat="1">
      <c r="B343" s="148"/>
      <c r="D343" s="142" t="s">
        <v>231</v>
      </c>
      <c r="E343" s="149" t="s">
        <v>1</v>
      </c>
      <c r="F343" s="150" t="s">
        <v>529</v>
      </c>
      <c r="H343" s="151">
        <v>225</v>
      </c>
      <c r="I343" s="152"/>
      <c r="L343" s="148"/>
      <c r="M343" s="153"/>
      <c r="T343" s="154"/>
      <c r="AT343" s="149" t="s">
        <v>231</v>
      </c>
      <c r="AU343" s="149" t="s">
        <v>6</v>
      </c>
      <c r="AV343" s="12" t="s">
        <v>88</v>
      </c>
      <c r="AW343" s="12" t="s">
        <v>35</v>
      </c>
      <c r="AX343" s="12" t="s">
        <v>79</v>
      </c>
      <c r="AY343" s="149" t="s">
        <v>224</v>
      </c>
    </row>
    <row r="344" spans="2:65" s="11" customFormat="1">
      <c r="B344" s="141"/>
      <c r="D344" s="142" t="s">
        <v>231</v>
      </c>
      <c r="E344" s="143" t="s">
        <v>1</v>
      </c>
      <c r="F344" s="144" t="s">
        <v>254</v>
      </c>
      <c r="H344" s="143" t="s">
        <v>1</v>
      </c>
      <c r="I344" s="145"/>
      <c r="L344" s="141"/>
      <c r="M344" s="146"/>
      <c r="T344" s="147"/>
      <c r="AT344" s="143" t="s">
        <v>231</v>
      </c>
      <c r="AU344" s="143" t="s">
        <v>6</v>
      </c>
      <c r="AV344" s="11" t="s">
        <v>6</v>
      </c>
      <c r="AW344" s="11" t="s">
        <v>35</v>
      </c>
      <c r="AX344" s="11" t="s">
        <v>79</v>
      </c>
      <c r="AY344" s="143" t="s">
        <v>224</v>
      </c>
    </row>
    <row r="345" spans="2:65" s="12" customFormat="1">
      <c r="B345" s="148"/>
      <c r="D345" s="142" t="s">
        <v>231</v>
      </c>
      <c r="E345" s="149" t="s">
        <v>1</v>
      </c>
      <c r="F345" s="150" t="s">
        <v>530</v>
      </c>
      <c r="H345" s="151">
        <v>84</v>
      </c>
      <c r="I345" s="152"/>
      <c r="L345" s="148"/>
      <c r="M345" s="153"/>
      <c r="T345" s="154"/>
      <c r="AT345" s="149" t="s">
        <v>231</v>
      </c>
      <c r="AU345" s="149" t="s">
        <v>6</v>
      </c>
      <c r="AV345" s="12" t="s">
        <v>88</v>
      </c>
      <c r="AW345" s="12" t="s">
        <v>35</v>
      </c>
      <c r="AX345" s="12" t="s">
        <v>79</v>
      </c>
      <c r="AY345" s="149" t="s">
        <v>224</v>
      </c>
    </row>
    <row r="346" spans="2:65" s="11" customFormat="1">
      <c r="B346" s="141"/>
      <c r="D346" s="142" t="s">
        <v>231</v>
      </c>
      <c r="E346" s="143" t="s">
        <v>1</v>
      </c>
      <c r="F346" s="144" t="s">
        <v>232</v>
      </c>
      <c r="H346" s="143" t="s">
        <v>1</v>
      </c>
      <c r="I346" s="145"/>
      <c r="L346" s="141"/>
      <c r="M346" s="146"/>
      <c r="T346" s="147"/>
      <c r="AT346" s="143" t="s">
        <v>231</v>
      </c>
      <c r="AU346" s="143" t="s">
        <v>6</v>
      </c>
      <c r="AV346" s="11" t="s">
        <v>6</v>
      </c>
      <c r="AW346" s="11" t="s">
        <v>35</v>
      </c>
      <c r="AX346" s="11" t="s">
        <v>79</v>
      </c>
      <c r="AY346" s="143" t="s">
        <v>224</v>
      </c>
    </row>
    <row r="347" spans="2:65" s="12" customFormat="1">
      <c r="B347" s="148"/>
      <c r="D347" s="142" t="s">
        <v>231</v>
      </c>
      <c r="E347" s="149" t="s">
        <v>1</v>
      </c>
      <c r="F347" s="150" t="s">
        <v>531</v>
      </c>
      <c r="H347" s="151">
        <v>81.599999999999994</v>
      </c>
      <c r="I347" s="152"/>
      <c r="L347" s="148"/>
      <c r="M347" s="153"/>
      <c r="T347" s="154"/>
      <c r="AT347" s="149" t="s">
        <v>231</v>
      </c>
      <c r="AU347" s="149" t="s">
        <v>6</v>
      </c>
      <c r="AV347" s="12" t="s">
        <v>88</v>
      </c>
      <c r="AW347" s="12" t="s">
        <v>35</v>
      </c>
      <c r="AX347" s="12" t="s">
        <v>79</v>
      </c>
      <c r="AY347" s="149" t="s">
        <v>224</v>
      </c>
    </row>
    <row r="348" spans="2:65" s="12" customFormat="1">
      <c r="B348" s="148"/>
      <c r="D348" s="142" t="s">
        <v>231</v>
      </c>
      <c r="E348" s="149" t="s">
        <v>1</v>
      </c>
      <c r="F348" s="150" t="s">
        <v>532</v>
      </c>
      <c r="H348" s="151">
        <v>160</v>
      </c>
      <c r="I348" s="152"/>
      <c r="L348" s="148"/>
      <c r="M348" s="153"/>
      <c r="T348" s="154"/>
      <c r="AT348" s="149" t="s">
        <v>231</v>
      </c>
      <c r="AU348" s="149" t="s">
        <v>6</v>
      </c>
      <c r="AV348" s="12" t="s">
        <v>88</v>
      </c>
      <c r="AW348" s="12" t="s">
        <v>35</v>
      </c>
      <c r="AX348" s="12" t="s">
        <v>79</v>
      </c>
      <c r="AY348" s="149" t="s">
        <v>224</v>
      </c>
    </row>
    <row r="349" spans="2:65" s="12" customFormat="1">
      <c r="B349" s="148"/>
      <c r="D349" s="142" t="s">
        <v>231</v>
      </c>
      <c r="E349" s="149" t="s">
        <v>1</v>
      </c>
      <c r="F349" s="150" t="s">
        <v>533</v>
      </c>
      <c r="H349" s="151">
        <v>181.5</v>
      </c>
      <c r="I349" s="152"/>
      <c r="L349" s="148"/>
      <c r="M349" s="153"/>
      <c r="T349" s="154"/>
      <c r="AT349" s="149" t="s">
        <v>231</v>
      </c>
      <c r="AU349" s="149" t="s">
        <v>6</v>
      </c>
      <c r="AV349" s="12" t="s">
        <v>88</v>
      </c>
      <c r="AW349" s="12" t="s">
        <v>35</v>
      </c>
      <c r="AX349" s="12" t="s">
        <v>79</v>
      </c>
      <c r="AY349" s="149" t="s">
        <v>224</v>
      </c>
    </row>
    <row r="350" spans="2:65" s="13" customFormat="1">
      <c r="B350" s="155"/>
      <c r="D350" s="142" t="s">
        <v>231</v>
      </c>
      <c r="E350" s="156" t="s">
        <v>1</v>
      </c>
      <c r="F350" s="157" t="s">
        <v>236</v>
      </c>
      <c r="H350" s="158">
        <v>1334.9</v>
      </c>
      <c r="I350" s="159"/>
      <c r="L350" s="155"/>
      <c r="M350" s="160"/>
      <c r="T350" s="161"/>
      <c r="AT350" s="156" t="s">
        <v>231</v>
      </c>
      <c r="AU350" s="156" t="s">
        <v>6</v>
      </c>
      <c r="AV350" s="13" t="s">
        <v>229</v>
      </c>
      <c r="AW350" s="13" t="s">
        <v>35</v>
      </c>
      <c r="AX350" s="13" t="s">
        <v>6</v>
      </c>
      <c r="AY350" s="156" t="s">
        <v>224</v>
      </c>
    </row>
    <row r="351" spans="2:65" s="1" customFormat="1" ht="24.2" customHeight="1">
      <c r="B351" s="32"/>
      <c r="C351" s="127" t="s">
        <v>534</v>
      </c>
      <c r="D351" s="127" t="s">
        <v>225</v>
      </c>
      <c r="E351" s="128" t="s">
        <v>535</v>
      </c>
      <c r="F351" s="129" t="s">
        <v>536</v>
      </c>
      <c r="G351" s="130" t="s">
        <v>320</v>
      </c>
      <c r="H351" s="131">
        <v>911.8</v>
      </c>
      <c r="I351" s="132"/>
      <c r="J351" s="133">
        <f>ROUND(I351*H351,2)</f>
        <v>0</v>
      </c>
      <c r="K351" s="134"/>
      <c r="L351" s="32"/>
      <c r="M351" s="135" t="s">
        <v>1</v>
      </c>
      <c r="N351" s="136" t="s">
        <v>44</v>
      </c>
      <c r="P351" s="137">
        <f>O351*H351</f>
        <v>0</v>
      </c>
      <c r="Q351" s="137">
        <v>0</v>
      </c>
      <c r="R351" s="137">
        <f>Q351*H351</f>
        <v>0</v>
      </c>
      <c r="S351" s="137">
        <v>0</v>
      </c>
      <c r="T351" s="138">
        <f>S351*H351</f>
        <v>0</v>
      </c>
      <c r="AR351" s="139" t="s">
        <v>229</v>
      </c>
      <c r="AT351" s="139" t="s">
        <v>225</v>
      </c>
      <c r="AU351" s="139" t="s">
        <v>6</v>
      </c>
      <c r="AY351" s="17" t="s">
        <v>224</v>
      </c>
      <c r="BE351" s="140">
        <f>IF(N351="základní",J351,0)</f>
        <v>0</v>
      </c>
      <c r="BF351" s="140">
        <f>IF(N351="snížená",J351,0)</f>
        <v>0</v>
      </c>
      <c r="BG351" s="140">
        <f>IF(N351="zákl. přenesená",J351,0)</f>
        <v>0</v>
      </c>
      <c r="BH351" s="140">
        <f>IF(N351="sníž. přenesená",J351,0)</f>
        <v>0</v>
      </c>
      <c r="BI351" s="140">
        <f>IF(N351="nulová",J351,0)</f>
        <v>0</v>
      </c>
      <c r="BJ351" s="17" t="s">
        <v>6</v>
      </c>
      <c r="BK351" s="140">
        <f>ROUND(I351*H351,2)</f>
        <v>0</v>
      </c>
      <c r="BL351" s="17" t="s">
        <v>229</v>
      </c>
      <c r="BM351" s="139" t="s">
        <v>537</v>
      </c>
    </row>
    <row r="352" spans="2:65" s="11" customFormat="1">
      <c r="B352" s="141"/>
      <c r="D352" s="142" t="s">
        <v>231</v>
      </c>
      <c r="E352" s="143" t="s">
        <v>1</v>
      </c>
      <c r="F352" s="144" t="s">
        <v>526</v>
      </c>
      <c r="H352" s="143" t="s">
        <v>1</v>
      </c>
      <c r="I352" s="145"/>
      <c r="L352" s="141"/>
      <c r="M352" s="146"/>
      <c r="T352" s="147"/>
      <c r="AT352" s="143" t="s">
        <v>231</v>
      </c>
      <c r="AU352" s="143" t="s">
        <v>6</v>
      </c>
      <c r="AV352" s="11" t="s">
        <v>6</v>
      </c>
      <c r="AW352" s="11" t="s">
        <v>35</v>
      </c>
      <c r="AX352" s="11" t="s">
        <v>79</v>
      </c>
      <c r="AY352" s="143" t="s">
        <v>224</v>
      </c>
    </row>
    <row r="353" spans="2:65" s="12" customFormat="1">
      <c r="B353" s="148"/>
      <c r="D353" s="142" t="s">
        <v>231</v>
      </c>
      <c r="E353" s="149" t="s">
        <v>1</v>
      </c>
      <c r="F353" s="150" t="s">
        <v>527</v>
      </c>
      <c r="H353" s="151">
        <v>362.5</v>
      </c>
      <c r="I353" s="152"/>
      <c r="L353" s="148"/>
      <c r="M353" s="153"/>
      <c r="T353" s="154"/>
      <c r="AT353" s="149" t="s">
        <v>231</v>
      </c>
      <c r="AU353" s="149" t="s">
        <v>6</v>
      </c>
      <c r="AV353" s="12" t="s">
        <v>88</v>
      </c>
      <c r="AW353" s="12" t="s">
        <v>35</v>
      </c>
      <c r="AX353" s="12" t="s">
        <v>79</v>
      </c>
      <c r="AY353" s="149" t="s">
        <v>224</v>
      </c>
    </row>
    <row r="354" spans="2:65" s="12" customFormat="1">
      <c r="B354" s="148"/>
      <c r="D354" s="142" t="s">
        <v>231</v>
      </c>
      <c r="E354" s="149" t="s">
        <v>1</v>
      </c>
      <c r="F354" s="150" t="s">
        <v>528</v>
      </c>
      <c r="H354" s="151">
        <v>240.3</v>
      </c>
      <c r="I354" s="152"/>
      <c r="L354" s="148"/>
      <c r="M354" s="153"/>
      <c r="T354" s="154"/>
      <c r="AT354" s="149" t="s">
        <v>231</v>
      </c>
      <c r="AU354" s="149" t="s">
        <v>6</v>
      </c>
      <c r="AV354" s="12" t="s">
        <v>88</v>
      </c>
      <c r="AW354" s="12" t="s">
        <v>35</v>
      </c>
      <c r="AX354" s="12" t="s">
        <v>79</v>
      </c>
      <c r="AY354" s="149" t="s">
        <v>224</v>
      </c>
    </row>
    <row r="355" spans="2:65" s="11" customFormat="1">
      <c r="B355" s="141"/>
      <c r="D355" s="142" t="s">
        <v>231</v>
      </c>
      <c r="E355" s="143" t="s">
        <v>1</v>
      </c>
      <c r="F355" s="144" t="s">
        <v>408</v>
      </c>
      <c r="H355" s="143" t="s">
        <v>1</v>
      </c>
      <c r="I355" s="145"/>
      <c r="L355" s="141"/>
      <c r="M355" s="146"/>
      <c r="T355" s="147"/>
      <c r="AT355" s="143" t="s">
        <v>231</v>
      </c>
      <c r="AU355" s="143" t="s">
        <v>6</v>
      </c>
      <c r="AV355" s="11" t="s">
        <v>6</v>
      </c>
      <c r="AW355" s="11" t="s">
        <v>35</v>
      </c>
      <c r="AX355" s="11" t="s">
        <v>79</v>
      </c>
      <c r="AY355" s="143" t="s">
        <v>224</v>
      </c>
    </row>
    <row r="356" spans="2:65" s="12" customFormat="1">
      <c r="B356" s="148"/>
      <c r="D356" s="142" t="s">
        <v>231</v>
      </c>
      <c r="E356" s="149" t="s">
        <v>1</v>
      </c>
      <c r="F356" s="150" t="s">
        <v>529</v>
      </c>
      <c r="H356" s="151">
        <v>225</v>
      </c>
      <c r="I356" s="152"/>
      <c r="L356" s="148"/>
      <c r="M356" s="153"/>
      <c r="T356" s="154"/>
      <c r="AT356" s="149" t="s">
        <v>231</v>
      </c>
      <c r="AU356" s="149" t="s">
        <v>6</v>
      </c>
      <c r="AV356" s="12" t="s">
        <v>88</v>
      </c>
      <c r="AW356" s="12" t="s">
        <v>35</v>
      </c>
      <c r="AX356" s="12" t="s">
        <v>79</v>
      </c>
      <c r="AY356" s="149" t="s">
        <v>224</v>
      </c>
    </row>
    <row r="357" spans="2:65" s="11" customFormat="1">
      <c r="B357" s="141"/>
      <c r="D357" s="142" t="s">
        <v>231</v>
      </c>
      <c r="E357" s="143" t="s">
        <v>1</v>
      </c>
      <c r="F357" s="144" t="s">
        <v>254</v>
      </c>
      <c r="H357" s="143" t="s">
        <v>1</v>
      </c>
      <c r="I357" s="145"/>
      <c r="L357" s="141"/>
      <c r="M357" s="146"/>
      <c r="T357" s="147"/>
      <c r="AT357" s="143" t="s">
        <v>231</v>
      </c>
      <c r="AU357" s="143" t="s">
        <v>6</v>
      </c>
      <c r="AV357" s="11" t="s">
        <v>6</v>
      </c>
      <c r="AW357" s="11" t="s">
        <v>35</v>
      </c>
      <c r="AX357" s="11" t="s">
        <v>79</v>
      </c>
      <c r="AY357" s="143" t="s">
        <v>224</v>
      </c>
    </row>
    <row r="358" spans="2:65" s="12" customFormat="1">
      <c r="B358" s="148"/>
      <c r="D358" s="142" t="s">
        <v>231</v>
      </c>
      <c r="E358" s="149" t="s">
        <v>1</v>
      </c>
      <c r="F358" s="150" t="s">
        <v>530</v>
      </c>
      <c r="H358" s="151">
        <v>84</v>
      </c>
      <c r="I358" s="152"/>
      <c r="L358" s="148"/>
      <c r="M358" s="153"/>
      <c r="T358" s="154"/>
      <c r="AT358" s="149" t="s">
        <v>231</v>
      </c>
      <c r="AU358" s="149" t="s">
        <v>6</v>
      </c>
      <c r="AV358" s="12" t="s">
        <v>88</v>
      </c>
      <c r="AW358" s="12" t="s">
        <v>35</v>
      </c>
      <c r="AX358" s="12" t="s">
        <v>79</v>
      </c>
      <c r="AY358" s="149" t="s">
        <v>224</v>
      </c>
    </row>
    <row r="359" spans="2:65" s="13" customFormat="1">
      <c r="B359" s="155"/>
      <c r="D359" s="142" t="s">
        <v>231</v>
      </c>
      <c r="E359" s="156" t="s">
        <v>1</v>
      </c>
      <c r="F359" s="157" t="s">
        <v>236</v>
      </c>
      <c r="H359" s="158">
        <v>911.8</v>
      </c>
      <c r="I359" s="159"/>
      <c r="L359" s="155"/>
      <c r="M359" s="160"/>
      <c r="T359" s="161"/>
      <c r="AT359" s="156" t="s">
        <v>231</v>
      </c>
      <c r="AU359" s="156" t="s">
        <v>6</v>
      </c>
      <c r="AV359" s="13" t="s">
        <v>229</v>
      </c>
      <c r="AW359" s="13" t="s">
        <v>35</v>
      </c>
      <c r="AX359" s="13" t="s">
        <v>6</v>
      </c>
      <c r="AY359" s="156" t="s">
        <v>224</v>
      </c>
    </row>
    <row r="360" spans="2:65" s="1" customFormat="1" ht="33" customHeight="1">
      <c r="B360" s="32"/>
      <c r="C360" s="127" t="s">
        <v>538</v>
      </c>
      <c r="D360" s="127" t="s">
        <v>225</v>
      </c>
      <c r="E360" s="128" t="s">
        <v>539</v>
      </c>
      <c r="F360" s="129" t="s">
        <v>540</v>
      </c>
      <c r="G360" s="130" t="s">
        <v>320</v>
      </c>
      <c r="H360" s="131">
        <v>1933.95</v>
      </c>
      <c r="I360" s="132"/>
      <c r="J360" s="133">
        <f>ROUND(I360*H360,2)</f>
        <v>0</v>
      </c>
      <c r="K360" s="134"/>
      <c r="L360" s="32"/>
      <c r="M360" s="135" t="s">
        <v>1</v>
      </c>
      <c r="N360" s="136" t="s">
        <v>44</v>
      </c>
      <c r="P360" s="137">
        <f>O360*H360</f>
        <v>0</v>
      </c>
      <c r="Q360" s="137">
        <v>0</v>
      </c>
      <c r="R360" s="137">
        <f>Q360*H360</f>
        <v>0</v>
      </c>
      <c r="S360" s="137">
        <v>0</v>
      </c>
      <c r="T360" s="138">
        <f>S360*H360</f>
        <v>0</v>
      </c>
      <c r="AR360" s="139" t="s">
        <v>229</v>
      </c>
      <c r="AT360" s="139" t="s">
        <v>225</v>
      </c>
      <c r="AU360" s="139" t="s">
        <v>6</v>
      </c>
      <c r="AY360" s="17" t="s">
        <v>224</v>
      </c>
      <c r="BE360" s="140">
        <f>IF(N360="základní",J360,0)</f>
        <v>0</v>
      </c>
      <c r="BF360" s="140">
        <f>IF(N360="snížená",J360,0)</f>
        <v>0</v>
      </c>
      <c r="BG360" s="140">
        <f>IF(N360="zákl. přenesená",J360,0)</f>
        <v>0</v>
      </c>
      <c r="BH360" s="140">
        <f>IF(N360="sníž. přenesená",J360,0)</f>
        <v>0</v>
      </c>
      <c r="BI360" s="140">
        <f>IF(N360="nulová",J360,0)</f>
        <v>0</v>
      </c>
      <c r="BJ360" s="17" t="s">
        <v>6</v>
      </c>
      <c r="BK360" s="140">
        <f>ROUND(I360*H360,2)</f>
        <v>0</v>
      </c>
      <c r="BL360" s="17" t="s">
        <v>229</v>
      </c>
      <c r="BM360" s="139" t="s">
        <v>541</v>
      </c>
    </row>
    <row r="361" spans="2:65" s="11" customFormat="1">
      <c r="B361" s="141"/>
      <c r="D361" s="142" t="s">
        <v>231</v>
      </c>
      <c r="E361" s="143" t="s">
        <v>1</v>
      </c>
      <c r="F361" s="144" t="s">
        <v>542</v>
      </c>
      <c r="H361" s="143" t="s">
        <v>1</v>
      </c>
      <c r="I361" s="145"/>
      <c r="L361" s="141"/>
      <c r="M361" s="146"/>
      <c r="T361" s="147"/>
      <c r="AT361" s="143" t="s">
        <v>231</v>
      </c>
      <c r="AU361" s="143" t="s">
        <v>6</v>
      </c>
      <c r="AV361" s="11" t="s">
        <v>6</v>
      </c>
      <c r="AW361" s="11" t="s">
        <v>35</v>
      </c>
      <c r="AX361" s="11" t="s">
        <v>79</v>
      </c>
      <c r="AY361" s="143" t="s">
        <v>224</v>
      </c>
    </row>
    <row r="362" spans="2:65" s="12" customFormat="1" ht="22.5">
      <c r="B362" s="148"/>
      <c r="D362" s="142" t="s">
        <v>231</v>
      </c>
      <c r="E362" s="149" t="s">
        <v>1</v>
      </c>
      <c r="F362" s="150" t="s">
        <v>543</v>
      </c>
      <c r="H362" s="151">
        <v>1022.15</v>
      </c>
      <c r="I362" s="152"/>
      <c r="L362" s="148"/>
      <c r="M362" s="153"/>
      <c r="T362" s="154"/>
      <c r="AT362" s="149" t="s">
        <v>231</v>
      </c>
      <c r="AU362" s="149" t="s">
        <v>6</v>
      </c>
      <c r="AV362" s="12" t="s">
        <v>88</v>
      </c>
      <c r="AW362" s="12" t="s">
        <v>35</v>
      </c>
      <c r="AX362" s="12" t="s">
        <v>79</v>
      </c>
      <c r="AY362" s="149" t="s">
        <v>224</v>
      </c>
    </row>
    <row r="363" spans="2:65" s="11" customFormat="1">
      <c r="B363" s="141"/>
      <c r="D363" s="142" t="s">
        <v>231</v>
      </c>
      <c r="E363" s="143" t="s">
        <v>1</v>
      </c>
      <c r="F363" s="144" t="s">
        <v>526</v>
      </c>
      <c r="H363" s="143" t="s">
        <v>1</v>
      </c>
      <c r="I363" s="145"/>
      <c r="L363" s="141"/>
      <c r="M363" s="146"/>
      <c r="T363" s="147"/>
      <c r="AT363" s="143" t="s">
        <v>231</v>
      </c>
      <c r="AU363" s="143" t="s">
        <v>6</v>
      </c>
      <c r="AV363" s="11" t="s">
        <v>6</v>
      </c>
      <c r="AW363" s="11" t="s">
        <v>35</v>
      </c>
      <c r="AX363" s="11" t="s">
        <v>79</v>
      </c>
      <c r="AY363" s="143" t="s">
        <v>224</v>
      </c>
    </row>
    <row r="364" spans="2:65" s="12" customFormat="1">
      <c r="B364" s="148"/>
      <c r="D364" s="142" t="s">
        <v>231</v>
      </c>
      <c r="E364" s="149" t="s">
        <v>1</v>
      </c>
      <c r="F364" s="150" t="s">
        <v>527</v>
      </c>
      <c r="H364" s="151">
        <v>362.5</v>
      </c>
      <c r="I364" s="152"/>
      <c r="L364" s="148"/>
      <c r="M364" s="153"/>
      <c r="T364" s="154"/>
      <c r="AT364" s="149" t="s">
        <v>231</v>
      </c>
      <c r="AU364" s="149" t="s">
        <v>6</v>
      </c>
      <c r="AV364" s="12" t="s">
        <v>88</v>
      </c>
      <c r="AW364" s="12" t="s">
        <v>35</v>
      </c>
      <c r="AX364" s="12" t="s">
        <v>79</v>
      </c>
      <c r="AY364" s="149" t="s">
        <v>224</v>
      </c>
    </row>
    <row r="365" spans="2:65" s="12" customFormat="1">
      <c r="B365" s="148"/>
      <c r="D365" s="142" t="s">
        <v>231</v>
      </c>
      <c r="E365" s="149" t="s">
        <v>1</v>
      </c>
      <c r="F365" s="150" t="s">
        <v>528</v>
      </c>
      <c r="H365" s="151">
        <v>240.3</v>
      </c>
      <c r="I365" s="152"/>
      <c r="L365" s="148"/>
      <c r="M365" s="153"/>
      <c r="T365" s="154"/>
      <c r="AT365" s="149" t="s">
        <v>231</v>
      </c>
      <c r="AU365" s="149" t="s">
        <v>6</v>
      </c>
      <c r="AV365" s="12" t="s">
        <v>88</v>
      </c>
      <c r="AW365" s="12" t="s">
        <v>35</v>
      </c>
      <c r="AX365" s="12" t="s">
        <v>79</v>
      </c>
      <c r="AY365" s="149" t="s">
        <v>224</v>
      </c>
    </row>
    <row r="366" spans="2:65" s="11" customFormat="1">
      <c r="B366" s="141"/>
      <c r="D366" s="142" t="s">
        <v>231</v>
      </c>
      <c r="E366" s="143" t="s">
        <v>1</v>
      </c>
      <c r="F366" s="144" t="s">
        <v>408</v>
      </c>
      <c r="H366" s="143" t="s">
        <v>1</v>
      </c>
      <c r="I366" s="145"/>
      <c r="L366" s="141"/>
      <c r="M366" s="146"/>
      <c r="T366" s="147"/>
      <c r="AT366" s="143" t="s">
        <v>231</v>
      </c>
      <c r="AU366" s="143" t="s">
        <v>6</v>
      </c>
      <c r="AV366" s="11" t="s">
        <v>6</v>
      </c>
      <c r="AW366" s="11" t="s">
        <v>35</v>
      </c>
      <c r="AX366" s="11" t="s">
        <v>79</v>
      </c>
      <c r="AY366" s="143" t="s">
        <v>224</v>
      </c>
    </row>
    <row r="367" spans="2:65" s="12" customFormat="1">
      <c r="B367" s="148"/>
      <c r="D367" s="142" t="s">
        <v>231</v>
      </c>
      <c r="E367" s="149" t="s">
        <v>1</v>
      </c>
      <c r="F367" s="150" t="s">
        <v>529</v>
      </c>
      <c r="H367" s="151">
        <v>225</v>
      </c>
      <c r="I367" s="152"/>
      <c r="L367" s="148"/>
      <c r="M367" s="153"/>
      <c r="T367" s="154"/>
      <c r="AT367" s="149" t="s">
        <v>231</v>
      </c>
      <c r="AU367" s="149" t="s">
        <v>6</v>
      </c>
      <c r="AV367" s="12" t="s">
        <v>88</v>
      </c>
      <c r="AW367" s="12" t="s">
        <v>35</v>
      </c>
      <c r="AX367" s="12" t="s">
        <v>79</v>
      </c>
      <c r="AY367" s="149" t="s">
        <v>224</v>
      </c>
    </row>
    <row r="368" spans="2:65" s="11" customFormat="1">
      <c r="B368" s="141"/>
      <c r="D368" s="142" t="s">
        <v>231</v>
      </c>
      <c r="E368" s="143" t="s">
        <v>1</v>
      </c>
      <c r="F368" s="144" t="s">
        <v>254</v>
      </c>
      <c r="H368" s="143" t="s">
        <v>1</v>
      </c>
      <c r="I368" s="145"/>
      <c r="L368" s="141"/>
      <c r="M368" s="146"/>
      <c r="T368" s="147"/>
      <c r="AT368" s="143" t="s">
        <v>231</v>
      </c>
      <c r="AU368" s="143" t="s">
        <v>6</v>
      </c>
      <c r="AV368" s="11" t="s">
        <v>6</v>
      </c>
      <c r="AW368" s="11" t="s">
        <v>35</v>
      </c>
      <c r="AX368" s="11" t="s">
        <v>79</v>
      </c>
      <c r="AY368" s="143" t="s">
        <v>224</v>
      </c>
    </row>
    <row r="369" spans="2:65" s="12" customFormat="1">
      <c r="B369" s="148"/>
      <c r="D369" s="142" t="s">
        <v>231</v>
      </c>
      <c r="E369" s="149" t="s">
        <v>1</v>
      </c>
      <c r="F369" s="150" t="s">
        <v>530</v>
      </c>
      <c r="H369" s="151">
        <v>84</v>
      </c>
      <c r="I369" s="152"/>
      <c r="L369" s="148"/>
      <c r="M369" s="153"/>
      <c r="T369" s="154"/>
      <c r="AT369" s="149" t="s">
        <v>231</v>
      </c>
      <c r="AU369" s="149" t="s">
        <v>6</v>
      </c>
      <c r="AV369" s="12" t="s">
        <v>88</v>
      </c>
      <c r="AW369" s="12" t="s">
        <v>35</v>
      </c>
      <c r="AX369" s="12" t="s">
        <v>79</v>
      </c>
      <c r="AY369" s="149" t="s">
        <v>224</v>
      </c>
    </row>
    <row r="370" spans="2:65" s="13" customFormat="1">
      <c r="B370" s="155"/>
      <c r="D370" s="142" t="s">
        <v>231</v>
      </c>
      <c r="E370" s="156" t="s">
        <v>1</v>
      </c>
      <c r="F370" s="157" t="s">
        <v>236</v>
      </c>
      <c r="H370" s="158">
        <v>1933.95</v>
      </c>
      <c r="I370" s="159"/>
      <c r="L370" s="155"/>
      <c r="M370" s="160"/>
      <c r="T370" s="161"/>
      <c r="AT370" s="156" t="s">
        <v>231</v>
      </c>
      <c r="AU370" s="156" t="s">
        <v>6</v>
      </c>
      <c r="AV370" s="13" t="s">
        <v>229</v>
      </c>
      <c r="AW370" s="13" t="s">
        <v>35</v>
      </c>
      <c r="AX370" s="13" t="s">
        <v>6</v>
      </c>
      <c r="AY370" s="156" t="s">
        <v>224</v>
      </c>
    </row>
    <row r="371" spans="2:65" s="1" customFormat="1" ht="16.5" customHeight="1">
      <c r="B371" s="32"/>
      <c r="C371" s="127" t="s">
        <v>544</v>
      </c>
      <c r="D371" s="127" t="s">
        <v>225</v>
      </c>
      <c r="E371" s="128" t="s">
        <v>545</v>
      </c>
      <c r="F371" s="129" t="s">
        <v>546</v>
      </c>
      <c r="G371" s="130" t="s">
        <v>547</v>
      </c>
      <c r="H371" s="131">
        <v>147</v>
      </c>
      <c r="I371" s="132"/>
      <c r="J371" s="133">
        <f>ROUND(I371*H371,2)</f>
        <v>0</v>
      </c>
      <c r="K371" s="134"/>
      <c r="L371" s="32"/>
      <c r="M371" s="135" t="s">
        <v>1</v>
      </c>
      <c r="N371" s="136" t="s">
        <v>44</v>
      </c>
      <c r="P371" s="137">
        <f>O371*H371</f>
        <v>0</v>
      </c>
      <c r="Q371" s="137">
        <v>0</v>
      </c>
      <c r="R371" s="137">
        <f>Q371*H371</f>
        <v>0</v>
      </c>
      <c r="S371" s="137">
        <v>0</v>
      </c>
      <c r="T371" s="138">
        <f>S371*H371</f>
        <v>0</v>
      </c>
      <c r="AR371" s="139" t="s">
        <v>229</v>
      </c>
      <c r="AT371" s="139" t="s">
        <v>225</v>
      </c>
      <c r="AU371" s="139" t="s">
        <v>6</v>
      </c>
      <c r="AY371" s="17" t="s">
        <v>224</v>
      </c>
      <c r="BE371" s="140">
        <f>IF(N371="základní",J371,0)</f>
        <v>0</v>
      </c>
      <c r="BF371" s="140">
        <f>IF(N371="snížená",J371,0)</f>
        <v>0</v>
      </c>
      <c r="BG371" s="140">
        <f>IF(N371="zákl. přenesená",J371,0)</f>
        <v>0</v>
      </c>
      <c r="BH371" s="140">
        <f>IF(N371="sníž. přenesená",J371,0)</f>
        <v>0</v>
      </c>
      <c r="BI371" s="140">
        <f>IF(N371="nulová",J371,0)</f>
        <v>0</v>
      </c>
      <c r="BJ371" s="17" t="s">
        <v>6</v>
      </c>
      <c r="BK371" s="140">
        <f>ROUND(I371*H371,2)</f>
        <v>0</v>
      </c>
      <c r="BL371" s="17" t="s">
        <v>229</v>
      </c>
      <c r="BM371" s="139" t="s">
        <v>548</v>
      </c>
    </row>
    <row r="372" spans="2:65" s="12" customFormat="1">
      <c r="B372" s="148"/>
      <c r="D372" s="142" t="s">
        <v>231</v>
      </c>
      <c r="E372" s="149" t="s">
        <v>1</v>
      </c>
      <c r="F372" s="150" t="s">
        <v>549</v>
      </c>
      <c r="H372" s="151">
        <v>147</v>
      </c>
      <c r="I372" s="152"/>
      <c r="L372" s="148"/>
      <c r="M372" s="153"/>
      <c r="T372" s="154"/>
      <c r="AT372" s="149" t="s">
        <v>231</v>
      </c>
      <c r="AU372" s="149" t="s">
        <v>6</v>
      </c>
      <c r="AV372" s="12" t="s">
        <v>88</v>
      </c>
      <c r="AW372" s="12" t="s">
        <v>35</v>
      </c>
      <c r="AX372" s="12" t="s">
        <v>6</v>
      </c>
      <c r="AY372" s="149" t="s">
        <v>224</v>
      </c>
    </row>
    <row r="373" spans="2:65" s="1" customFormat="1" ht="33" customHeight="1">
      <c r="B373" s="32"/>
      <c r="C373" s="127" t="s">
        <v>550</v>
      </c>
      <c r="D373" s="127" t="s">
        <v>225</v>
      </c>
      <c r="E373" s="128" t="s">
        <v>551</v>
      </c>
      <c r="F373" s="129" t="s">
        <v>552</v>
      </c>
      <c r="G373" s="130" t="s">
        <v>320</v>
      </c>
      <c r="H373" s="131">
        <v>30.4</v>
      </c>
      <c r="I373" s="132"/>
      <c r="J373" s="133">
        <f>ROUND(I373*H373,2)</f>
        <v>0</v>
      </c>
      <c r="K373" s="134"/>
      <c r="L373" s="32"/>
      <c r="M373" s="135" t="s">
        <v>1</v>
      </c>
      <c r="N373" s="136" t="s">
        <v>44</v>
      </c>
      <c r="P373" s="137">
        <f>O373*H373</f>
        <v>0</v>
      </c>
      <c r="Q373" s="137">
        <v>1.8799999999999999E-3</v>
      </c>
      <c r="R373" s="137">
        <f>Q373*H373</f>
        <v>5.7151999999999994E-2</v>
      </c>
      <c r="S373" s="137">
        <v>0</v>
      </c>
      <c r="T373" s="138">
        <f>S373*H373</f>
        <v>0</v>
      </c>
      <c r="AR373" s="139" t="s">
        <v>229</v>
      </c>
      <c r="AT373" s="139" t="s">
        <v>225</v>
      </c>
      <c r="AU373" s="139" t="s">
        <v>6</v>
      </c>
      <c r="AY373" s="17" t="s">
        <v>224</v>
      </c>
      <c r="BE373" s="140">
        <f>IF(N373="základní",J373,0)</f>
        <v>0</v>
      </c>
      <c r="BF373" s="140">
        <f>IF(N373="snížená",J373,0)</f>
        <v>0</v>
      </c>
      <c r="BG373" s="140">
        <f>IF(N373="zákl. přenesená",J373,0)</f>
        <v>0</v>
      </c>
      <c r="BH373" s="140">
        <f>IF(N373="sníž. přenesená",J373,0)</f>
        <v>0</v>
      </c>
      <c r="BI373" s="140">
        <f>IF(N373="nulová",J373,0)</f>
        <v>0</v>
      </c>
      <c r="BJ373" s="17" t="s">
        <v>6</v>
      </c>
      <c r="BK373" s="140">
        <f>ROUND(I373*H373,2)</f>
        <v>0</v>
      </c>
      <c r="BL373" s="17" t="s">
        <v>229</v>
      </c>
      <c r="BM373" s="139" t="s">
        <v>553</v>
      </c>
    </row>
    <row r="374" spans="2:65" s="11" customFormat="1">
      <c r="B374" s="141"/>
      <c r="D374" s="142" t="s">
        <v>231</v>
      </c>
      <c r="E374" s="143" t="s">
        <v>1</v>
      </c>
      <c r="F374" s="144" t="s">
        <v>363</v>
      </c>
      <c r="H374" s="143" t="s">
        <v>1</v>
      </c>
      <c r="I374" s="145"/>
      <c r="L374" s="141"/>
      <c r="M374" s="146"/>
      <c r="T374" s="147"/>
      <c r="AT374" s="143" t="s">
        <v>231</v>
      </c>
      <c r="AU374" s="143" t="s">
        <v>6</v>
      </c>
      <c r="AV374" s="11" t="s">
        <v>6</v>
      </c>
      <c r="AW374" s="11" t="s">
        <v>35</v>
      </c>
      <c r="AX374" s="11" t="s">
        <v>79</v>
      </c>
      <c r="AY374" s="143" t="s">
        <v>224</v>
      </c>
    </row>
    <row r="375" spans="2:65" s="12" customFormat="1">
      <c r="B375" s="148"/>
      <c r="D375" s="142" t="s">
        <v>231</v>
      </c>
      <c r="E375" s="149" t="s">
        <v>1</v>
      </c>
      <c r="F375" s="150" t="s">
        <v>554</v>
      </c>
      <c r="H375" s="151">
        <v>30.4</v>
      </c>
      <c r="I375" s="152"/>
      <c r="L375" s="148"/>
      <c r="M375" s="153"/>
      <c r="T375" s="154"/>
      <c r="AT375" s="149" t="s">
        <v>231</v>
      </c>
      <c r="AU375" s="149" t="s">
        <v>6</v>
      </c>
      <c r="AV375" s="12" t="s">
        <v>88</v>
      </c>
      <c r="AW375" s="12" t="s">
        <v>35</v>
      </c>
      <c r="AX375" s="12" t="s">
        <v>6</v>
      </c>
      <c r="AY375" s="149" t="s">
        <v>224</v>
      </c>
    </row>
    <row r="376" spans="2:65" s="10" customFormat="1" ht="25.9" customHeight="1">
      <c r="B376" s="117"/>
      <c r="D376" s="118" t="s">
        <v>78</v>
      </c>
      <c r="E376" s="119" t="s">
        <v>555</v>
      </c>
      <c r="F376" s="119" t="s">
        <v>556</v>
      </c>
      <c r="I376" s="120"/>
      <c r="J376" s="121">
        <f>BK376</f>
        <v>0</v>
      </c>
      <c r="L376" s="117"/>
      <c r="M376" s="122"/>
      <c r="P376" s="123">
        <f>SUM(P377:P381)</f>
        <v>0</v>
      </c>
      <c r="R376" s="123">
        <f>SUM(R377:R381)</f>
        <v>0</v>
      </c>
      <c r="T376" s="124">
        <f>SUM(T377:T381)</f>
        <v>0</v>
      </c>
      <c r="AR376" s="118" t="s">
        <v>6</v>
      </c>
      <c r="AT376" s="125" t="s">
        <v>78</v>
      </c>
      <c r="AU376" s="125" t="s">
        <v>79</v>
      </c>
      <c r="AY376" s="118" t="s">
        <v>224</v>
      </c>
      <c r="BK376" s="126">
        <f>SUM(BK377:BK381)</f>
        <v>0</v>
      </c>
    </row>
    <row r="377" spans="2:65" s="1" customFormat="1" ht="16.5" customHeight="1">
      <c r="B377" s="32"/>
      <c r="C377" s="127" t="s">
        <v>557</v>
      </c>
      <c r="D377" s="127" t="s">
        <v>225</v>
      </c>
      <c r="E377" s="128" t="s">
        <v>558</v>
      </c>
      <c r="F377" s="129" t="s">
        <v>559</v>
      </c>
      <c r="G377" s="130" t="s">
        <v>228</v>
      </c>
      <c r="H377" s="131">
        <v>1.9119999999999999</v>
      </c>
      <c r="I377" s="132"/>
      <c r="J377" s="133">
        <f>ROUND(I377*H377,2)</f>
        <v>0</v>
      </c>
      <c r="K377" s="134"/>
      <c r="L377" s="32"/>
      <c r="M377" s="135" t="s">
        <v>1</v>
      </c>
      <c r="N377" s="136" t="s">
        <v>44</v>
      </c>
      <c r="P377" s="137">
        <f>O377*H377</f>
        <v>0</v>
      </c>
      <c r="Q377" s="137">
        <v>0</v>
      </c>
      <c r="R377" s="137">
        <f>Q377*H377</f>
        <v>0</v>
      </c>
      <c r="S377" s="137">
        <v>0</v>
      </c>
      <c r="T377" s="138">
        <f>S377*H377</f>
        <v>0</v>
      </c>
      <c r="AR377" s="139" t="s">
        <v>229</v>
      </c>
      <c r="AT377" s="139" t="s">
        <v>225</v>
      </c>
      <c r="AU377" s="139" t="s">
        <v>6</v>
      </c>
      <c r="AY377" s="17" t="s">
        <v>224</v>
      </c>
      <c r="BE377" s="140">
        <f>IF(N377="základní",J377,0)</f>
        <v>0</v>
      </c>
      <c r="BF377" s="140">
        <f>IF(N377="snížená",J377,0)</f>
        <v>0</v>
      </c>
      <c r="BG377" s="140">
        <f>IF(N377="zákl. přenesená",J377,0)</f>
        <v>0</v>
      </c>
      <c r="BH377" s="140">
        <f>IF(N377="sníž. přenesená",J377,0)</f>
        <v>0</v>
      </c>
      <c r="BI377" s="140">
        <f>IF(N377="nulová",J377,0)</f>
        <v>0</v>
      </c>
      <c r="BJ377" s="17" t="s">
        <v>6</v>
      </c>
      <c r="BK377" s="140">
        <f>ROUND(I377*H377,2)</f>
        <v>0</v>
      </c>
      <c r="BL377" s="17" t="s">
        <v>229</v>
      </c>
      <c r="BM377" s="139" t="s">
        <v>560</v>
      </c>
    </row>
    <row r="378" spans="2:65" s="11" customFormat="1">
      <c r="B378" s="141"/>
      <c r="D378" s="142" t="s">
        <v>231</v>
      </c>
      <c r="E378" s="143" t="s">
        <v>1</v>
      </c>
      <c r="F378" s="144" t="s">
        <v>363</v>
      </c>
      <c r="H378" s="143" t="s">
        <v>1</v>
      </c>
      <c r="I378" s="145"/>
      <c r="L378" s="141"/>
      <c r="M378" s="146"/>
      <c r="T378" s="147"/>
      <c r="AT378" s="143" t="s">
        <v>231</v>
      </c>
      <c r="AU378" s="143" t="s">
        <v>6</v>
      </c>
      <c r="AV378" s="11" t="s">
        <v>6</v>
      </c>
      <c r="AW378" s="11" t="s">
        <v>35</v>
      </c>
      <c r="AX378" s="11" t="s">
        <v>79</v>
      </c>
      <c r="AY378" s="143" t="s">
        <v>224</v>
      </c>
    </row>
    <row r="379" spans="2:65" s="12" customFormat="1">
      <c r="B379" s="148"/>
      <c r="D379" s="142" t="s">
        <v>231</v>
      </c>
      <c r="E379" s="149" t="s">
        <v>1</v>
      </c>
      <c r="F379" s="150" t="s">
        <v>561</v>
      </c>
      <c r="H379" s="151">
        <v>1.534</v>
      </c>
      <c r="I379" s="152"/>
      <c r="L379" s="148"/>
      <c r="M379" s="153"/>
      <c r="T379" s="154"/>
      <c r="AT379" s="149" t="s">
        <v>231</v>
      </c>
      <c r="AU379" s="149" t="s">
        <v>6</v>
      </c>
      <c r="AV379" s="12" t="s">
        <v>88</v>
      </c>
      <c r="AW379" s="12" t="s">
        <v>35</v>
      </c>
      <c r="AX379" s="12" t="s">
        <v>79</v>
      </c>
      <c r="AY379" s="149" t="s">
        <v>224</v>
      </c>
    </row>
    <row r="380" spans="2:65" s="12" customFormat="1">
      <c r="B380" s="148"/>
      <c r="D380" s="142" t="s">
        <v>231</v>
      </c>
      <c r="E380" s="149" t="s">
        <v>1</v>
      </c>
      <c r="F380" s="150" t="s">
        <v>562</v>
      </c>
      <c r="H380" s="151">
        <v>0.378</v>
      </c>
      <c r="I380" s="152"/>
      <c r="L380" s="148"/>
      <c r="M380" s="153"/>
      <c r="T380" s="154"/>
      <c r="AT380" s="149" t="s">
        <v>231</v>
      </c>
      <c r="AU380" s="149" t="s">
        <v>6</v>
      </c>
      <c r="AV380" s="12" t="s">
        <v>88</v>
      </c>
      <c r="AW380" s="12" t="s">
        <v>35</v>
      </c>
      <c r="AX380" s="12" t="s">
        <v>79</v>
      </c>
      <c r="AY380" s="149" t="s">
        <v>224</v>
      </c>
    </row>
    <row r="381" spans="2:65" s="13" customFormat="1">
      <c r="B381" s="155"/>
      <c r="D381" s="142" t="s">
        <v>231</v>
      </c>
      <c r="E381" s="156" t="s">
        <v>1</v>
      </c>
      <c r="F381" s="157" t="s">
        <v>236</v>
      </c>
      <c r="H381" s="158">
        <v>1.9119999999999999</v>
      </c>
      <c r="I381" s="159"/>
      <c r="L381" s="155"/>
      <c r="M381" s="160"/>
      <c r="T381" s="161"/>
      <c r="AT381" s="156" t="s">
        <v>231</v>
      </c>
      <c r="AU381" s="156" t="s">
        <v>6</v>
      </c>
      <c r="AV381" s="13" t="s">
        <v>229</v>
      </c>
      <c r="AW381" s="13" t="s">
        <v>35</v>
      </c>
      <c r="AX381" s="13" t="s">
        <v>6</v>
      </c>
      <c r="AY381" s="156" t="s">
        <v>224</v>
      </c>
    </row>
    <row r="382" spans="2:65" s="10" customFormat="1" ht="25.9" customHeight="1">
      <c r="B382" s="117"/>
      <c r="D382" s="118" t="s">
        <v>78</v>
      </c>
      <c r="E382" s="119" t="s">
        <v>272</v>
      </c>
      <c r="F382" s="119" t="s">
        <v>563</v>
      </c>
      <c r="I382" s="120"/>
      <c r="J382" s="121">
        <f>BK382</f>
        <v>0</v>
      </c>
      <c r="L382" s="117"/>
      <c r="M382" s="122"/>
      <c r="P382" s="123">
        <f>SUM(P383:P389)</f>
        <v>0</v>
      </c>
      <c r="R382" s="123">
        <f>SUM(R383:R389)</f>
        <v>0</v>
      </c>
      <c r="T382" s="124">
        <f>SUM(T383:T389)</f>
        <v>0</v>
      </c>
      <c r="AR382" s="118" t="s">
        <v>6</v>
      </c>
      <c r="AT382" s="125" t="s">
        <v>78</v>
      </c>
      <c r="AU382" s="125" t="s">
        <v>79</v>
      </c>
      <c r="AY382" s="118" t="s">
        <v>224</v>
      </c>
      <c r="BK382" s="126">
        <f>SUM(BK383:BK389)</f>
        <v>0</v>
      </c>
    </row>
    <row r="383" spans="2:65" s="1" customFormat="1" ht="24.2" customHeight="1">
      <c r="B383" s="32"/>
      <c r="C383" s="127" t="s">
        <v>564</v>
      </c>
      <c r="D383" s="127" t="s">
        <v>225</v>
      </c>
      <c r="E383" s="128" t="s">
        <v>565</v>
      </c>
      <c r="F383" s="129" t="s">
        <v>566</v>
      </c>
      <c r="G383" s="130" t="s">
        <v>312</v>
      </c>
      <c r="H383" s="131">
        <v>1</v>
      </c>
      <c r="I383" s="132"/>
      <c r="J383" s="133">
        <f t="shared" ref="J383:J389" si="0">ROUND(I383*H383,2)</f>
        <v>0</v>
      </c>
      <c r="K383" s="134"/>
      <c r="L383" s="32"/>
      <c r="M383" s="135" t="s">
        <v>1</v>
      </c>
      <c r="N383" s="136" t="s">
        <v>44</v>
      </c>
      <c r="P383" s="137">
        <f t="shared" ref="P383:P389" si="1">O383*H383</f>
        <v>0</v>
      </c>
      <c r="Q383" s="137">
        <v>0</v>
      </c>
      <c r="R383" s="137">
        <f t="shared" ref="R383:R389" si="2">Q383*H383</f>
        <v>0</v>
      </c>
      <c r="S383" s="137">
        <v>0</v>
      </c>
      <c r="T383" s="138">
        <f t="shared" ref="T383:T389" si="3">S383*H383</f>
        <v>0</v>
      </c>
      <c r="AR383" s="139" t="s">
        <v>229</v>
      </c>
      <c r="AT383" s="139" t="s">
        <v>225</v>
      </c>
      <c r="AU383" s="139" t="s">
        <v>6</v>
      </c>
      <c r="AY383" s="17" t="s">
        <v>224</v>
      </c>
      <c r="BE383" s="140">
        <f t="shared" ref="BE383:BE389" si="4">IF(N383="základní",J383,0)</f>
        <v>0</v>
      </c>
      <c r="BF383" s="140">
        <f t="shared" ref="BF383:BF389" si="5">IF(N383="snížená",J383,0)</f>
        <v>0</v>
      </c>
      <c r="BG383" s="140">
        <f t="shared" ref="BG383:BG389" si="6">IF(N383="zákl. přenesená",J383,0)</f>
        <v>0</v>
      </c>
      <c r="BH383" s="140">
        <f t="shared" ref="BH383:BH389" si="7">IF(N383="sníž. přenesená",J383,0)</f>
        <v>0</v>
      </c>
      <c r="BI383" s="140">
        <f t="shared" ref="BI383:BI389" si="8">IF(N383="nulová",J383,0)</f>
        <v>0</v>
      </c>
      <c r="BJ383" s="17" t="s">
        <v>6</v>
      </c>
      <c r="BK383" s="140">
        <f t="shared" ref="BK383:BK389" si="9">ROUND(I383*H383,2)</f>
        <v>0</v>
      </c>
      <c r="BL383" s="17" t="s">
        <v>229</v>
      </c>
      <c r="BM383" s="139" t="s">
        <v>567</v>
      </c>
    </row>
    <row r="384" spans="2:65" s="1" customFormat="1" ht="24.2" customHeight="1">
      <c r="B384" s="32"/>
      <c r="C384" s="127" t="s">
        <v>568</v>
      </c>
      <c r="D384" s="127" t="s">
        <v>225</v>
      </c>
      <c r="E384" s="128" t="s">
        <v>569</v>
      </c>
      <c r="F384" s="129" t="s">
        <v>570</v>
      </c>
      <c r="G384" s="130" t="s">
        <v>312</v>
      </c>
      <c r="H384" s="131">
        <v>1</v>
      </c>
      <c r="I384" s="132"/>
      <c r="J384" s="133">
        <f t="shared" si="0"/>
        <v>0</v>
      </c>
      <c r="K384" s="134"/>
      <c r="L384" s="32"/>
      <c r="M384" s="135" t="s">
        <v>1</v>
      </c>
      <c r="N384" s="136" t="s">
        <v>44</v>
      </c>
      <c r="P384" s="137">
        <f t="shared" si="1"/>
        <v>0</v>
      </c>
      <c r="Q384" s="137">
        <v>0</v>
      </c>
      <c r="R384" s="137">
        <f t="shared" si="2"/>
        <v>0</v>
      </c>
      <c r="S384" s="137">
        <v>0</v>
      </c>
      <c r="T384" s="138">
        <f t="shared" si="3"/>
        <v>0</v>
      </c>
      <c r="AR384" s="139" t="s">
        <v>229</v>
      </c>
      <c r="AT384" s="139" t="s">
        <v>225</v>
      </c>
      <c r="AU384" s="139" t="s">
        <v>6</v>
      </c>
      <c r="AY384" s="17" t="s">
        <v>224</v>
      </c>
      <c r="BE384" s="140">
        <f t="shared" si="4"/>
        <v>0</v>
      </c>
      <c r="BF384" s="140">
        <f t="shared" si="5"/>
        <v>0</v>
      </c>
      <c r="BG384" s="140">
        <f t="shared" si="6"/>
        <v>0</v>
      </c>
      <c r="BH384" s="140">
        <f t="shared" si="7"/>
        <v>0</v>
      </c>
      <c r="BI384" s="140">
        <f t="shared" si="8"/>
        <v>0</v>
      </c>
      <c r="BJ384" s="17" t="s">
        <v>6</v>
      </c>
      <c r="BK384" s="140">
        <f t="shared" si="9"/>
        <v>0</v>
      </c>
      <c r="BL384" s="17" t="s">
        <v>229</v>
      </c>
      <c r="BM384" s="139" t="s">
        <v>571</v>
      </c>
    </row>
    <row r="385" spans="2:65" s="1" customFormat="1" ht="16.5" customHeight="1">
      <c r="B385" s="32"/>
      <c r="C385" s="127" t="s">
        <v>572</v>
      </c>
      <c r="D385" s="127" t="s">
        <v>225</v>
      </c>
      <c r="E385" s="128" t="s">
        <v>573</v>
      </c>
      <c r="F385" s="129" t="s">
        <v>574</v>
      </c>
      <c r="G385" s="130" t="s">
        <v>228</v>
      </c>
      <c r="H385" s="131">
        <v>0.47099999999999997</v>
      </c>
      <c r="I385" s="132"/>
      <c r="J385" s="133">
        <f t="shared" si="0"/>
        <v>0</v>
      </c>
      <c r="K385" s="134"/>
      <c r="L385" s="32"/>
      <c r="M385" s="135" t="s">
        <v>1</v>
      </c>
      <c r="N385" s="136" t="s">
        <v>44</v>
      </c>
      <c r="P385" s="137">
        <f t="shared" si="1"/>
        <v>0</v>
      </c>
      <c r="Q385" s="137">
        <v>0</v>
      </c>
      <c r="R385" s="137">
        <f t="shared" si="2"/>
        <v>0</v>
      </c>
      <c r="S385" s="137">
        <v>0</v>
      </c>
      <c r="T385" s="138">
        <f t="shared" si="3"/>
        <v>0</v>
      </c>
      <c r="AR385" s="139" t="s">
        <v>229</v>
      </c>
      <c r="AT385" s="139" t="s">
        <v>225</v>
      </c>
      <c r="AU385" s="139" t="s">
        <v>6</v>
      </c>
      <c r="AY385" s="17" t="s">
        <v>224</v>
      </c>
      <c r="BE385" s="140">
        <f t="shared" si="4"/>
        <v>0</v>
      </c>
      <c r="BF385" s="140">
        <f t="shared" si="5"/>
        <v>0</v>
      </c>
      <c r="BG385" s="140">
        <f t="shared" si="6"/>
        <v>0</v>
      </c>
      <c r="BH385" s="140">
        <f t="shared" si="7"/>
        <v>0</v>
      </c>
      <c r="BI385" s="140">
        <f t="shared" si="8"/>
        <v>0</v>
      </c>
      <c r="BJ385" s="17" t="s">
        <v>6</v>
      </c>
      <c r="BK385" s="140">
        <f t="shared" si="9"/>
        <v>0</v>
      </c>
      <c r="BL385" s="17" t="s">
        <v>229</v>
      </c>
      <c r="BM385" s="139" t="s">
        <v>575</v>
      </c>
    </row>
    <row r="386" spans="2:65" s="1" customFormat="1" ht="16.5" customHeight="1">
      <c r="B386" s="32"/>
      <c r="C386" s="127" t="s">
        <v>576</v>
      </c>
      <c r="D386" s="127" t="s">
        <v>225</v>
      </c>
      <c r="E386" s="128" t="s">
        <v>577</v>
      </c>
      <c r="F386" s="129" t="s">
        <v>578</v>
      </c>
      <c r="G386" s="130" t="s">
        <v>312</v>
      </c>
      <c r="H386" s="131">
        <v>3</v>
      </c>
      <c r="I386" s="132"/>
      <c r="J386" s="133">
        <f t="shared" si="0"/>
        <v>0</v>
      </c>
      <c r="K386" s="134"/>
      <c r="L386" s="32"/>
      <c r="M386" s="135" t="s">
        <v>1</v>
      </c>
      <c r="N386" s="136" t="s">
        <v>44</v>
      </c>
      <c r="P386" s="137">
        <f t="shared" si="1"/>
        <v>0</v>
      </c>
      <c r="Q386" s="137">
        <v>0</v>
      </c>
      <c r="R386" s="137">
        <f t="shared" si="2"/>
        <v>0</v>
      </c>
      <c r="S386" s="137">
        <v>0</v>
      </c>
      <c r="T386" s="138">
        <f t="shared" si="3"/>
        <v>0</v>
      </c>
      <c r="AR386" s="139" t="s">
        <v>229</v>
      </c>
      <c r="AT386" s="139" t="s">
        <v>225</v>
      </c>
      <c r="AU386" s="139" t="s">
        <v>6</v>
      </c>
      <c r="AY386" s="17" t="s">
        <v>224</v>
      </c>
      <c r="BE386" s="140">
        <f t="shared" si="4"/>
        <v>0</v>
      </c>
      <c r="BF386" s="140">
        <f t="shared" si="5"/>
        <v>0</v>
      </c>
      <c r="BG386" s="140">
        <f t="shared" si="6"/>
        <v>0</v>
      </c>
      <c r="BH386" s="140">
        <f t="shared" si="7"/>
        <v>0</v>
      </c>
      <c r="BI386" s="140">
        <f t="shared" si="8"/>
        <v>0</v>
      </c>
      <c r="BJ386" s="17" t="s">
        <v>6</v>
      </c>
      <c r="BK386" s="140">
        <f t="shared" si="9"/>
        <v>0</v>
      </c>
      <c r="BL386" s="17" t="s">
        <v>229</v>
      </c>
      <c r="BM386" s="139" t="s">
        <v>579</v>
      </c>
    </row>
    <row r="387" spans="2:65" s="1" customFormat="1" ht="21.75" customHeight="1">
      <c r="B387" s="32"/>
      <c r="C387" s="127" t="s">
        <v>580</v>
      </c>
      <c r="D387" s="127" t="s">
        <v>225</v>
      </c>
      <c r="E387" s="128" t="s">
        <v>581</v>
      </c>
      <c r="F387" s="129" t="s">
        <v>582</v>
      </c>
      <c r="G387" s="130" t="s">
        <v>312</v>
      </c>
      <c r="H387" s="131">
        <v>10</v>
      </c>
      <c r="I387" s="132"/>
      <c r="J387" s="133">
        <f t="shared" si="0"/>
        <v>0</v>
      </c>
      <c r="K387" s="134"/>
      <c r="L387" s="32"/>
      <c r="M387" s="135" t="s">
        <v>1</v>
      </c>
      <c r="N387" s="136" t="s">
        <v>44</v>
      </c>
      <c r="P387" s="137">
        <f t="shared" si="1"/>
        <v>0</v>
      </c>
      <c r="Q387" s="137">
        <v>0</v>
      </c>
      <c r="R387" s="137">
        <f t="shared" si="2"/>
        <v>0</v>
      </c>
      <c r="S387" s="137">
        <v>0</v>
      </c>
      <c r="T387" s="138">
        <f t="shared" si="3"/>
        <v>0</v>
      </c>
      <c r="AR387" s="139" t="s">
        <v>229</v>
      </c>
      <c r="AT387" s="139" t="s">
        <v>225</v>
      </c>
      <c r="AU387" s="139" t="s">
        <v>6</v>
      </c>
      <c r="AY387" s="17" t="s">
        <v>224</v>
      </c>
      <c r="BE387" s="140">
        <f t="shared" si="4"/>
        <v>0</v>
      </c>
      <c r="BF387" s="140">
        <f t="shared" si="5"/>
        <v>0</v>
      </c>
      <c r="BG387" s="140">
        <f t="shared" si="6"/>
        <v>0</v>
      </c>
      <c r="BH387" s="140">
        <f t="shared" si="7"/>
        <v>0</v>
      </c>
      <c r="BI387" s="140">
        <f t="shared" si="8"/>
        <v>0</v>
      </c>
      <c r="BJ387" s="17" t="s">
        <v>6</v>
      </c>
      <c r="BK387" s="140">
        <f t="shared" si="9"/>
        <v>0</v>
      </c>
      <c r="BL387" s="17" t="s">
        <v>229</v>
      </c>
      <c r="BM387" s="139" t="s">
        <v>583</v>
      </c>
    </row>
    <row r="388" spans="2:65" s="1" customFormat="1" ht="24.2" customHeight="1">
      <c r="B388" s="32"/>
      <c r="C388" s="127" t="s">
        <v>313</v>
      </c>
      <c r="D388" s="127" t="s">
        <v>225</v>
      </c>
      <c r="E388" s="128" t="s">
        <v>584</v>
      </c>
      <c r="F388" s="129" t="s">
        <v>585</v>
      </c>
      <c r="G388" s="130" t="s">
        <v>312</v>
      </c>
      <c r="H388" s="131">
        <v>1</v>
      </c>
      <c r="I388" s="132"/>
      <c r="J388" s="133">
        <f t="shared" si="0"/>
        <v>0</v>
      </c>
      <c r="K388" s="134"/>
      <c r="L388" s="32"/>
      <c r="M388" s="135" t="s">
        <v>1</v>
      </c>
      <c r="N388" s="136" t="s">
        <v>44</v>
      </c>
      <c r="P388" s="137">
        <f t="shared" si="1"/>
        <v>0</v>
      </c>
      <c r="Q388" s="137">
        <v>0</v>
      </c>
      <c r="R388" s="137">
        <f t="shared" si="2"/>
        <v>0</v>
      </c>
      <c r="S388" s="137">
        <v>0</v>
      </c>
      <c r="T388" s="138">
        <f t="shared" si="3"/>
        <v>0</v>
      </c>
      <c r="AR388" s="139" t="s">
        <v>229</v>
      </c>
      <c r="AT388" s="139" t="s">
        <v>225</v>
      </c>
      <c r="AU388" s="139" t="s">
        <v>6</v>
      </c>
      <c r="AY388" s="17" t="s">
        <v>224</v>
      </c>
      <c r="BE388" s="140">
        <f t="shared" si="4"/>
        <v>0</v>
      </c>
      <c r="BF388" s="140">
        <f t="shared" si="5"/>
        <v>0</v>
      </c>
      <c r="BG388" s="140">
        <f t="shared" si="6"/>
        <v>0</v>
      </c>
      <c r="BH388" s="140">
        <f t="shared" si="7"/>
        <v>0</v>
      </c>
      <c r="BI388" s="140">
        <f t="shared" si="8"/>
        <v>0</v>
      </c>
      <c r="BJ388" s="17" t="s">
        <v>6</v>
      </c>
      <c r="BK388" s="140">
        <f t="shared" si="9"/>
        <v>0</v>
      </c>
      <c r="BL388" s="17" t="s">
        <v>229</v>
      </c>
      <c r="BM388" s="139" t="s">
        <v>586</v>
      </c>
    </row>
    <row r="389" spans="2:65" s="1" customFormat="1" ht="16.5" customHeight="1">
      <c r="B389" s="32"/>
      <c r="C389" s="127" t="s">
        <v>555</v>
      </c>
      <c r="D389" s="127" t="s">
        <v>225</v>
      </c>
      <c r="E389" s="128" t="s">
        <v>587</v>
      </c>
      <c r="F389" s="129" t="s">
        <v>588</v>
      </c>
      <c r="G389" s="130" t="s">
        <v>312</v>
      </c>
      <c r="H389" s="131">
        <v>3</v>
      </c>
      <c r="I389" s="132"/>
      <c r="J389" s="133">
        <f t="shared" si="0"/>
        <v>0</v>
      </c>
      <c r="K389" s="134"/>
      <c r="L389" s="32"/>
      <c r="M389" s="135" t="s">
        <v>1</v>
      </c>
      <c r="N389" s="136" t="s">
        <v>44</v>
      </c>
      <c r="P389" s="137">
        <f t="shared" si="1"/>
        <v>0</v>
      </c>
      <c r="Q389" s="137">
        <v>0</v>
      </c>
      <c r="R389" s="137">
        <f t="shared" si="2"/>
        <v>0</v>
      </c>
      <c r="S389" s="137">
        <v>0</v>
      </c>
      <c r="T389" s="138">
        <f t="shared" si="3"/>
        <v>0</v>
      </c>
      <c r="AR389" s="139" t="s">
        <v>229</v>
      </c>
      <c r="AT389" s="139" t="s">
        <v>225</v>
      </c>
      <c r="AU389" s="139" t="s">
        <v>6</v>
      </c>
      <c r="AY389" s="17" t="s">
        <v>224</v>
      </c>
      <c r="BE389" s="140">
        <f t="shared" si="4"/>
        <v>0</v>
      </c>
      <c r="BF389" s="140">
        <f t="shared" si="5"/>
        <v>0</v>
      </c>
      <c r="BG389" s="140">
        <f t="shared" si="6"/>
        <v>0</v>
      </c>
      <c r="BH389" s="140">
        <f t="shared" si="7"/>
        <v>0</v>
      </c>
      <c r="BI389" s="140">
        <f t="shared" si="8"/>
        <v>0</v>
      </c>
      <c r="BJ389" s="17" t="s">
        <v>6</v>
      </c>
      <c r="BK389" s="140">
        <f t="shared" si="9"/>
        <v>0</v>
      </c>
      <c r="BL389" s="17" t="s">
        <v>229</v>
      </c>
      <c r="BM389" s="139" t="s">
        <v>589</v>
      </c>
    </row>
    <row r="390" spans="2:65" s="10" customFormat="1" ht="25.9" customHeight="1">
      <c r="B390" s="117"/>
      <c r="D390" s="118" t="s">
        <v>78</v>
      </c>
      <c r="E390" s="119" t="s">
        <v>590</v>
      </c>
      <c r="F390" s="119" t="s">
        <v>591</v>
      </c>
      <c r="I390" s="120"/>
      <c r="J390" s="121">
        <f>BK390</f>
        <v>0</v>
      </c>
      <c r="L390" s="117"/>
      <c r="M390" s="122"/>
      <c r="P390" s="123">
        <f>SUM(P391:P412)</f>
        <v>0</v>
      </c>
      <c r="R390" s="123">
        <f>SUM(R391:R412)</f>
        <v>0</v>
      </c>
      <c r="T390" s="124">
        <f>SUM(T391:T412)</f>
        <v>0</v>
      </c>
      <c r="AR390" s="118" t="s">
        <v>6</v>
      </c>
      <c r="AT390" s="125" t="s">
        <v>78</v>
      </c>
      <c r="AU390" s="125" t="s">
        <v>79</v>
      </c>
      <c r="AY390" s="118" t="s">
        <v>224</v>
      </c>
      <c r="BK390" s="126">
        <f>SUM(BK391:BK412)</f>
        <v>0</v>
      </c>
    </row>
    <row r="391" spans="2:65" s="1" customFormat="1" ht="37.9" customHeight="1">
      <c r="B391" s="32"/>
      <c r="C391" s="127" t="s">
        <v>317</v>
      </c>
      <c r="D391" s="127" t="s">
        <v>225</v>
      </c>
      <c r="E391" s="128" t="s">
        <v>592</v>
      </c>
      <c r="F391" s="129" t="s">
        <v>593</v>
      </c>
      <c r="G391" s="130" t="s">
        <v>312</v>
      </c>
      <c r="H391" s="131">
        <v>10</v>
      </c>
      <c r="I391" s="132"/>
      <c r="J391" s="133">
        <f t="shared" ref="J391:J412" si="10">ROUND(I391*H391,2)</f>
        <v>0</v>
      </c>
      <c r="K391" s="134"/>
      <c r="L391" s="32"/>
      <c r="M391" s="135" t="s">
        <v>1</v>
      </c>
      <c r="N391" s="136" t="s">
        <v>44</v>
      </c>
      <c r="P391" s="137">
        <f t="shared" ref="P391:P412" si="11">O391*H391</f>
        <v>0</v>
      </c>
      <c r="Q391" s="137">
        <v>0</v>
      </c>
      <c r="R391" s="137">
        <f t="shared" ref="R391:R412" si="12">Q391*H391</f>
        <v>0</v>
      </c>
      <c r="S391" s="137">
        <v>0</v>
      </c>
      <c r="T391" s="138">
        <f t="shared" ref="T391:T412" si="13">S391*H391</f>
        <v>0</v>
      </c>
      <c r="AR391" s="139" t="s">
        <v>229</v>
      </c>
      <c r="AT391" s="139" t="s">
        <v>225</v>
      </c>
      <c r="AU391" s="139" t="s">
        <v>6</v>
      </c>
      <c r="AY391" s="17" t="s">
        <v>224</v>
      </c>
      <c r="BE391" s="140">
        <f t="shared" ref="BE391:BE412" si="14">IF(N391="základní",J391,0)</f>
        <v>0</v>
      </c>
      <c r="BF391" s="140">
        <f t="shared" ref="BF391:BF412" si="15">IF(N391="snížená",J391,0)</f>
        <v>0</v>
      </c>
      <c r="BG391" s="140">
        <f t="shared" ref="BG391:BG412" si="16">IF(N391="zákl. přenesená",J391,0)</f>
        <v>0</v>
      </c>
      <c r="BH391" s="140">
        <f t="shared" ref="BH391:BH412" si="17">IF(N391="sníž. přenesená",J391,0)</f>
        <v>0</v>
      </c>
      <c r="BI391" s="140">
        <f t="shared" ref="BI391:BI412" si="18">IF(N391="nulová",J391,0)</f>
        <v>0</v>
      </c>
      <c r="BJ391" s="17" t="s">
        <v>6</v>
      </c>
      <c r="BK391" s="140">
        <f t="shared" ref="BK391:BK412" si="19">ROUND(I391*H391,2)</f>
        <v>0</v>
      </c>
      <c r="BL391" s="17" t="s">
        <v>229</v>
      </c>
      <c r="BM391" s="139" t="s">
        <v>327</v>
      </c>
    </row>
    <row r="392" spans="2:65" s="1" customFormat="1" ht="24.2" customHeight="1">
      <c r="B392" s="32"/>
      <c r="C392" s="127" t="s">
        <v>594</v>
      </c>
      <c r="D392" s="127" t="s">
        <v>225</v>
      </c>
      <c r="E392" s="128" t="s">
        <v>595</v>
      </c>
      <c r="F392" s="129" t="s">
        <v>596</v>
      </c>
      <c r="G392" s="130" t="s">
        <v>547</v>
      </c>
      <c r="H392" s="131">
        <v>756.2</v>
      </c>
      <c r="I392" s="132"/>
      <c r="J392" s="133">
        <f t="shared" si="10"/>
        <v>0</v>
      </c>
      <c r="K392" s="134"/>
      <c r="L392" s="32"/>
      <c r="M392" s="135" t="s">
        <v>1</v>
      </c>
      <c r="N392" s="136" t="s">
        <v>44</v>
      </c>
      <c r="P392" s="137">
        <f t="shared" si="11"/>
        <v>0</v>
      </c>
      <c r="Q392" s="137">
        <v>0</v>
      </c>
      <c r="R392" s="137">
        <f t="shared" si="12"/>
        <v>0</v>
      </c>
      <c r="S392" s="137">
        <v>0</v>
      </c>
      <c r="T392" s="138">
        <f t="shared" si="13"/>
        <v>0</v>
      </c>
      <c r="AR392" s="139" t="s">
        <v>229</v>
      </c>
      <c r="AT392" s="139" t="s">
        <v>225</v>
      </c>
      <c r="AU392" s="139" t="s">
        <v>6</v>
      </c>
      <c r="AY392" s="17" t="s">
        <v>224</v>
      </c>
      <c r="BE392" s="140">
        <f t="shared" si="14"/>
        <v>0</v>
      </c>
      <c r="BF392" s="140">
        <f t="shared" si="15"/>
        <v>0</v>
      </c>
      <c r="BG392" s="140">
        <f t="shared" si="16"/>
        <v>0</v>
      </c>
      <c r="BH392" s="140">
        <f t="shared" si="17"/>
        <v>0</v>
      </c>
      <c r="BI392" s="140">
        <f t="shared" si="18"/>
        <v>0</v>
      </c>
      <c r="BJ392" s="17" t="s">
        <v>6</v>
      </c>
      <c r="BK392" s="140">
        <f t="shared" si="19"/>
        <v>0</v>
      </c>
      <c r="BL392" s="17" t="s">
        <v>229</v>
      </c>
      <c r="BM392" s="139" t="s">
        <v>597</v>
      </c>
    </row>
    <row r="393" spans="2:65" s="1" customFormat="1" ht="24.2" customHeight="1">
      <c r="B393" s="32"/>
      <c r="C393" s="127" t="s">
        <v>321</v>
      </c>
      <c r="D393" s="127" t="s">
        <v>225</v>
      </c>
      <c r="E393" s="128" t="s">
        <v>598</v>
      </c>
      <c r="F393" s="129" t="s">
        <v>2942</v>
      </c>
      <c r="G393" s="130" t="s">
        <v>547</v>
      </c>
      <c r="H393" s="131">
        <v>90.9</v>
      </c>
      <c r="I393" s="132"/>
      <c r="J393" s="133">
        <f t="shared" si="10"/>
        <v>0</v>
      </c>
      <c r="K393" s="134"/>
      <c r="L393" s="32"/>
      <c r="M393" s="135" t="s">
        <v>1</v>
      </c>
      <c r="N393" s="136" t="s">
        <v>44</v>
      </c>
      <c r="P393" s="137">
        <f t="shared" si="11"/>
        <v>0</v>
      </c>
      <c r="Q393" s="137">
        <v>0</v>
      </c>
      <c r="R393" s="137">
        <f t="shared" si="12"/>
        <v>0</v>
      </c>
      <c r="S393" s="137">
        <v>0</v>
      </c>
      <c r="T393" s="138">
        <f t="shared" si="13"/>
        <v>0</v>
      </c>
      <c r="AR393" s="139" t="s">
        <v>229</v>
      </c>
      <c r="AT393" s="139" t="s">
        <v>225</v>
      </c>
      <c r="AU393" s="139" t="s">
        <v>6</v>
      </c>
      <c r="AY393" s="17" t="s">
        <v>224</v>
      </c>
      <c r="BE393" s="140">
        <f t="shared" si="14"/>
        <v>0</v>
      </c>
      <c r="BF393" s="140">
        <f t="shared" si="15"/>
        <v>0</v>
      </c>
      <c r="BG393" s="140">
        <f t="shared" si="16"/>
        <v>0</v>
      </c>
      <c r="BH393" s="140">
        <f t="shared" si="17"/>
        <v>0</v>
      </c>
      <c r="BI393" s="140">
        <f t="shared" si="18"/>
        <v>0</v>
      </c>
      <c r="BJ393" s="17" t="s">
        <v>6</v>
      </c>
      <c r="BK393" s="140">
        <f t="shared" si="19"/>
        <v>0</v>
      </c>
      <c r="BL393" s="17" t="s">
        <v>229</v>
      </c>
      <c r="BM393" s="139" t="s">
        <v>599</v>
      </c>
    </row>
    <row r="394" spans="2:65" s="1" customFormat="1" ht="16.5" customHeight="1">
      <c r="B394" s="32"/>
      <c r="C394" s="127" t="s">
        <v>600</v>
      </c>
      <c r="D394" s="127" t="s">
        <v>225</v>
      </c>
      <c r="E394" s="128" t="s">
        <v>601</v>
      </c>
      <c r="F394" s="129" t="s">
        <v>602</v>
      </c>
      <c r="G394" s="130" t="s">
        <v>312</v>
      </c>
      <c r="H394" s="131">
        <v>4</v>
      </c>
      <c r="I394" s="132"/>
      <c r="J394" s="133">
        <f t="shared" si="10"/>
        <v>0</v>
      </c>
      <c r="K394" s="134"/>
      <c r="L394" s="32"/>
      <c r="M394" s="135" t="s">
        <v>1</v>
      </c>
      <c r="N394" s="136" t="s">
        <v>44</v>
      </c>
      <c r="P394" s="137">
        <f t="shared" si="11"/>
        <v>0</v>
      </c>
      <c r="Q394" s="137">
        <v>0</v>
      </c>
      <c r="R394" s="137">
        <f t="shared" si="12"/>
        <v>0</v>
      </c>
      <c r="S394" s="137">
        <v>0</v>
      </c>
      <c r="T394" s="138">
        <f t="shared" si="13"/>
        <v>0</v>
      </c>
      <c r="AR394" s="139" t="s">
        <v>229</v>
      </c>
      <c r="AT394" s="139" t="s">
        <v>225</v>
      </c>
      <c r="AU394" s="139" t="s">
        <v>6</v>
      </c>
      <c r="AY394" s="17" t="s">
        <v>224</v>
      </c>
      <c r="BE394" s="140">
        <f t="shared" si="14"/>
        <v>0</v>
      </c>
      <c r="BF394" s="140">
        <f t="shared" si="15"/>
        <v>0</v>
      </c>
      <c r="BG394" s="140">
        <f t="shared" si="16"/>
        <v>0</v>
      </c>
      <c r="BH394" s="140">
        <f t="shared" si="17"/>
        <v>0</v>
      </c>
      <c r="BI394" s="140">
        <f t="shared" si="18"/>
        <v>0</v>
      </c>
      <c r="BJ394" s="17" t="s">
        <v>6</v>
      </c>
      <c r="BK394" s="140">
        <f t="shared" si="19"/>
        <v>0</v>
      </c>
      <c r="BL394" s="17" t="s">
        <v>229</v>
      </c>
      <c r="BM394" s="139" t="s">
        <v>603</v>
      </c>
    </row>
    <row r="395" spans="2:65" s="1" customFormat="1" ht="21.75" customHeight="1">
      <c r="B395" s="32"/>
      <c r="C395" s="127" t="s">
        <v>326</v>
      </c>
      <c r="D395" s="127" t="s">
        <v>225</v>
      </c>
      <c r="E395" s="128" t="s">
        <v>604</v>
      </c>
      <c r="F395" s="129" t="s">
        <v>605</v>
      </c>
      <c r="G395" s="130" t="s">
        <v>547</v>
      </c>
      <c r="H395" s="131">
        <v>244.1</v>
      </c>
      <c r="I395" s="132"/>
      <c r="J395" s="133">
        <f t="shared" si="10"/>
        <v>0</v>
      </c>
      <c r="K395" s="134"/>
      <c r="L395" s="32"/>
      <c r="M395" s="135" t="s">
        <v>1</v>
      </c>
      <c r="N395" s="136" t="s">
        <v>44</v>
      </c>
      <c r="P395" s="137">
        <f t="shared" si="11"/>
        <v>0</v>
      </c>
      <c r="Q395" s="137">
        <v>0</v>
      </c>
      <c r="R395" s="137">
        <f t="shared" si="12"/>
        <v>0</v>
      </c>
      <c r="S395" s="137">
        <v>0</v>
      </c>
      <c r="T395" s="138">
        <f t="shared" si="13"/>
        <v>0</v>
      </c>
      <c r="AR395" s="139" t="s">
        <v>229</v>
      </c>
      <c r="AT395" s="139" t="s">
        <v>225</v>
      </c>
      <c r="AU395" s="139" t="s">
        <v>6</v>
      </c>
      <c r="AY395" s="17" t="s">
        <v>224</v>
      </c>
      <c r="BE395" s="140">
        <f t="shared" si="14"/>
        <v>0</v>
      </c>
      <c r="BF395" s="140">
        <f t="shared" si="15"/>
        <v>0</v>
      </c>
      <c r="BG395" s="140">
        <f t="shared" si="16"/>
        <v>0</v>
      </c>
      <c r="BH395" s="140">
        <f t="shared" si="17"/>
        <v>0</v>
      </c>
      <c r="BI395" s="140">
        <f t="shared" si="18"/>
        <v>0</v>
      </c>
      <c r="BJ395" s="17" t="s">
        <v>6</v>
      </c>
      <c r="BK395" s="140">
        <f t="shared" si="19"/>
        <v>0</v>
      </c>
      <c r="BL395" s="17" t="s">
        <v>229</v>
      </c>
      <c r="BM395" s="139" t="s">
        <v>606</v>
      </c>
    </row>
    <row r="396" spans="2:65" s="1" customFormat="1" ht="16.5" customHeight="1">
      <c r="B396" s="32"/>
      <c r="C396" s="127" t="s">
        <v>607</v>
      </c>
      <c r="D396" s="127" t="s">
        <v>225</v>
      </c>
      <c r="E396" s="128" t="s">
        <v>608</v>
      </c>
      <c r="F396" s="129" t="s">
        <v>609</v>
      </c>
      <c r="G396" s="130" t="s">
        <v>610</v>
      </c>
      <c r="H396" s="131">
        <v>75</v>
      </c>
      <c r="I396" s="132"/>
      <c r="J396" s="133">
        <f t="shared" si="10"/>
        <v>0</v>
      </c>
      <c r="K396" s="134"/>
      <c r="L396" s="32"/>
      <c r="M396" s="135" t="s">
        <v>1</v>
      </c>
      <c r="N396" s="136" t="s">
        <v>44</v>
      </c>
      <c r="P396" s="137">
        <f t="shared" si="11"/>
        <v>0</v>
      </c>
      <c r="Q396" s="137">
        <v>0</v>
      </c>
      <c r="R396" s="137">
        <f t="shared" si="12"/>
        <v>0</v>
      </c>
      <c r="S396" s="137">
        <v>0</v>
      </c>
      <c r="T396" s="138">
        <f t="shared" si="13"/>
        <v>0</v>
      </c>
      <c r="AR396" s="139" t="s">
        <v>229</v>
      </c>
      <c r="AT396" s="139" t="s">
        <v>225</v>
      </c>
      <c r="AU396" s="139" t="s">
        <v>6</v>
      </c>
      <c r="AY396" s="17" t="s">
        <v>224</v>
      </c>
      <c r="BE396" s="140">
        <f t="shared" si="14"/>
        <v>0</v>
      </c>
      <c r="BF396" s="140">
        <f t="shared" si="15"/>
        <v>0</v>
      </c>
      <c r="BG396" s="140">
        <f t="shared" si="16"/>
        <v>0</v>
      </c>
      <c r="BH396" s="140">
        <f t="shared" si="17"/>
        <v>0</v>
      </c>
      <c r="BI396" s="140">
        <f t="shared" si="18"/>
        <v>0</v>
      </c>
      <c r="BJ396" s="17" t="s">
        <v>6</v>
      </c>
      <c r="BK396" s="140">
        <f t="shared" si="19"/>
        <v>0</v>
      </c>
      <c r="BL396" s="17" t="s">
        <v>229</v>
      </c>
      <c r="BM396" s="139" t="s">
        <v>611</v>
      </c>
    </row>
    <row r="397" spans="2:65" s="1" customFormat="1" ht="16.5" customHeight="1">
      <c r="B397" s="32"/>
      <c r="C397" s="127" t="s">
        <v>331</v>
      </c>
      <c r="D397" s="127" t="s">
        <v>225</v>
      </c>
      <c r="E397" s="128" t="s">
        <v>612</v>
      </c>
      <c r="F397" s="129" t="s">
        <v>613</v>
      </c>
      <c r="G397" s="130" t="s">
        <v>312</v>
      </c>
      <c r="H397" s="131">
        <v>50</v>
      </c>
      <c r="I397" s="132"/>
      <c r="J397" s="133">
        <f t="shared" si="10"/>
        <v>0</v>
      </c>
      <c r="K397" s="134"/>
      <c r="L397" s="32"/>
      <c r="M397" s="135" t="s">
        <v>1</v>
      </c>
      <c r="N397" s="136" t="s">
        <v>44</v>
      </c>
      <c r="P397" s="137">
        <f t="shared" si="11"/>
        <v>0</v>
      </c>
      <c r="Q397" s="137">
        <v>0</v>
      </c>
      <c r="R397" s="137">
        <f t="shared" si="12"/>
        <v>0</v>
      </c>
      <c r="S397" s="137">
        <v>0</v>
      </c>
      <c r="T397" s="138">
        <f t="shared" si="13"/>
        <v>0</v>
      </c>
      <c r="AR397" s="139" t="s">
        <v>229</v>
      </c>
      <c r="AT397" s="139" t="s">
        <v>225</v>
      </c>
      <c r="AU397" s="139" t="s">
        <v>6</v>
      </c>
      <c r="AY397" s="17" t="s">
        <v>224</v>
      </c>
      <c r="BE397" s="140">
        <f t="shared" si="14"/>
        <v>0</v>
      </c>
      <c r="BF397" s="140">
        <f t="shared" si="15"/>
        <v>0</v>
      </c>
      <c r="BG397" s="140">
        <f t="shared" si="16"/>
        <v>0</v>
      </c>
      <c r="BH397" s="140">
        <f t="shared" si="17"/>
        <v>0</v>
      </c>
      <c r="BI397" s="140">
        <f t="shared" si="18"/>
        <v>0</v>
      </c>
      <c r="BJ397" s="17" t="s">
        <v>6</v>
      </c>
      <c r="BK397" s="140">
        <f t="shared" si="19"/>
        <v>0</v>
      </c>
      <c r="BL397" s="17" t="s">
        <v>229</v>
      </c>
      <c r="BM397" s="139" t="s">
        <v>614</v>
      </c>
    </row>
    <row r="398" spans="2:65" s="1" customFormat="1" ht="21.75" customHeight="1">
      <c r="B398" s="32"/>
      <c r="C398" s="127" t="s">
        <v>615</v>
      </c>
      <c r="D398" s="127" t="s">
        <v>225</v>
      </c>
      <c r="E398" s="128" t="s">
        <v>616</v>
      </c>
      <c r="F398" s="129" t="s">
        <v>617</v>
      </c>
      <c r="G398" s="130" t="s">
        <v>547</v>
      </c>
      <c r="H398" s="131">
        <v>210.1</v>
      </c>
      <c r="I398" s="132"/>
      <c r="J398" s="133">
        <f t="shared" si="10"/>
        <v>0</v>
      </c>
      <c r="K398" s="134"/>
      <c r="L398" s="32"/>
      <c r="M398" s="135" t="s">
        <v>1</v>
      </c>
      <c r="N398" s="136" t="s">
        <v>44</v>
      </c>
      <c r="P398" s="137">
        <f t="shared" si="11"/>
        <v>0</v>
      </c>
      <c r="Q398" s="137">
        <v>0</v>
      </c>
      <c r="R398" s="137">
        <f t="shared" si="12"/>
        <v>0</v>
      </c>
      <c r="S398" s="137">
        <v>0</v>
      </c>
      <c r="T398" s="138">
        <f t="shared" si="13"/>
        <v>0</v>
      </c>
      <c r="AR398" s="139" t="s">
        <v>229</v>
      </c>
      <c r="AT398" s="139" t="s">
        <v>225</v>
      </c>
      <c r="AU398" s="139" t="s">
        <v>6</v>
      </c>
      <c r="AY398" s="17" t="s">
        <v>224</v>
      </c>
      <c r="BE398" s="140">
        <f t="shared" si="14"/>
        <v>0</v>
      </c>
      <c r="BF398" s="140">
        <f t="shared" si="15"/>
        <v>0</v>
      </c>
      <c r="BG398" s="140">
        <f t="shared" si="16"/>
        <v>0</v>
      </c>
      <c r="BH398" s="140">
        <f t="shared" si="17"/>
        <v>0</v>
      </c>
      <c r="BI398" s="140">
        <f t="shared" si="18"/>
        <v>0</v>
      </c>
      <c r="BJ398" s="17" t="s">
        <v>6</v>
      </c>
      <c r="BK398" s="140">
        <f t="shared" si="19"/>
        <v>0</v>
      </c>
      <c r="BL398" s="17" t="s">
        <v>229</v>
      </c>
      <c r="BM398" s="139" t="s">
        <v>618</v>
      </c>
    </row>
    <row r="399" spans="2:65" s="1" customFormat="1" ht="24.2" customHeight="1">
      <c r="B399" s="32"/>
      <c r="C399" s="127" t="s">
        <v>337</v>
      </c>
      <c r="D399" s="127" t="s">
        <v>225</v>
      </c>
      <c r="E399" s="128" t="s">
        <v>619</v>
      </c>
      <c r="F399" s="129" t="s">
        <v>620</v>
      </c>
      <c r="G399" s="130" t="s">
        <v>547</v>
      </c>
      <c r="H399" s="131">
        <v>76.8</v>
      </c>
      <c r="I399" s="132"/>
      <c r="J399" s="133">
        <f t="shared" si="10"/>
        <v>0</v>
      </c>
      <c r="K399" s="134"/>
      <c r="L399" s="32"/>
      <c r="M399" s="135" t="s">
        <v>1</v>
      </c>
      <c r="N399" s="136" t="s">
        <v>44</v>
      </c>
      <c r="P399" s="137">
        <f t="shared" si="11"/>
        <v>0</v>
      </c>
      <c r="Q399" s="137">
        <v>0</v>
      </c>
      <c r="R399" s="137">
        <f t="shared" si="12"/>
        <v>0</v>
      </c>
      <c r="S399" s="137">
        <v>0</v>
      </c>
      <c r="T399" s="138">
        <f t="shared" si="13"/>
        <v>0</v>
      </c>
      <c r="AR399" s="139" t="s">
        <v>229</v>
      </c>
      <c r="AT399" s="139" t="s">
        <v>225</v>
      </c>
      <c r="AU399" s="139" t="s">
        <v>6</v>
      </c>
      <c r="AY399" s="17" t="s">
        <v>224</v>
      </c>
      <c r="BE399" s="140">
        <f t="shared" si="14"/>
        <v>0</v>
      </c>
      <c r="BF399" s="140">
        <f t="shared" si="15"/>
        <v>0</v>
      </c>
      <c r="BG399" s="140">
        <f t="shared" si="16"/>
        <v>0</v>
      </c>
      <c r="BH399" s="140">
        <f t="shared" si="17"/>
        <v>0</v>
      </c>
      <c r="BI399" s="140">
        <f t="shared" si="18"/>
        <v>0</v>
      </c>
      <c r="BJ399" s="17" t="s">
        <v>6</v>
      </c>
      <c r="BK399" s="140">
        <f t="shared" si="19"/>
        <v>0</v>
      </c>
      <c r="BL399" s="17" t="s">
        <v>229</v>
      </c>
      <c r="BM399" s="139" t="s">
        <v>621</v>
      </c>
    </row>
    <row r="400" spans="2:65" s="1" customFormat="1" ht="21.75" customHeight="1">
      <c r="B400" s="32"/>
      <c r="C400" s="127" t="s">
        <v>622</v>
      </c>
      <c r="D400" s="127" t="s">
        <v>225</v>
      </c>
      <c r="E400" s="128" t="s">
        <v>623</v>
      </c>
      <c r="F400" s="129" t="s">
        <v>624</v>
      </c>
      <c r="G400" s="130" t="s">
        <v>547</v>
      </c>
      <c r="H400" s="131">
        <v>139.6</v>
      </c>
      <c r="I400" s="132"/>
      <c r="J400" s="133">
        <f t="shared" si="10"/>
        <v>0</v>
      </c>
      <c r="K400" s="134"/>
      <c r="L400" s="32"/>
      <c r="M400" s="135" t="s">
        <v>1</v>
      </c>
      <c r="N400" s="136" t="s">
        <v>44</v>
      </c>
      <c r="P400" s="137">
        <f t="shared" si="11"/>
        <v>0</v>
      </c>
      <c r="Q400" s="137">
        <v>0</v>
      </c>
      <c r="R400" s="137">
        <f t="shared" si="12"/>
        <v>0</v>
      </c>
      <c r="S400" s="137">
        <v>0</v>
      </c>
      <c r="T400" s="138">
        <f t="shared" si="13"/>
        <v>0</v>
      </c>
      <c r="AR400" s="139" t="s">
        <v>229</v>
      </c>
      <c r="AT400" s="139" t="s">
        <v>225</v>
      </c>
      <c r="AU400" s="139" t="s">
        <v>6</v>
      </c>
      <c r="AY400" s="17" t="s">
        <v>224</v>
      </c>
      <c r="BE400" s="140">
        <f t="shared" si="14"/>
        <v>0</v>
      </c>
      <c r="BF400" s="140">
        <f t="shared" si="15"/>
        <v>0</v>
      </c>
      <c r="BG400" s="140">
        <f t="shared" si="16"/>
        <v>0</v>
      </c>
      <c r="BH400" s="140">
        <f t="shared" si="17"/>
        <v>0</v>
      </c>
      <c r="BI400" s="140">
        <f t="shared" si="18"/>
        <v>0</v>
      </c>
      <c r="BJ400" s="17" t="s">
        <v>6</v>
      </c>
      <c r="BK400" s="140">
        <f t="shared" si="19"/>
        <v>0</v>
      </c>
      <c r="BL400" s="17" t="s">
        <v>229</v>
      </c>
      <c r="BM400" s="139" t="s">
        <v>625</v>
      </c>
    </row>
    <row r="401" spans="2:65" s="1" customFormat="1" ht="24.2" customHeight="1">
      <c r="B401" s="32"/>
      <c r="C401" s="127" t="s">
        <v>626</v>
      </c>
      <c r="D401" s="127" t="s">
        <v>225</v>
      </c>
      <c r="E401" s="128" t="s">
        <v>627</v>
      </c>
      <c r="F401" s="129" t="s">
        <v>628</v>
      </c>
      <c r="G401" s="130" t="s">
        <v>547</v>
      </c>
      <c r="H401" s="131">
        <v>10</v>
      </c>
      <c r="I401" s="132"/>
      <c r="J401" s="133">
        <f t="shared" si="10"/>
        <v>0</v>
      </c>
      <c r="K401" s="134"/>
      <c r="L401" s="32"/>
      <c r="M401" s="135" t="s">
        <v>1</v>
      </c>
      <c r="N401" s="136" t="s">
        <v>44</v>
      </c>
      <c r="P401" s="137">
        <f t="shared" si="11"/>
        <v>0</v>
      </c>
      <c r="Q401" s="137">
        <v>0</v>
      </c>
      <c r="R401" s="137">
        <f t="shared" si="12"/>
        <v>0</v>
      </c>
      <c r="S401" s="137">
        <v>0</v>
      </c>
      <c r="T401" s="138">
        <f t="shared" si="13"/>
        <v>0</v>
      </c>
      <c r="AR401" s="139" t="s">
        <v>229</v>
      </c>
      <c r="AT401" s="139" t="s">
        <v>225</v>
      </c>
      <c r="AU401" s="139" t="s">
        <v>6</v>
      </c>
      <c r="AY401" s="17" t="s">
        <v>224</v>
      </c>
      <c r="BE401" s="140">
        <f t="shared" si="14"/>
        <v>0</v>
      </c>
      <c r="BF401" s="140">
        <f t="shared" si="15"/>
        <v>0</v>
      </c>
      <c r="BG401" s="140">
        <f t="shared" si="16"/>
        <v>0</v>
      </c>
      <c r="BH401" s="140">
        <f t="shared" si="17"/>
        <v>0</v>
      </c>
      <c r="BI401" s="140">
        <f t="shared" si="18"/>
        <v>0</v>
      </c>
      <c r="BJ401" s="17" t="s">
        <v>6</v>
      </c>
      <c r="BK401" s="140">
        <f t="shared" si="19"/>
        <v>0</v>
      </c>
      <c r="BL401" s="17" t="s">
        <v>229</v>
      </c>
      <c r="BM401" s="139" t="s">
        <v>629</v>
      </c>
    </row>
    <row r="402" spans="2:65" s="1" customFormat="1" ht="21.75" customHeight="1">
      <c r="B402" s="32"/>
      <c r="C402" s="127" t="s">
        <v>630</v>
      </c>
      <c r="D402" s="127" t="s">
        <v>225</v>
      </c>
      <c r="E402" s="128" t="s">
        <v>631</v>
      </c>
      <c r="F402" s="129" t="s">
        <v>632</v>
      </c>
      <c r="G402" s="130" t="s">
        <v>547</v>
      </c>
      <c r="H402" s="131">
        <v>33</v>
      </c>
      <c r="I402" s="132"/>
      <c r="J402" s="133">
        <f t="shared" si="10"/>
        <v>0</v>
      </c>
      <c r="K402" s="134"/>
      <c r="L402" s="32"/>
      <c r="M402" s="135" t="s">
        <v>1</v>
      </c>
      <c r="N402" s="136" t="s">
        <v>44</v>
      </c>
      <c r="P402" s="137">
        <f t="shared" si="11"/>
        <v>0</v>
      </c>
      <c r="Q402" s="137">
        <v>0</v>
      </c>
      <c r="R402" s="137">
        <f t="shared" si="12"/>
        <v>0</v>
      </c>
      <c r="S402" s="137">
        <v>0</v>
      </c>
      <c r="T402" s="138">
        <f t="shared" si="13"/>
        <v>0</v>
      </c>
      <c r="AR402" s="139" t="s">
        <v>229</v>
      </c>
      <c r="AT402" s="139" t="s">
        <v>225</v>
      </c>
      <c r="AU402" s="139" t="s">
        <v>6</v>
      </c>
      <c r="AY402" s="17" t="s">
        <v>224</v>
      </c>
      <c r="BE402" s="140">
        <f t="shared" si="14"/>
        <v>0</v>
      </c>
      <c r="BF402" s="140">
        <f t="shared" si="15"/>
        <v>0</v>
      </c>
      <c r="BG402" s="140">
        <f t="shared" si="16"/>
        <v>0</v>
      </c>
      <c r="BH402" s="140">
        <f t="shared" si="17"/>
        <v>0</v>
      </c>
      <c r="BI402" s="140">
        <f t="shared" si="18"/>
        <v>0</v>
      </c>
      <c r="BJ402" s="17" t="s">
        <v>6</v>
      </c>
      <c r="BK402" s="140">
        <f t="shared" si="19"/>
        <v>0</v>
      </c>
      <c r="BL402" s="17" t="s">
        <v>229</v>
      </c>
      <c r="BM402" s="139" t="s">
        <v>633</v>
      </c>
    </row>
    <row r="403" spans="2:65" s="1" customFormat="1" ht="24.2" customHeight="1">
      <c r="B403" s="32"/>
      <c r="C403" s="127" t="s">
        <v>634</v>
      </c>
      <c r="D403" s="127" t="s">
        <v>225</v>
      </c>
      <c r="E403" s="128" t="s">
        <v>635</v>
      </c>
      <c r="F403" s="129" t="s">
        <v>636</v>
      </c>
      <c r="G403" s="130" t="s">
        <v>547</v>
      </c>
      <c r="H403" s="131">
        <v>2</v>
      </c>
      <c r="I403" s="132"/>
      <c r="J403" s="133">
        <f t="shared" si="10"/>
        <v>0</v>
      </c>
      <c r="K403" s="134"/>
      <c r="L403" s="32"/>
      <c r="M403" s="135" t="s">
        <v>1</v>
      </c>
      <c r="N403" s="136" t="s">
        <v>44</v>
      </c>
      <c r="P403" s="137">
        <f t="shared" si="11"/>
        <v>0</v>
      </c>
      <c r="Q403" s="137">
        <v>0</v>
      </c>
      <c r="R403" s="137">
        <f t="shared" si="12"/>
        <v>0</v>
      </c>
      <c r="S403" s="137">
        <v>0</v>
      </c>
      <c r="T403" s="138">
        <f t="shared" si="13"/>
        <v>0</v>
      </c>
      <c r="AR403" s="139" t="s">
        <v>229</v>
      </c>
      <c r="AT403" s="139" t="s">
        <v>225</v>
      </c>
      <c r="AU403" s="139" t="s">
        <v>6</v>
      </c>
      <c r="AY403" s="17" t="s">
        <v>224</v>
      </c>
      <c r="BE403" s="140">
        <f t="shared" si="14"/>
        <v>0</v>
      </c>
      <c r="BF403" s="140">
        <f t="shared" si="15"/>
        <v>0</v>
      </c>
      <c r="BG403" s="140">
        <f t="shared" si="16"/>
        <v>0</v>
      </c>
      <c r="BH403" s="140">
        <f t="shared" si="17"/>
        <v>0</v>
      </c>
      <c r="BI403" s="140">
        <f t="shared" si="18"/>
        <v>0</v>
      </c>
      <c r="BJ403" s="17" t="s">
        <v>6</v>
      </c>
      <c r="BK403" s="140">
        <f t="shared" si="19"/>
        <v>0</v>
      </c>
      <c r="BL403" s="17" t="s">
        <v>229</v>
      </c>
      <c r="BM403" s="139" t="s">
        <v>637</v>
      </c>
    </row>
    <row r="404" spans="2:65" s="1" customFormat="1" ht="24.2" customHeight="1">
      <c r="B404" s="32"/>
      <c r="C404" s="127" t="s">
        <v>638</v>
      </c>
      <c r="D404" s="127" t="s">
        <v>225</v>
      </c>
      <c r="E404" s="128" t="s">
        <v>639</v>
      </c>
      <c r="F404" s="129" t="s">
        <v>640</v>
      </c>
      <c r="G404" s="130" t="s">
        <v>312</v>
      </c>
      <c r="H404" s="131">
        <v>2</v>
      </c>
      <c r="I404" s="132"/>
      <c r="J404" s="133">
        <f t="shared" si="10"/>
        <v>0</v>
      </c>
      <c r="K404" s="134"/>
      <c r="L404" s="32"/>
      <c r="M404" s="135" t="s">
        <v>1</v>
      </c>
      <c r="N404" s="136" t="s">
        <v>44</v>
      </c>
      <c r="P404" s="137">
        <f t="shared" si="11"/>
        <v>0</v>
      </c>
      <c r="Q404" s="137">
        <v>0</v>
      </c>
      <c r="R404" s="137">
        <f t="shared" si="12"/>
        <v>0</v>
      </c>
      <c r="S404" s="137">
        <v>0</v>
      </c>
      <c r="T404" s="138">
        <f t="shared" si="13"/>
        <v>0</v>
      </c>
      <c r="AR404" s="139" t="s">
        <v>229</v>
      </c>
      <c r="AT404" s="139" t="s">
        <v>225</v>
      </c>
      <c r="AU404" s="139" t="s">
        <v>6</v>
      </c>
      <c r="AY404" s="17" t="s">
        <v>224</v>
      </c>
      <c r="BE404" s="140">
        <f t="shared" si="14"/>
        <v>0</v>
      </c>
      <c r="BF404" s="140">
        <f t="shared" si="15"/>
        <v>0</v>
      </c>
      <c r="BG404" s="140">
        <f t="shared" si="16"/>
        <v>0</v>
      </c>
      <c r="BH404" s="140">
        <f t="shared" si="17"/>
        <v>0</v>
      </c>
      <c r="BI404" s="140">
        <f t="shared" si="18"/>
        <v>0</v>
      </c>
      <c r="BJ404" s="17" t="s">
        <v>6</v>
      </c>
      <c r="BK404" s="140">
        <f t="shared" si="19"/>
        <v>0</v>
      </c>
      <c r="BL404" s="17" t="s">
        <v>229</v>
      </c>
      <c r="BM404" s="139" t="s">
        <v>641</v>
      </c>
    </row>
    <row r="405" spans="2:65" s="1" customFormat="1" ht="16.5" customHeight="1">
      <c r="B405" s="32"/>
      <c r="C405" s="127" t="s">
        <v>642</v>
      </c>
      <c r="D405" s="127" t="s">
        <v>225</v>
      </c>
      <c r="E405" s="128" t="s">
        <v>643</v>
      </c>
      <c r="F405" s="129" t="s">
        <v>644</v>
      </c>
      <c r="G405" s="130" t="s">
        <v>312</v>
      </c>
      <c r="H405" s="131">
        <v>4</v>
      </c>
      <c r="I405" s="132"/>
      <c r="J405" s="133">
        <f t="shared" si="10"/>
        <v>0</v>
      </c>
      <c r="K405" s="134"/>
      <c r="L405" s="32"/>
      <c r="M405" s="135" t="s">
        <v>1</v>
      </c>
      <c r="N405" s="136" t="s">
        <v>44</v>
      </c>
      <c r="P405" s="137">
        <f t="shared" si="11"/>
        <v>0</v>
      </c>
      <c r="Q405" s="137">
        <v>0</v>
      </c>
      <c r="R405" s="137">
        <f t="shared" si="12"/>
        <v>0</v>
      </c>
      <c r="S405" s="137">
        <v>0</v>
      </c>
      <c r="T405" s="138">
        <f t="shared" si="13"/>
        <v>0</v>
      </c>
      <c r="AR405" s="139" t="s">
        <v>229</v>
      </c>
      <c r="AT405" s="139" t="s">
        <v>225</v>
      </c>
      <c r="AU405" s="139" t="s">
        <v>6</v>
      </c>
      <c r="AY405" s="17" t="s">
        <v>224</v>
      </c>
      <c r="BE405" s="140">
        <f t="shared" si="14"/>
        <v>0</v>
      </c>
      <c r="BF405" s="140">
        <f t="shared" si="15"/>
        <v>0</v>
      </c>
      <c r="BG405" s="140">
        <f t="shared" si="16"/>
        <v>0</v>
      </c>
      <c r="BH405" s="140">
        <f t="shared" si="17"/>
        <v>0</v>
      </c>
      <c r="BI405" s="140">
        <f t="shared" si="18"/>
        <v>0</v>
      </c>
      <c r="BJ405" s="17" t="s">
        <v>6</v>
      </c>
      <c r="BK405" s="140">
        <f t="shared" si="19"/>
        <v>0</v>
      </c>
      <c r="BL405" s="17" t="s">
        <v>229</v>
      </c>
      <c r="BM405" s="139" t="s">
        <v>645</v>
      </c>
    </row>
    <row r="406" spans="2:65" s="1" customFormat="1" ht="16.5" customHeight="1">
      <c r="B406" s="32"/>
      <c r="C406" s="127" t="s">
        <v>646</v>
      </c>
      <c r="D406" s="127" t="s">
        <v>225</v>
      </c>
      <c r="E406" s="128" t="s">
        <v>647</v>
      </c>
      <c r="F406" s="129" t="s">
        <v>648</v>
      </c>
      <c r="G406" s="130" t="s">
        <v>312</v>
      </c>
      <c r="H406" s="131">
        <v>4</v>
      </c>
      <c r="I406" s="132"/>
      <c r="J406" s="133">
        <f t="shared" si="10"/>
        <v>0</v>
      </c>
      <c r="K406" s="134"/>
      <c r="L406" s="32"/>
      <c r="M406" s="135" t="s">
        <v>1</v>
      </c>
      <c r="N406" s="136" t="s">
        <v>44</v>
      </c>
      <c r="P406" s="137">
        <f t="shared" si="11"/>
        <v>0</v>
      </c>
      <c r="Q406" s="137">
        <v>0</v>
      </c>
      <c r="R406" s="137">
        <f t="shared" si="12"/>
        <v>0</v>
      </c>
      <c r="S406" s="137">
        <v>0</v>
      </c>
      <c r="T406" s="138">
        <f t="shared" si="13"/>
        <v>0</v>
      </c>
      <c r="AR406" s="139" t="s">
        <v>229</v>
      </c>
      <c r="AT406" s="139" t="s">
        <v>225</v>
      </c>
      <c r="AU406" s="139" t="s">
        <v>6</v>
      </c>
      <c r="AY406" s="17" t="s">
        <v>224</v>
      </c>
      <c r="BE406" s="140">
        <f t="shared" si="14"/>
        <v>0</v>
      </c>
      <c r="BF406" s="140">
        <f t="shared" si="15"/>
        <v>0</v>
      </c>
      <c r="BG406" s="140">
        <f t="shared" si="16"/>
        <v>0</v>
      </c>
      <c r="BH406" s="140">
        <f t="shared" si="17"/>
        <v>0</v>
      </c>
      <c r="BI406" s="140">
        <f t="shared" si="18"/>
        <v>0</v>
      </c>
      <c r="BJ406" s="17" t="s">
        <v>6</v>
      </c>
      <c r="BK406" s="140">
        <f t="shared" si="19"/>
        <v>0</v>
      </c>
      <c r="BL406" s="17" t="s">
        <v>229</v>
      </c>
      <c r="BM406" s="139" t="s">
        <v>649</v>
      </c>
    </row>
    <row r="407" spans="2:65" s="1" customFormat="1" ht="21.75" customHeight="1">
      <c r="B407" s="32"/>
      <c r="C407" s="127" t="s">
        <v>650</v>
      </c>
      <c r="D407" s="127" t="s">
        <v>225</v>
      </c>
      <c r="E407" s="128" t="s">
        <v>651</v>
      </c>
      <c r="F407" s="129" t="s">
        <v>652</v>
      </c>
      <c r="G407" s="130" t="s">
        <v>312</v>
      </c>
      <c r="H407" s="131">
        <v>1</v>
      </c>
      <c r="I407" s="132"/>
      <c r="J407" s="133">
        <f t="shared" si="10"/>
        <v>0</v>
      </c>
      <c r="K407" s="134"/>
      <c r="L407" s="32"/>
      <c r="M407" s="135" t="s">
        <v>1</v>
      </c>
      <c r="N407" s="136" t="s">
        <v>44</v>
      </c>
      <c r="P407" s="137">
        <f t="shared" si="11"/>
        <v>0</v>
      </c>
      <c r="Q407" s="137">
        <v>0</v>
      </c>
      <c r="R407" s="137">
        <f t="shared" si="12"/>
        <v>0</v>
      </c>
      <c r="S407" s="137">
        <v>0</v>
      </c>
      <c r="T407" s="138">
        <f t="shared" si="13"/>
        <v>0</v>
      </c>
      <c r="AR407" s="139" t="s">
        <v>229</v>
      </c>
      <c r="AT407" s="139" t="s">
        <v>225</v>
      </c>
      <c r="AU407" s="139" t="s">
        <v>6</v>
      </c>
      <c r="AY407" s="17" t="s">
        <v>224</v>
      </c>
      <c r="BE407" s="140">
        <f t="shared" si="14"/>
        <v>0</v>
      </c>
      <c r="BF407" s="140">
        <f t="shared" si="15"/>
        <v>0</v>
      </c>
      <c r="BG407" s="140">
        <f t="shared" si="16"/>
        <v>0</v>
      </c>
      <c r="BH407" s="140">
        <f t="shared" si="17"/>
        <v>0</v>
      </c>
      <c r="BI407" s="140">
        <f t="shared" si="18"/>
        <v>0</v>
      </c>
      <c r="BJ407" s="17" t="s">
        <v>6</v>
      </c>
      <c r="BK407" s="140">
        <f t="shared" si="19"/>
        <v>0</v>
      </c>
      <c r="BL407" s="17" t="s">
        <v>229</v>
      </c>
      <c r="BM407" s="139" t="s">
        <v>653</v>
      </c>
    </row>
    <row r="408" spans="2:65" s="1" customFormat="1" ht="24.2" customHeight="1">
      <c r="B408" s="32"/>
      <c r="C408" s="127" t="s">
        <v>654</v>
      </c>
      <c r="D408" s="127" t="s">
        <v>225</v>
      </c>
      <c r="E408" s="128" t="s">
        <v>655</v>
      </c>
      <c r="F408" s="129" t="s">
        <v>656</v>
      </c>
      <c r="G408" s="130" t="s">
        <v>312</v>
      </c>
      <c r="H408" s="131">
        <v>2</v>
      </c>
      <c r="I408" s="132"/>
      <c r="J408" s="133">
        <f t="shared" si="10"/>
        <v>0</v>
      </c>
      <c r="K408" s="134"/>
      <c r="L408" s="32"/>
      <c r="M408" s="135" t="s">
        <v>1</v>
      </c>
      <c r="N408" s="136" t="s">
        <v>44</v>
      </c>
      <c r="P408" s="137">
        <f t="shared" si="11"/>
        <v>0</v>
      </c>
      <c r="Q408" s="137">
        <v>0</v>
      </c>
      <c r="R408" s="137">
        <f t="shared" si="12"/>
        <v>0</v>
      </c>
      <c r="S408" s="137">
        <v>0</v>
      </c>
      <c r="T408" s="138">
        <f t="shared" si="13"/>
        <v>0</v>
      </c>
      <c r="AR408" s="139" t="s">
        <v>229</v>
      </c>
      <c r="AT408" s="139" t="s">
        <v>225</v>
      </c>
      <c r="AU408" s="139" t="s">
        <v>6</v>
      </c>
      <c r="AY408" s="17" t="s">
        <v>224</v>
      </c>
      <c r="BE408" s="140">
        <f t="shared" si="14"/>
        <v>0</v>
      </c>
      <c r="BF408" s="140">
        <f t="shared" si="15"/>
        <v>0</v>
      </c>
      <c r="BG408" s="140">
        <f t="shared" si="16"/>
        <v>0</v>
      </c>
      <c r="BH408" s="140">
        <f t="shared" si="17"/>
        <v>0</v>
      </c>
      <c r="BI408" s="140">
        <f t="shared" si="18"/>
        <v>0</v>
      </c>
      <c r="BJ408" s="17" t="s">
        <v>6</v>
      </c>
      <c r="BK408" s="140">
        <f t="shared" si="19"/>
        <v>0</v>
      </c>
      <c r="BL408" s="17" t="s">
        <v>229</v>
      </c>
      <c r="BM408" s="139" t="s">
        <v>657</v>
      </c>
    </row>
    <row r="409" spans="2:65" s="1" customFormat="1" ht="24.2" customHeight="1">
      <c r="B409" s="32"/>
      <c r="C409" s="127" t="s">
        <v>658</v>
      </c>
      <c r="D409" s="127" t="s">
        <v>225</v>
      </c>
      <c r="E409" s="128" t="s">
        <v>659</v>
      </c>
      <c r="F409" s="129" t="s">
        <v>660</v>
      </c>
      <c r="G409" s="130" t="s">
        <v>312</v>
      </c>
      <c r="H409" s="131">
        <v>1</v>
      </c>
      <c r="I409" s="132"/>
      <c r="J409" s="133">
        <f t="shared" si="10"/>
        <v>0</v>
      </c>
      <c r="K409" s="134"/>
      <c r="L409" s="32"/>
      <c r="M409" s="135" t="s">
        <v>1</v>
      </c>
      <c r="N409" s="136" t="s">
        <v>44</v>
      </c>
      <c r="P409" s="137">
        <f t="shared" si="11"/>
        <v>0</v>
      </c>
      <c r="Q409" s="137">
        <v>0</v>
      </c>
      <c r="R409" s="137">
        <f t="shared" si="12"/>
        <v>0</v>
      </c>
      <c r="S409" s="137">
        <v>0</v>
      </c>
      <c r="T409" s="138">
        <f t="shared" si="13"/>
        <v>0</v>
      </c>
      <c r="AR409" s="139" t="s">
        <v>229</v>
      </c>
      <c r="AT409" s="139" t="s">
        <v>225</v>
      </c>
      <c r="AU409" s="139" t="s">
        <v>6</v>
      </c>
      <c r="AY409" s="17" t="s">
        <v>224</v>
      </c>
      <c r="BE409" s="140">
        <f t="shared" si="14"/>
        <v>0</v>
      </c>
      <c r="BF409" s="140">
        <f t="shared" si="15"/>
        <v>0</v>
      </c>
      <c r="BG409" s="140">
        <f t="shared" si="16"/>
        <v>0</v>
      </c>
      <c r="BH409" s="140">
        <f t="shared" si="17"/>
        <v>0</v>
      </c>
      <c r="BI409" s="140">
        <f t="shared" si="18"/>
        <v>0</v>
      </c>
      <c r="BJ409" s="17" t="s">
        <v>6</v>
      </c>
      <c r="BK409" s="140">
        <f t="shared" si="19"/>
        <v>0</v>
      </c>
      <c r="BL409" s="17" t="s">
        <v>229</v>
      </c>
      <c r="BM409" s="139" t="s">
        <v>661</v>
      </c>
    </row>
    <row r="410" spans="2:65" s="1" customFormat="1" ht="24.2" customHeight="1">
      <c r="B410" s="32"/>
      <c r="C410" s="127" t="s">
        <v>662</v>
      </c>
      <c r="D410" s="127" t="s">
        <v>225</v>
      </c>
      <c r="E410" s="128" t="s">
        <v>663</v>
      </c>
      <c r="F410" s="129" t="s">
        <v>664</v>
      </c>
      <c r="G410" s="130" t="s">
        <v>312</v>
      </c>
      <c r="H410" s="131">
        <v>1</v>
      </c>
      <c r="I410" s="132"/>
      <c r="J410" s="133">
        <f t="shared" si="10"/>
        <v>0</v>
      </c>
      <c r="K410" s="134"/>
      <c r="L410" s="32"/>
      <c r="M410" s="135" t="s">
        <v>1</v>
      </c>
      <c r="N410" s="136" t="s">
        <v>44</v>
      </c>
      <c r="P410" s="137">
        <f t="shared" si="11"/>
        <v>0</v>
      </c>
      <c r="Q410" s="137">
        <v>0</v>
      </c>
      <c r="R410" s="137">
        <f t="shared" si="12"/>
        <v>0</v>
      </c>
      <c r="S410" s="137">
        <v>0</v>
      </c>
      <c r="T410" s="138">
        <f t="shared" si="13"/>
        <v>0</v>
      </c>
      <c r="AR410" s="139" t="s">
        <v>229</v>
      </c>
      <c r="AT410" s="139" t="s">
        <v>225</v>
      </c>
      <c r="AU410" s="139" t="s">
        <v>6</v>
      </c>
      <c r="AY410" s="17" t="s">
        <v>224</v>
      </c>
      <c r="BE410" s="140">
        <f t="shared" si="14"/>
        <v>0</v>
      </c>
      <c r="BF410" s="140">
        <f t="shared" si="15"/>
        <v>0</v>
      </c>
      <c r="BG410" s="140">
        <f t="shared" si="16"/>
        <v>0</v>
      </c>
      <c r="BH410" s="140">
        <f t="shared" si="17"/>
        <v>0</v>
      </c>
      <c r="BI410" s="140">
        <f t="shared" si="18"/>
        <v>0</v>
      </c>
      <c r="BJ410" s="17" t="s">
        <v>6</v>
      </c>
      <c r="BK410" s="140">
        <f t="shared" si="19"/>
        <v>0</v>
      </c>
      <c r="BL410" s="17" t="s">
        <v>229</v>
      </c>
      <c r="BM410" s="139" t="s">
        <v>665</v>
      </c>
    </row>
    <row r="411" spans="2:65" s="1" customFormat="1" ht="16.5" customHeight="1">
      <c r="B411" s="32"/>
      <c r="C411" s="127" t="s">
        <v>666</v>
      </c>
      <c r="D411" s="127" t="s">
        <v>225</v>
      </c>
      <c r="E411" s="128" t="s">
        <v>667</v>
      </c>
      <c r="F411" s="129" t="s">
        <v>668</v>
      </c>
      <c r="G411" s="130" t="s">
        <v>312</v>
      </c>
      <c r="H411" s="131">
        <v>1</v>
      </c>
      <c r="I411" s="132"/>
      <c r="J411" s="133">
        <f t="shared" si="10"/>
        <v>0</v>
      </c>
      <c r="K411" s="134"/>
      <c r="L411" s="32"/>
      <c r="M411" s="135" t="s">
        <v>1</v>
      </c>
      <c r="N411" s="136" t="s">
        <v>44</v>
      </c>
      <c r="P411" s="137">
        <f t="shared" si="11"/>
        <v>0</v>
      </c>
      <c r="Q411" s="137">
        <v>0</v>
      </c>
      <c r="R411" s="137">
        <f t="shared" si="12"/>
        <v>0</v>
      </c>
      <c r="S411" s="137">
        <v>0</v>
      </c>
      <c r="T411" s="138">
        <f t="shared" si="13"/>
        <v>0</v>
      </c>
      <c r="AR411" s="139" t="s">
        <v>229</v>
      </c>
      <c r="AT411" s="139" t="s">
        <v>225</v>
      </c>
      <c r="AU411" s="139" t="s">
        <v>6</v>
      </c>
      <c r="AY411" s="17" t="s">
        <v>224</v>
      </c>
      <c r="BE411" s="140">
        <f t="shared" si="14"/>
        <v>0</v>
      </c>
      <c r="BF411" s="140">
        <f t="shared" si="15"/>
        <v>0</v>
      </c>
      <c r="BG411" s="140">
        <f t="shared" si="16"/>
        <v>0</v>
      </c>
      <c r="BH411" s="140">
        <f t="shared" si="17"/>
        <v>0</v>
      </c>
      <c r="BI411" s="140">
        <f t="shared" si="18"/>
        <v>0</v>
      </c>
      <c r="BJ411" s="17" t="s">
        <v>6</v>
      </c>
      <c r="BK411" s="140">
        <f t="shared" si="19"/>
        <v>0</v>
      </c>
      <c r="BL411" s="17" t="s">
        <v>229</v>
      </c>
      <c r="BM411" s="139" t="s">
        <v>669</v>
      </c>
    </row>
    <row r="412" spans="2:65" s="1" customFormat="1" ht="24.2" customHeight="1">
      <c r="B412" s="32"/>
      <c r="C412" s="127" t="s">
        <v>670</v>
      </c>
      <c r="D412" s="127" t="s">
        <v>225</v>
      </c>
      <c r="E412" s="128" t="s">
        <v>671</v>
      </c>
      <c r="F412" s="129" t="s">
        <v>672</v>
      </c>
      <c r="G412" s="130" t="s">
        <v>336</v>
      </c>
      <c r="H412" s="131">
        <v>1</v>
      </c>
      <c r="I412" s="132"/>
      <c r="J412" s="133">
        <f t="shared" si="10"/>
        <v>0</v>
      </c>
      <c r="K412" s="134"/>
      <c r="L412" s="32"/>
      <c r="M412" s="135" t="s">
        <v>1</v>
      </c>
      <c r="N412" s="136" t="s">
        <v>44</v>
      </c>
      <c r="P412" s="137">
        <f t="shared" si="11"/>
        <v>0</v>
      </c>
      <c r="Q412" s="137">
        <v>0</v>
      </c>
      <c r="R412" s="137">
        <f t="shared" si="12"/>
        <v>0</v>
      </c>
      <c r="S412" s="137">
        <v>0</v>
      </c>
      <c r="T412" s="138">
        <f t="shared" si="13"/>
        <v>0</v>
      </c>
      <c r="AR412" s="139" t="s">
        <v>229</v>
      </c>
      <c r="AT412" s="139" t="s">
        <v>225</v>
      </c>
      <c r="AU412" s="139" t="s">
        <v>6</v>
      </c>
      <c r="AY412" s="17" t="s">
        <v>224</v>
      </c>
      <c r="BE412" s="140">
        <f t="shared" si="14"/>
        <v>0</v>
      </c>
      <c r="BF412" s="140">
        <f t="shared" si="15"/>
        <v>0</v>
      </c>
      <c r="BG412" s="140">
        <f t="shared" si="16"/>
        <v>0</v>
      </c>
      <c r="BH412" s="140">
        <f t="shared" si="17"/>
        <v>0</v>
      </c>
      <c r="BI412" s="140">
        <f t="shared" si="18"/>
        <v>0</v>
      </c>
      <c r="BJ412" s="17" t="s">
        <v>6</v>
      </c>
      <c r="BK412" s="140">
        <f t="shared" si="19"/>
        <v>0</v>
      </c>
      <c r="BL412" s="17" t="s">
        <v>229</v>
      </c>
      <c r="BM412" s="139" t="s">
        <v>673</v>
      </c>
    </row>
    <row r="413" spans="2:65" s="10" customFormat="1" ht="25.9" customHeight="1">
      <c r="B413" s="117"/>
      <c r="D413" s="118" t="s">
        <v>78</v>
      </c>
      <c r="E413" s="119" t="s">
        <v>674</v>
      </c>
      <c r="F413" s="119" t="s">
        <v>675</v>
      </c>
      <c r="I413" s="120"/>
      <c r="J413" s="121">
        <f>BK413</f>
        <v>0</v>
      </c>
      <c r="L413" s="117"/>
      <c r="M413" s="122"/>
      <c r="P413" s="123">
        <f>P414</f>
        <v>0</v>
      </c>
      <c r="R413" s="123">
        <f>R414</f>
        <v>0</v>
      </c>
      <c r="T413" s="124">
        <f>T414</f>
        <v>0</v>
      </c>
      <c r="AR413" s="118" t="s">
        <v>6</v>
      </c>
      <c r="AT413" s="125" t="s">
        <v>78</v>
      </c>
      <c r="AU413" s="125" t="s">
        <v>79</v>
      </c>
      <c r="AY413" s="118" t="s">
        <v>224</v>
      </c>
      <c r="BK413" s="126">
        <f>BK414</f>
        <v>0</v>
      </c>
    </row>
    <row r="414" spans="2:65" s="1" customFormat="1" ht="24.2" customHeight="1">
      <c r="B414" s="32"/>
      <c r="C414" s="127" t="s">
        <v>676</v>
      </c>
      <c r="D414" s="127" t="s">
        <v>225</v>
      </c>
      <c r="E414" s="128" t="s">
        <v>677</v>
      </c>
      <c r="F414" s="129" t="s">
        <v>678</v>
      </c>
      <c r="G414" s="130" t="s">
        <v>437</v>
      </c>
      <c r="H414" s="131">
        <v>38</v>
      </c>
      <c r="I414" s="132"/>
      <c r="J414" s="133">
        <f>ROUND(I414*H414,2)</f>
        <v>0</v>
      </c>
      <c r="K414" s="134"/>
      <c r="L414" s="32"/>
      <c r="M414" s="135" t="s">
        <v>1</v>
      </c>
      <c r="N414" s="136" t="s">
        <v>44</v>
      </c>
      <c r="P414" s="137">
        <f>O414*H414</f>
        <v>0</v>
      </c>
      <c r="Q414" s="137">
        <v>0</v>
      </c>
      <c r="R414" s="137">
        <f>Q414*H414</f>
        <v>0</v>
      </c>
      <c r="S414" s="137">
        <v>0</v>
      </c>
      <c r="T414" s="138">
        <f>S414*H414</f>
        <v>0</v>
      </c>
      <c r="AR414" s="139" t="s">
        <v>229</v>
      </c>
      <c r="AT414" s="139" t="s">
        <v>225</v>
      </c>
      <c r="AU414" s="139" t="s">
        <v>6</v>
      </c>
      <c r="AY414" s="17" t="s">
        <v>224</v>
      </c>
      <c r="BE414" s="140">
        <f>IF(N414="základní",J414,0)</f>
        <v>0</v>
      </c>
      <c r="BF414" s="140">
        <f>IF(N414="snížená",J414,0)</f>
        <v>0</v>
      </c>
      <c r="BG414" s="140">
        <f>IF(N414="zákl. přenesená",J414,0)</f>
        <v>0</v>
      </c>
      <c r="BH414" s="140">
        <f>IF(N414="sníž. přenesená",J414,0)</f>
        <v>0</v>
      </c>
      <c r="BI414" s="140">
        <f>IF(N414="nulová",J414,0)</f>
        <v>0</v>
      </c>
      <c r="BJ414" s="17" t="s">
        <v>6</v>
      </c>
      <c r="BK414" s="140">
        <f>ROUND(I414*H414,2)</f>
        <v>0</v>
      </c>
      <c r="BL414" s="17" t="s">
        <v>229</v>
      </c>
      <c r="BM414" s="139" t="s">
        <v>679</v>
      </c>
    </row>
    <row r="415" spans="2:65" s="10" customFormat="1" ht="25.9" customHeight="1">
      <c r="B415" s="117"/>
      <c r="D415" s="118" t="s">
        <v>78</v>
      </c>
      <c r="E415" s="119" t="s">
        <v>680</v>
      </c>
      <c r="F415" s="119" t="s">
        <v>681</v>
      </c>
      <c r="I415" s="120"/>
      <c r="J415" s="121">
        <f>BK415</f>
        <v>0</v>
      </c>
      <c r="L415" s="117"/>
      <c r="M415" s="122"/>
      <c r="P415" s="123">
        <f>SUM(P416:P418)</f>
        <v>0</v>
      </c>
      <c r="R415" s="123">
        <f>SUM(R416:R418)</f>
        <v>0</v>
      </c>
      <c r="T415" s="124">
        <f>SUM(T416:T418)</f>
        <v>0</v>
      </c>
      <c r="AR415" s="118" t="s">
        <v>6</v>
      </c>
      <c r="AT415" s="125" t="s">
        <v>78</v>
      </c>
      <c r="AU415" s="125" t="s">
        <v>79</v>
      </c>
      <c r="AY415" s="118" t="s">
        <v>224</v>
      </c>
      <c r="BK415" s="126">
        <f>SUM(BK416:BK418)</f>
        <v>0</v>
      </c>
    </row>
    <row r="416" spans="2:65" s="1" customFormat="1" ht="16.5" customHeight="1">
      <c r="B416" s="32"/>
      <c r="C416" s="127" t="s">
        <v>682</v>
      </c>
      <c r="D416" s="127" t="s">
        <v>225</v>
      </c>
      <c r="E416" s="128" t="s">
        <v>683</v>
      </c>
      <c r="F416" s="129" t="s">
        <v>684</v>
      </c>
      <c r="G416" s="130" t="s">
        <v>610</v>
      </c>
      <c r="H416" s="131">
        <v>50</v>
      </c>
      <c r="I416" s="132"/>
      <c r="J416" s="133">
        <f>ROUND(I416*H416,2)</f>
        <v>0</v>
      </c>
      <c r="K416" s="134"/>
      <c r="L416" s="32"/>
      <c r="M416" s="135" t="s">
        <v>1</v>
      </c>
      <c r="N416" s="136" t="s">
        <v>44</v>
      </c>
      <c r="P416" s="137">
        <f>O416*H416</f>
        <v>0</v>
      </c>
      <c r="Q416" s="137">
        <v>0</v>
      </c>
      <c r="R416" s="137">
        <f>Q416*H416</f>
        <v>0</v>
      </c>
      <c r="S416" s="137">
        <v>0</v>
      </c>
      <c r="T416" s="138">
        <f>S416*H416</f>
        <v>0</v>
      </c>
      <c r="AR416" s="139" t="s">
        <v>229</v>
      </c>
      <c r="AT416" s="139" t="s">
        <v>225</v>
      </c>
      <c r="AU416" s="139" t="s">
        <v>6</v>
      </c>
      <c r="AY416" s="17" t="s">
        <v>224</v>
      </c>
      <c r="BE416" s="140">
        <f>IF(N416="základní",J416,0)</f>
        <v>0</v>
      </c>
      <c r="BF416" s="140">
        <f>IF(N416="snížená",J416,0)</f>
        <v>0</v>
      </c>
      <c r="BG416" s="140">
        <f>IF(N416="zákl. přenesená",J416,0)</f>
        <v>0</v>
      </c>
      <c r="BH416" s="140">
        <f>IF(N416="sníž. přenesená",J416,0)</f>
        <v>0</v>
      </c>
      <c r="BI416" s="140">
        <f>IF(N416="nulová",J416,0)</f>
        <v>0</v>
      </c>
      <c r="BJ416" s="17" t="s">
        <v>6</v>
      </c>
      <c r="BK416" s="140">
        <f>ROUND(I416*H416,2)</f>
        <v>0</v>
      </c>
      <c r="BL416" s="17" t="s">
        <v>229</v>
      </c>
      <c r="BM416" s="139" t="s">
        <v>685</v>
      </c>
    </row>
    <row r="417" spans="2:65" s="1" customFormat="1" ht="16.5" customHeight="1">
      <c r="B417" s="32"/>
      <c r="C417" s="127" t="s">
        <v>686</v>
      </c>
      <c r="D417" s="127" t="s">
        <v>225</v>
      </c>
      <c r="E417" s="128" t="s">
        <v>687</v>
      </c>
      <c r="F417" s="129" t="s">
        <v>688</v>
      </c>
      <c r="G417" s="130" t="s">
        <v>610</v>
      </c>
      <c r="H417" s="131">
        <v>50</v>
      </c>
      <c r="I417" s="132"/>
      <c r="J417" s="133">
        <f>ROUND(I417*H417,2)</f>
        <v>0</v>
      </c>
      <c r="K417" s="134"/>
      <c r="L417" s="32"/>
      <c r="M417" s="135" t="s">
        <v>1</v>
      </c>
      <c r="N417" s="136" t="s">
        <v>44</v>
      </c>
      <c r="P417" s="137">
        <f>O417*H417</f>
        <v>0</v>
      </c>
      <c r="Q417" s="137">
        <v>0</v>
      </c>
      <c r="R417" s="137">
        <f>Q417*H417</f>
        <v>0</v>
      </c>
      <c r="S417" s="137">
        <v>0</v>
      </c>
      <c r="T417" s="138">
        <f>S417*H417</f>
        <v>0</v>
      </c>
      <c r="AR417" s="139" t="s">
        <v>229</v>
      </c>
      <c r="AT417" s="139" t="s">
        <v>225</v>
      </c>
      <c r="AU417" s="139" t="s">
        <v>6</v>
      </c>
      <c r="AY417" s="17" t="s">
        <v>224</v>
      </c>
      <c r="BE417" s="140">
        <f>IF(N417="základní",J417,0)</f>
        <v>0</v>
      </c>
      <c r="BF417" s="140">
        <f>IF(N417="snížená",J417,0)</f>
        <v>0</v>
      </c>
      <c r="BG417" s="140">
        <f>IF(N417="zákl. přenesená",J417,0)</f>
        <v>0</v>
      </c>
      <c r="BH417" s="140">
        <f>IF(N417="sníž. přenesená",J417,0)</f>
        <v>0</v>
      </c>
      <c r="BI417" s="140">
        <f>IF(N417="nulová",J417,0)</f>
        <v>0</v>
      </c>
      <c r="BJ417" s="17" t="s">
        <v>6</v>
      </c>
      <c r="BK417" s="140">
        <f>ROUND(I417*H417,2)</f>
        <v>0</v>
      </c>
      <c r="BL417" s="17" t="s">
        <v>229</v>
      </c>
      <c r="BM417" s="139" t="s">
        <v>689</v>
      </c>
    </row>
    <row r="418" spans="2:65" s="1" customFormat="1" ht="16.5" customHeight="1">
      <c r="B418" s="32"/>
      <c r="C418" s="127" t="s">
        <v>690</v>
      </c>
      <c r="D418" s="127" t="s">
        <v>225</v>
      </c>
      <c r="E418" s="128" t="s">
        <v>691</v>
      </c>
      <c r="F418" s="129" t="s">
        <v>692</v>
      </c>
      <c r="G418" s="130" t="s">
        <v>610</v>
      </c>
      <c r="H418" s="131">
        <v>150</v>
      </c>
      <c r="I418" s="132"/>
      <c r="J418" s="133">
        <f>ROUND(I418*H418,2)</f>
        <v>0</v>
      </c>
      <c r="K418" s="134"/>
      <c r="L418" s="32"/>
      <c r="M418" s="135" t="s">
        <v>1</v>
      </c>
      <c r="N418" s="136" t="s">
        <v>44</v>
      </c>
      <c r="P418" s="137">
        <f>O418*H418</f>
        <v>0</v>
      </c>
      <c r="Q418" s="137">
        <v>0</v>
      </c>
      <c r="R418" s="137">
        <f>Q418*H418</f>
        <v>0</v>
      </c>
      <c r="S418" s="137">
        <v>0</v>
      </c>
      <c r="T418" s="138">
        <f>S418*H418</f>
        <v>0</v>
      </c>
      <c r="AR418" s="139" t="s">
        <v>229</v>
      </c>
      <c r="AT418" s="139" t="s">
        <v>225</v>
      </c>
      <c r="AU418" s="139" t="s">
        <v>6</v>
      </c>
      <c r="AY418" s="17" t="s">
        <v>224</v>
      </c>
      <c r="BE418" s="140">
        <f>IF(N418="základní",J418,0)</f>
        <v>0</v>
      </c>
      <c r="BF418" s="140">
        <f>IF(N418="snížená",J418,0)</f>
        <v>0</v>
      </c>
      <c r="BG418" s="140">
        <f>IF(N418="zákl. přenesená",J418,0)</f>
        <v>0</v>
      </c>
      <c r="BH418" s="140">
        <f>IF(N418="sníž. přenesená",J418,0)</f>
        <v>0</v>
      </c>
      <c r="BI418" s="140">
        <f>IF(N418="nulová",J418,0)</f>
        <v>0</v>
      </c>
      <c r="BJ418" s="17" t="s">
        <v>6</v>
      </c>
      <c r="BK418" s="140">
        <f>ROUND(I418*H418,2)</f>
        <v>0</v>
      </c>
      <c r="BL418" s="17" t="s">
        <v>229</v>
      </c>
      <c r="BM418" s="139" t="s">
        <v>693</v>
      </c>
    </row>
    <row r="419" spans="2:65" s="10" customFormat="1" ht="25.9" customHeight="1">
      <c r="B419" s="117"/>
      <c r="D419" s="118" t="s">
        <v>78</v>
      </c>
      <c r="E419" s="119" t="s">
        <v>694</v>
      </c>
      <c r="F419" s="119" t="s">
        <v>695</v>
      </c>
      <c r="I419" s="120"/>
      <c r="J419" s="121">
        <f>BK419</f>
        <v>0</v>
      </c>
      <c r="L419" s="117"/>
      <c r="M419" s="122"/>
      <c r="P419" s="123">
        <f>P420</f>
        <v>0</v>
      </c>
      <c r="R419" s="123">
        <f>R420</f>
        <v>0</v>
      </c>
      <c r="T419" s="124">
        <f>T420</f>
        <v>0</v>
      </c>
      <c r="AR419" s="118" t="s">
        <v>6</v>
      </c>
      <c r="AT419" s="125" t="s">
        <v>78</v>
      </c>
      <c r="AU419" s="125" t="s">
        <v>79</v>
      </c>
      <c r="AY419" s="118" t="s">
        <v>224</v>
      </c>
      <c r="BK419" s="126">
        <f>BK420</f>
        <v>0</v>
      </c>
    </row>
    <row r="420" spans="2:65" s="1" customFormat="1" ht="24.2" customHeight="1">
      <c r="B420" s="32"/>
      <c r="C420" s="127" t="s">
        <v>696</v>
      </c>
      <c r="D420" s="127" t="s">
        <v>225</v>
      </c>
      <c r="E420" s="128" t="s">
        <v>697</v>
      </c>
      <c r="F420" s="129" t="s">
        <v>698</v>
      </c>
      <c r="G420" s="130" t="s">
        <v>312</v>
      </c>
      <c r="H420" s="131">
        <v>1</v>
      </c>
      <c r="I420" s="132"/>
      <c r="J420" s="133">
        <f>ROUND(I420*H420,2)</f>
        <v>0</v>
      </c>
      <c r="K420" s="134"/>
      <c r="L420" s="32"/>
      <c r="M420" s="135" t="s">
        <v>1</v>
      </c>
      <c r="N420" s="136" t="s">
        <v>44</v>
      </c>
      <c r="P420" s="137">
        <f>O420*H420</f>
        <v>0</v>
      </c>
      <c r="Q420" s="137">
        <v>0</v>
      </c>
      <c r="R420" s="137">
        <f>Q420*H420</f>
        <v>0</v>
      </c>
      <c r="S420" s="137">
        <v>0</v>
      </c>
      <c r="T420" s="138">
        <f>S420*H420</f>
        <v>0</v>
      </c>
      <c r="AR420" s="139" t="s">
        <v>229</v>
      </c>
      <c r="AT420" s="139" t="s">
        <v>225</v>
      </c>
      <c r="AU420" s="139" t="s">
        <v>6</v>
      </c>
      <c r="AY420" s="17" t="s">
        <v>224</v>
      </c>
      <c r="BE420" s="140">
        <f>IF(N420="základní",J420,0)</f>
        <v>0</v>
      </c>
      <c r="BF420" s="140">
        <f>IF(N420="snížená",J420,0)</f>
        <v>0</v>
      </c>
      <c r="BG420" s="140">
        <f>IF(N420="zákl. přenesená",J420,0)</f>
        <v>0</v>
      </c>
      <c r="BH420" s="140">
        <f>IF(N420="sníž. přenesená",J420,0)</f>
        <v>0</v>
      </c>
      <c r="BI420" s="140">
        <f>IF(N420="nulová",J420,0)</f>
        <v>0</v>
      </c>
      <c r="BJ420" s="17" t="s">
        <v>6</v>
      </c>
      <c r="BK420" s="140">
        <f>ROUND(I420*H420,2)</f>
        <v>0</v>
      </c>
      <c r="BL420" s="17" t="s">
        <v>229</v>
      </c>
      <c r="BM420" s="139" t="s">
        <v>699</v>
      </c>
    </row>
    <row r="421" spans="2:65" s="10" customFormat="1" ht="25.9" customHeight="1">
      <c r="B421" s="117"/>
      <c r="D421" s="118" t="s">
        <v>78</v>
      </c>
      <c r="E421" s="119" t="s">
        <v>700</v>
      </c>
      <c r="F421" s="119" t="s">
        <v>701</v>
      </c>
      <c r="I421" s="120"/>
      <c r="J421" s="121">
        <f>BK421</f>
        <v>0</v>
      </c>
      <c r="L421" s="117"/>
      <c r="M421" s="122"/>
      <c r="P421" s="123">
        <f>SUM(P422:P427)</f>
        <v>0</v>
      </c>
      <c r="R421" s="123">
        <f>SUM(R422:R427)</f>
        <v>0</v>
      </c>
      <c r="T421" s="124">
        <f>SUM(T422:T427)</f>
        <v>0</v>
      </c>
      <c r="AR421" s="118" t="s">
        <v>6</v>
      </c>
      <c r="AT421" s="125" t="s">
        <v>78</v>
      </c>
      <c r="AU421" s="125" t="s">
        <v>79</v>
      </c>
      <c r="AY421" s="118" t="s">
        <v>224</v>
      </c>
      <c r="BK421" s="126">
        <f>SUM(BK422:BK427)</f>
        <v>0</v>
      </c>
    </row>
    <row r="422" spans="2:65" s="1" customFormat="1" ht="24.2" customHeight="1">
      <c r="B422" s="32"/>
      <c r="C422" s="127" t="s">
        <v>700</v>
      </c>
      <c r="D422" s="127" t="s">
        <v>225</v>
      </c>
      <c r="E422" s="128" t="s">
        <v>702</v>
      </c>
      <c r="F422" s="129" t="s">
        <v>703</v>
      </c>
      <c r="G422" s="130" t="s">
        <v>447</v>
      </c>
      <c r="H422" s="131">
        <v>235</v>
      </c>
      <c r="I422" s="132"/>
      <c r="J422" s="133">
        <f>ROUND(I422*H422,2)</f>
        <v>0</v>
      </c>
      <c r="K422" s="134"/>
      <c r="L422" s="32"/>
      <c r="M422" s="135" t="s">
        <v>1</v>
      </c>
      <c r="N422" s="136" t="s">
        <v>44</v>
      </c>
      <c r="P422" s="137">
        <f>O422*H422</f>
        <v>0</v>
      </c>
      <c r="Q422" s="137">
        <v>0</v>
      </c>
      <c r="R422" s="137">
        <f>Q422*H422</f>
        <v>0</v>
      </c>
      <c r="S422" s="137">
        <v>0</v>
      </c>
      <c r="T422" s="138">
        <f>S422*H422</f>
        <v>0</v>
      </c>
      <c r="AR422" s="139" t="s">
        <v>229</v>
      </c>
      <c r="AT422" s="139" t="s">
        <v>225</v>
      </c>
      <c r="AU422" s="139" t="s">
        <v>6</v>
      </c>
      <c r="AY422" s="17" t="s">
        <v>224</v>
      </c>
      <c r="BE422" s="140">
        <f>IF(N422="základní",J422,0)</f>
        <v>0</v>
      </c>
      <c r="BF422" s="140">
        <f>IF(N422="snížená",J422,0)</f>
        <v>0</v>
      </c>
      <c r="BG422" s="140">
        <f>IF(N422="zákl. přenesená",J422,0)</f>
        <v>0</v>
      </c>
      <c r="BH422" s="140">
        <f>IF(N422="sníž. přenesená",J422,0)</f>
        <v>0</v>
      </c>
      <c r="BI422" s="140">
        <f>IF(N422="nulová",J422,0)</f>
        <v>0</v>
      </c>
      <c r="BJ422" s="17" t="s">
        <v>6</v>
      </c>
      <c r="BK422" s="140">
        <f>ROUND(I422*H422,2)</f>
        <v>0</v>
      </c>
      <c r="BL422" s="17" t="s">
        <v>229</v>
      </c>
      <c r="BM422" s="139" t="s">
        <v>704</v>
      </c>
    </row>
    <row r="423" spans="2:65" s="12" customFormat="1">
      <c r="B423" s="148"/>
      <c r="D423" s="142" t="s">
        <v>231</v>
      </c>
      <c r="E423" s="149" t="s">
        <v>1</v>
      </c>
      <c r="F423" s="150" t="s">
        <v>705</v>
      </c>
      <c r="H423" s="151">
        <v>235</v>
      </c>
      <c r="I423" s="152"/>
      <c r="L423" s="148"/>
      <c r="M423" s="153"/>
      <c r="T423" s="154"/>
      <c r="AT423" s="149" t="s">
        <v>231</v>
      </c>
      <c r="AU423" s="149" t="s">
        <v>6</v>
      </c>
      <c r="AV423" s="12" t="s">
        <v>88</v>
      </c>
      <c r="AW423" s="12" t="s">
        <v>35</v>
      </c>
      <c r="AX423" s="12" t="s">
        <v>79</v>
      </c>
      <c r="AY423" s="149" t="s">
        <v>224</v>
      </c>
    </row>
    <row r="424" spans="2:65" s="13" customFormat="1">
      <c r="B424" s="155"/>
      <c r="D424" s="142" t="s">
        <v>231</v>
      </c>
      <c r="E424" s="156" t="s">
        <v>1</v>
      </c>
      <c r="F424" s="157" t="s">
        <v>236</v>
      </c>
      <c r="H424" s="158">
        <v>235</v>
      </c>
      <c r="I424" s="159"/>
      <c r="L424" s="155"/>
      <c r="M424" s="160"/>
      <c r="T424" s="161"/>
      <c r="AT424" s="156" t="s">
        <v>231</v>
      </c>
      <c r="AU424" s="156" t="s">
        <v>6</v>
      </c>
      <c r="AV424" s="13" t="s">
        <v>229</v>
      </c>
      <c r="AW424" s="13" t="s">
        <v>35</v>
      </c>
      <c r="AX424" s="13" t="s">
        <v>6</v>
      </c>
      <c r="AY424" s="156" t="s">
        <v>224</v>
      </c>
    </row>
    <row r="425" spans="2:65" s="1" customFormat="1" ht="21.75" customHeight="1">
      <c r="B425" s="32"/>
      <c r="C425" s="127" t="s">
        <v>706</v>
      </c>
      <c r="D425" s="127" t="s">
        <v>225</v>
      </c>
      <c r="E425" s="128" t="s">
        <v>707</v>
      </c>
      <c r="F425" s="129" t="s">
        <v>708</v>
      </c>
      <c r="G425" s="130" t="s">
        <v>228</v>
      </c>
      <c r="H425" s="131">
        <v>14.1</v>
      </c>
      <c r="I425" s="132"/>
      <c r="J425" s="133">
        <f>ROUND(I425*H425,2)</f>
        <v>0</v>
      </c>
      <c r="K425" s="134"/>
      <c r="L425" s="32"/>
      <c r="M425" s="135" t="s">
        <v>1</v>
      </c>
      <c r="N425" s="136" t="s">
        <v>44</v>
      </c>
      <c r="P425" s="137">
        <f>O425*H425</f>
        <v>0</v>
      </c>
      <c r="Q425" s="137">
        <v>0</v>
      </c>
      <c r="R425" s="137">
        <f>Q425*H425</f>
        <v>0</v>
      </c>
      <c r="S425" s="137">
        <v>0</v>
      </c>
      <c r="T425" s="138">
        <f>S425*H425</f>
        <v>0</v>
      </c>
      <c r="AR425" s="139" t="s">
        <v>229</v>
      </c>
      <c r="AT425" s="139" t="s">
        <v>225</v>
      </c>
      <c r="AU425" s="139" t="s">
        <v>6</v>
      </c>
      <c r="AY425" s="17" t="s">
        <v>224</v>
      </c>
      <c r="BE425" s="140">
        <f>IF(N425="základní",J425,0)</f>
        <v>0</v>
      </c>
      <c r="BF425" s="140">
        <f>IF(N425="snížená",J425,0)</f>
        <v>0</v>
      </c>
      <c r="BG425" s="140">
        <f>IF(N425="zákl. přenesená",J425,0)</f>
        <v>0</v>
      </c>
      <c r="BH425" s="140">
        <f>IF(N425="sníž. přenesená",J425,0)</f>
        <v>0</v>
      </c>
      <c r="BI425" s="140">
        <f>IF(N425="nulová",J425,0)</f>
        <v>0</v>
      </c>
      <c r="BJ425" s="17" t="s">
        <v>6</v>
      </c>
      <c r="BK425" s="140">
        <f>ROUND(I425*H425,2)</f>
        <v>0</v>
      </c>
      <c r="BL425" s="17" t="s">
        <v>229</v>
      </c>
      <c r="BM425" s="139" t="s">
        <v>709</v>
      </c>
    </row>
    <row r="426" spans="2:65" s="12" customFormat="1">
      <c r="B426" s="148"/>
      <c r="D426" s="142" t="s">
        <v>231</v>
      </c>
      <c r="E426" s="149" t="s">
        <v>1</v>
      </c>
      <c r="F426" s="150" t="s">
        <v>710</v>
      </c>
      <c r="H426" s="151">
        <v>14.1</v>
      </c>
      <c r="I426" s="152"/>
      <c r="L426" s="148"/>
      <c r="M426" s="153"/>
      <c r="T426" s="154"/>
      <c r="AT426" s="149" t="s">
        <v>231</v>
      </c>
      <c r="AU426" s="149" t="s">
        <v>6</v>
      </c>
      <c r="AV426" s="12" t="s">
        <v>88</v>
      </c>
      <c r="AW426" s="12" t="s">
        <v>35</v>
      </c>
      <c r="AX426" s="12" t="s">
        <v>79</v>
      </c>
      <c r="AY426" s="149" t="s">
        <v>224</v>
      </c>
    </row>
    <row r="427" spans="2:65" s="13" customFormat="1">
      <c r="B427" s="155"/>
      <c r="D427" s="142" t="s">
        <v>231</v>
      </c>
      <c r="E427" s="156" t="s">
        <v>1</v>
      </c>
      <c r="F427" s="157" t="s">
        <v>236</v>
      </c>
      <c r="H427" s="158">
        <v>14.1</v>
      </c>
      <c r="I427" s="159"/>
      <c r="L427" s="155"/>
      <c r="M427" s="160"/>
      <c r="T427" s="161"/>
      <c r="AT427" s="156" t="s">
        <v>231</v>
      </c>
      <c r="AU427" s="156" t="s">
        <v>6</v>
      </c>
      <c r="AV427" s="13" t="s">
        <v>229</v>
      </c>
      <c r="AW427" s="13" t="s">
        <v>35</v>
      </c>
      <c r="AX427" s="13" t="s">
        <v>6</v>
      </c>
      <c r="AY427" s="156" t="s">
        <v>224</v>
      </c>
    </row>
    <row r="428" spans="2:65" s="10" customFormat="1" ht="25.9" customHeight="1">
      <c r="B428" s="117"/>
      <c r="D428" s="118" t="s">
        <v>78</v>
      </c>
      <c r="E428" s="119" t="s">
        <v>711</v>
      </c>
      <c r="F428" s="119" t="s">
        <v>712</v>
      </c>
      <c r="I428" s="120"/>
      <c r="J428" s="121">
        <f>BK428</f>
        <v>0</v>
      </c>
      <c r="L428" s="117"/>
      <c r="M428" s="122"/>
      <c r="P428" s="123">
        <f>SUM(P429:P430)</f>
        <v>0</v>
      </c>
      <c r="R428" s="123">
        <f>SUM(R429:R430)</f>
        <v>0</v>
      </c>
      <c r="T428" s="124">
        <f>SUM(T429:T430)</f>
        <v>0</v>
      </c>
      <c r="AR428" s="118" t="s">
        <v>6</v>
      </c>
      <c r="AT428" s="125" t="s">
        <v>78</v>
      </c>
      <c r="AU428" s="125" t="s">
        <v>79</v>
      </c>
      <c r="AY428" s="118" t="s">
        <v>224</v>
      </c>
      <c r="BK428" s="126">
        <f>SUM(BK429:BK430)</f>
        <v>0</v>
      </c>
    </row>
    <row r="429" spans="2:65" s="1" customFormat="1" ht="24.2" customHeight="1">
      <c r="B429" s="32"/>
      <c r="C429" s="127" t="s">
        <v>713</v>
      </c>
      <c r="D429" s="127" t="s">
        <v>225</v>
      </c>
      <c r="E429" s="128" t="s">
        <v>714</v>
      </c>
      <c r="F429" s="129" t="s">
        <v>715</v>
      </c>
      <c r="G429" s="130" t="s">
        <v>312</v>
      </c>
      <c r="H429" s="131">
        <v>19</v>
      </c>
      <c r="I429" s="132"/>
      <c r="J429" s="133">
        <f>ROUND(I429*H429,2)</f>
        <v>0</v>
      </c>
      <c r="K429" s="134"/>
      <c r="L429" s="32"/>
      <c r="M429" s="135" t="s">
        <v>1</v>
      </c>
      <c r="N429" s="136" t="s">
        <v>44</v>
      </c>
      <c r="P429" s="137">
        <f>O429*H429</f>
        <v>0</v>
      </c>
      <c r="Q429" s="137">
        <v>0</v>
      </c>
      <c r="R429" s="137">
        <f>Q429*H429</f>
        <v>0</v>
      </c>
      <c r="S429" s="137">
        <v>0</v>
      </c>
      <c r="T429" s="138">
        <f>S429*H429</f>
        <v>0</v>
      </c>
      <c r="AR429" s="139" t="s">
        <v>229</v>
      </c>
      <c r="AT429" s="139" t="s">
        <v>225</v>
      </c>
      <c r="AU429" s="139" t="s">
        <v>6</v>
      </c>
      <c r="AY429" s="17" t="s">
        <v>224</v>
      </c>
      <c r="BE429" s="140">
        <f>IF(N429="základní",J429,0)</f>
        <v>0</v>
      </c>
      <c r="BF429" s="140">
        <f>IF(N429="snížená",J429,0)</f>
        <v>0</v>
      </c>
      <c r="BG429" s="140">
        <f>IF(N429="zákl. přenesená",J429,0)</f>
        <v>0</v>
      </c>
      <c r="BH429" s="140">
        <f>IF(N429="sníž. přenesená",J429,0)</f>
        <v>0</v>
      </c>
      <c r="BI429" s="140">
        <f>IF(N429="nulová",J429,0)</f>
        <v>0</v>
      </c>
      <c r="BJ429" s="17" t="s">
        <v>6</v>
      </c>
      <c r="BK429" s="140">
        <f>ROUND(I429*H429,2)</f>
        <v>0</v>
      </c>
      <c r="BL429" s="17" t="s">
        <v>229</v>
      </c>
      <c r="BM429" s="139" t="s">
        <v>716</v>
      </c>
    </row>
    <row r="430" spans="2:65" s="1" customFormat="1" ht="21.75" customHeight="1">
      <c r="B430" s="32"/>
      <c r="C430" s="127" t="s">
        <v>717</v>
      </c>
      <c r="D430" s="127" t="s">
        <v>225</v>
      </c>
      <c r="E430" s="128" t="s">
        <v>718</v>
      </c>
      <c r="F430" s="129" t="s">
        <v>719</v>
      </c>
      <c r="G430" s="130" t="s">
        <v>312</v>
      </c>
      <c r="H430" s="131">
        <v>4</v>
      </c>
      <c r="I430" s="132"/>
      <c r="J430" s="133">
        <f>ROUND(I430*H430,2)</f>
        <v>0</v>
      </c>
      <c r="K430" s="134"/>
      <c r="L430" s="32"/>
      <c r="M430" s="135" t="s">
        <v>1</v>
      </c>
      <c r="N430" s="136" t="s">
        <v>44</v>
      </c>
      <c r="P430" s="137">
        <f>O430*H430</f>
        <v>0</v>
      </c>
      <c r="Q430" s="137">
        <v>0</v>
      </c>
      <c r="R430" s="137">
        <f>Q430*H430</f>
        <v>0</v>
      </c>
      <c r="S430" s="137">
        <v>0</v>
      </c>
      <c r="T430" s="138">
        <f>S430*H430</f>
        <v>0</v>
      </c>
      <c r="AR430" s="139" t="s">
        <v>229</v>
      </c>
      <c r="AT430" s="139" t="s">
        <v>225</v>
      </c>
      <c r="AU430" s="139" t="s">
        <v>6</v>
      </c>
      <c r="AY430" s="17" t="s">
        <v>224</v>
      </c>
      <c r="BE430" s="140">
        <f>IF(N430="základní",J430,0)</f>
        <v>0</v>
      </c>
      <c r="BF430" s="140">
        <f>IF(N430="snížená",J430,0)</f>
        <v>0</v>
      </c>
      <c r="BG430" s="140">
        <f>IF(N430="zákl. přenesená",J430,0)</f>
        <v>0</v>
      </c>
      <c r="BH430" s="140">
        <f>IF(N430="sníž. přenesená",J430,0)</f>
        <v>0</v>
      </c>
      <c r="BI430" s="140">
        <f>IF(N430="nulová",J430,0)</f>
        <v>0</v>
      </c>
      <c r="BJ430" s="17" t="s">
        <v>6</v>
      </c>
      <c r="BK430" s="140">
        <f>ROUND(I430*H430,2)</f>
        <v>0</v>
      </c>
      <c r="BL430" s="17" t="s">
        <v>229</v>
      </c>
      <c r="BM430" s="139" t="s">
        <v>720</v>
      </c>
    </row>
    <row r="431" spans="2:65" s="10" customFormat="1" ht="25.9" customHeight="1">
      <c r="B431" s="117"/>
      <c r="D431" s="118" t="s">
        <v>78</v>
      </c>
      <c r="E431" s="119" t="s">
        <v>721</v>
      </c>
      <c r="F431" s="119" t="s">
        <v>722</v>
      </c>
      <c r="I431" s="120"/>
      <c r="J431" s="121">
        <f>BK431</f>
        <v>0</v>
      </c>
      <c r="L431" s="117"/>
      <c r="M431" s="122"/>
      <c r="P431" s="123">
        <f>P432</f>
        <v>0</v>
      </c>
      <c r="R431" s="123">
        <f>R432</f>
        <v>0</v>
      </c>
      <c r="T431" s="124">
        <f>T432</f>
        <v>0</v>
      </c>
      <c r="AR431" s="118" t="s">
        <v>6</v>
      </c>
      <c r="AT431" s="125" t="s">
        <v>78</v>
      </c>
      <c r="AU431" s="125" t="s">
        <v>79</v>
      </c>
      <c r="AY431" s="118" t="s">
        <v>224</v>
      </c>
      <c r="BK431" s="126">
        <f>BK432</f>
        <v>0</v>
      </c>
    </row>
    <row r="432" spans="2:65" s="1" customFormat="1" ht="16.5" customHeight="1">
      <c r="B432" s="32"/>
      <c r="C432" s="127" t="s">
        <v>711</v>
      </c>
      <c r="D432" s="127" t="s">
        <v>225</v>
      </c>
      <c r="E432" s="128" t="s">
        <v>723</v>
      </c>
      <c r="F432" s="129" t="s">
        <v>724</v>
      </c>
      <c r="G432" s="130" t="s">
        <v>437</v>
      </c>
      <c r="H432" s="131">
        <v>1853.1369999999999</v>
      </c>
      <c r="I432" s="132"/>
      <c r="J432" s="133">
        <f>ROUND(I432*H432,2)</f>
        <v>0</v>
      </c>
      <c r="K432" s="134"/>
      <c r="L432" s="32"/>
      <c r="M432" s="135" t="s">
        <v>1</v>
      </c>
      <c r="N432" s="136" t="s">
        <v>44</v>
      </c>
      <c r="P432" s="137">
        <f>O432*H432</f>
        <v>0</v>
      </c>
      <c r="Q432" s="137">
        <v>0</v>
      </c>
      <c r="R432" s="137">
        <f>Q432*H432</f>
        <v>0</v>
      </c>
      <c r="S432" s="137">
        <v>0</v>
      </c>
      <c r="T432" s="138">
        <f>S432*H432</f>
        <v>0</v>
      </c>
      <c r="AR432" s="139" t="s">
        <v>229</v>
      </c>
      <c r="AT432" s="139" t="s">
        <v>225</v>
      </c>
      <c r="AU432" s="139" t="s">
        <v>6</v>
      </c>
      <c r="AY432" s="17" t="s">
        <v>224</v>
      </c>
      <c r="BE432" s="140">
        <f>IF(N432="základní",J432,0)</f>
        <v>0</v>
      </c>
      <c r="BF432" s="140">
        <f>IF(N432="snížená",J432,0)</f>
        <v>0</v>
      </c>
      <c r="BG432" s="140">
        <f>IF(N432="zákl. přenesená",J432,0)</f>
        <v>0</v>
      </c>
      <c r="BH432" s="140">
        <f>IF(N432="sníž. přenesená",J432,0)</f>
        <v>0</v>
      </c>
      <c r="BI432" s="140">
        <f>IF(N432="nulová",J432,0)</f>
        <v>0</v>
      </c>
      <c r="BJ432" s="17" t="s">
        <v>6</v>
      </c>
      <c r="BK432" s="140">
        <f>ROUND(I432*H432,2)</f>
        <v>0</v>
      </c>
      <c r="BL432" s="17" t="s">
        <v>229</v>
      </c>
      <c r="BM432" s="139" t="s">
        <v>725</v>
      </c>
    </row>
    <row r="433" spans="2:65" s="10" customFormat="1" ht="25.9" customHeight="1">
      <c r="B433" s="117"/>
      <c r="D433" s="118" t="s">
        <v>78</v>
      </c>
      <c r="E433" s="119" t="s">
        <v>726</v>
      </c>
      <c r="F433" s="119" t="s">
        <v>727</v>
      </c>
      <c r="I433" s="120"/>
      <c r="J433" s="121">
        <f>BK433</f>
        <v>0</v>
      </c>
      <c r="L433" s="117"/>
      <c r="M433" s="122"/>
      <c r="P433" s="123">
        <f>SUM(P434:P505)</f>
        <v>0</v>
      </c>
      <c r="R433" s="123">
        <f>SUM(R434:R505)</f>
        <v>1.7634296000000003</v>
      </c>
      <c r="T433" s="124">
        <f>SUM(T434:T505)</f>
        <v>0</v>
      </c>
      <c r="AR433" s="118" t="s">
        <v>88</v>
      </c>
      <c r="AT433" s="125" t="s">
        <v>78</v>
      </c>
      <c r="AU433" s="125" t="s">
        <v>79</v>
      </c>
      <c r="AY433" s="118" t="s">
        <v>224</v>
      </c>
      <c r="BK433" s="126">
        <f>SUM(BK434:BK505)</f>
        <v>0</v>
      </c>
    </row>
    <row r="434" spans="2:65" s="1" customFormat="1" ht="33" customHeight="1">
      <c r="B434" s="32"/>
      <c r="C434" s="127" t="s">
        <v>728</v>
      </c>
      <c r="D434" s="127" t="s">
        <v>225</v>
      </c>
      <c r="E434" s="128" t="s">
        <v>729</v>
      </c>
      <c r="F434" s="129" t="s">
        <v>730</v>
      </c>
      <c r="G434" s="130" t="s">
        <v>320</v>
      </c>
      <c r="H434" s="131">
        <v>44.84</v>
      </c>
      <c r="I434" s="132"/>
      <c r="J434" s="133">
        <f>ROUND(I434*H434,2)</f>
        <v>0</v>
      </c>
      <c r="K434" s="134"/>
      <c r="L434" s="32"/>
      <c r="M434" s="135" t="s">
        <v>1</v>
      </c>
      <c r="N434" s="136" t="s">
        <v>44</v>
      </c>
      <c r="P434" s="137">
        <f>O434*H434</f>
        <v>0</v>
      </c>
      <c r="Q434" s="137">
        <v>0</v>
      </c>
      <c r="R434" s="137">
        <f>Q434*H434</f>
        <v>0</v>
      </c>
      <c r="S434" s="137">
        <v>0</v>
      </c>
      <c r="T434" s="138">
        <f>S434*H434</f>
        <v>0</v>
      </c>
      <c r="AR434" s="139" t="s">
        <v>249</v>
      </c>
      <c r="AT434" s="139" t="s">
        <v>225</v>
      </c>
      <c r="AU434" s="139" t="s">
        <v>6</v>
      </c>
      <c r="AY434" s="17" t="s">
        <v>224</v>
      </c>
      <c r="BE434" s="140">
        <f>IF(N434="základní",J434,0)</f>
        <v>0</v>
      </c>
      <c r="BF434" s="140">
        <f>IF(N434="snížená",J434,0)</f>
        <v>0</v>
      </c>
      <c r="BG434" s="140">
        <f>IF(N434="zákl. přenesená",J434,0)</f>
        <v>0</v>
      </c>
      <c r="BH434" s="140">
        <f>IF(N434="sníž. přenesená",J434,0)</f>
        <v>0</v>
      </c>
      <c r="BI434" s="140">
        <f>IF(N434="nulová",J434,0)</f>
        <v>0</v>
      </c>
      <c r="BJ434" s="17" t="s">
        <v>6</v>
      </c>
      <c r="BK434" s="140">
        <f>ROUND(I434*H434,2)</f>
        <v>0</v>
      </c>
      <c r="BL434" s="17" t="s">
        <v>249</v>
      </c>
      <c r="BM434" s="139" t="s">
        <v>731</v>
      </c>
    </row>
    <row r="435" spans="2:65" s="11" customFormat="1">
      <c r="B435" s="141"/>
      <c r="D435" s="142" t="s">
        <v>231</v>
      </c>
      <c r="E435" s="143" t="s">
        <v>1</v>
      </c>
      <c r="F435" s="144" t="s">
        <v>363</v>
      </c>
      <c r="H435" s="143" t="s">
        <v>1</v>
      </c>
      <c r="I435" s="145"/>
      <c r="L435" s="141"/>
      <c r="M435" s="146"/>
      <c r="T435" s="147"/>
      <c r="AT435" s="143" t="s">
        <v>231</v>
      </c>
      <c r="AU435" s="143" t="s">
        <v>6</v>
      </c>
      <c r="AV435" s="11" t="s">
        <v>6</v>
      </c>
      <c r="AW435" s="11" t="s">
        <v>35</v>
      </c>
      <c r="AX435" s="11" t="s">
        <v>79</v>
      </c>
      <c r="AY435" s="143" t="s">
        <v>224</v>
      </c>
    </row>
    <row r="436" spans="2:65" s="12" customFormat="1">
      <c r="B436" s="148"/>
      <c r="D436" s="142" t="s">
        <v>231</v>
      </c>
      <c r="E436" s="149" t="s">
        <v>1</v>
      </c>
      <c r="F436" s="150" t="s">
        <v>732</v>
      </c>
      <c r="H436" s="151">
        <v>44.84</v>
      </c>
      <c r="I436" s="152"/>
      <c r="L436" s="148"/>
      <c r="M436" s="153"/>
      <c r="T436" s="154"/>
      <c r="AT436" s="149" t="s">
        <v>231</v>
      </c>
      <c r="AU436" s="149" t="s">
        <v>6</v>
      </c>
      <c r="AV436" s="12" t="s">
        <v>88</v>
      </c>
      <c r="AW436" s="12" t="s">
        <v>35</v>
      </c>
      <c r="AX436" s="12" t="s">
        <v>6</v>
      </c>
      <c r="AY436" s="149" t="s">
        <v>224</v>
      </c>
    </row>
    <row r="437" spans="2:65" s="1" customFormat="1" ht="33" customHeight="1">
      <c r="B437" s="32"/>
      <c r="C437" s="127" t="s">
        <v>733</v>
      </c>
      <c r="D437" s="127" t="s">
        <v>225</v>
      </c>
      <c r="E437" s="128" t="s">
        <v>734</v>
      </c>
      <c r="F437" s="129" t="s">
        <v>735</v>
      </c>
      <c r="G437" s="130" t="s">
        <v>320</v>
      </c>
      <c r="H437" s="131">
        <v>78.625</v>
      </c>
      <c r="I437" s="132"/>
      <c r="J437" s="133">
        <f>ROUND(I437*H437,2)</f>
        <v>0</v>
      </c>
      <c r="K437" s="134"/>
      <c r="L437" s="32"/>
      <c r="M437" s="135" t="s">
        <v>1</v>
      </c>
      <c r="N437" s="136" t="s">
        <v>44</v>
      </c>
      <c r="P437" s="137">
        <f>O437*H437</f>
        <v>0</v>
      </c>
      <c r="Q437" s="137">
        <v>0</v>
      </c>
      <c r="R437" s="137">
        <f>Q437*H437</f>
        <v>0</v>
      </c>
      <c r="S437" s="137">
        <v>0</v>
      </c>
      <c r="T437" s="138">
        <f>S437*H437</f>
        <v>0</v>
      </c>
      <c r="AR437" s="139" t="s">
        <v>249</v>
      </c>
      <c r="AT437" s="139" t="s">
        <v>225</v>
      </c>
      <c r="AU437" s="139" t="s">
        <v>6</v>
      </c>
      <c r="AY437" s="17" t="s">
        <v>224</v>
      </c>
      <c r="BE437" s="140">
        <f>IF(N437="základní",J437,0)</f>
        <v>0</v>
      </c>
      <c r="BF437" s="140">
        <f>IF(N437="snížená",J437,0)</f>
        <v>0</v>
      </c>
      <c r="BG437" s="140">
        <f>IF(N437="zákl. přenesená",J437,0)</f>
        <v>0</v>
      </c>
      <c r="BH437" s="140">
        <f>IF(N437="sníž. přenesená",J437,0)</f>
        <v>0</v>
      </c>
      <c r="BI437" s="140">
        <f>IF(N437="nulová",J437,0)</f>
        <v>0</v>
      </c>
      <c r="BJ437" s="17" t="s">
        <v>6</v>
      </c>
      <c r="BK437" s="140">
        <f>ROUND(I437*H437,2)</f>
        <v>0</v>
      </c>
      <c r="BL437" s="17" t="s">
        <v>249</v>
      </c>
      <c r="BM437" s="139" t="s">
        <v>736</v>
      </c>
    </row>
    <row r="438" spans="2:65" s="11" customFormat="1">
      <c r="B438" s="141"/>
      <c r="D438" s="142" t="s">
        <v>231</v>
      </c>
      <c r="E438" s="143" t="s">
        <v>1</v>
      </c>
      <c r="F438" s="144" t="s">
        <v>363</v>
      </c>
      <c r="H438" s="143" t="s">
        <v>1</v>
      </c>
      <c r="I438" s="145"/>
      <c r="L438" s="141"/>
      <c r="M438" s="146"/>
      <c r="T438" s="147"/>
      <c r="AT438" s="143" t="s">
        <v>231</v>
      </c>
      <c r="AU438" s="143" t="s">
        <v>6</v>
      </c>
      <c r="AV438" s="11" t="s">
        <v>6</v>
      </c>
      <c r="AW438" s="11" t="s">
        <v>35</v>
      </c>
      <c r="AX438" s="11" t="s">
        <v>79</v>
      </c>
      <c r="AY438" s="143" t="s">
        <v>224</v>
      </c>
    </row>
    <row r="439" spans="2:65" s="12" customFormat="1">
      <c r="B439" s="148"/>
      <c r="D439" s="142" t="s">
        <v>231</v>
      </c>
      <c r="E439" s="149" t="s">
        <v>1</v>
      </c>
      <c r="F439" s="150" t="s">
        <v>737</v>
      </c>
      <c r="H439" s="151">
        <v>78.625</v>
      </c>
      <c r="I439" s="152"/>
      <c r="L439" s="148"/>
      <c r="M439" s="153"/>
      <c r="T439" s="154"/>
      <c r="AT439" s="149" t="s">
        <v>231</v>
      </c>
      <c r="AU439" s="149" t="s">
        <v>6</v>
      </c>
      <c r="AV439" s="12" t="s">
        <v>88</v>
      </c>
      <c r="AW439" s="12" t="s">
        <v>35</v>
      </c>
      <c r="AX439" s="12" t="s">
        <v>6</v>
      </c>
      <c r="AY439" s="149" t="s">
        <v>224</v>
      </c>
    </row>
    <row r="440" spans="2:65" s="1" customFormat="1" ht="24.2" customHeight="1">
      <c r="B440" s="32"/>
      <c r="C440" s="127" t="s">
        <v>738</v>
      </c>
      <c r="D440" s="127" t="s">
        <v>225</v>
      </c>
      <c r="E440" s="128" t="s">
        <v>739</v>
      </c>
      <c r="F440" s="129" t="s">
        <v>740</v>
      </c>
      <c r="G440" s="130" t="s">
        <v>320</v>
      </c>
      <c r="H440" s="131">
        <v>89.68</v>
      </c>
      <c r="I440" s="132"/>
      <c r="J440" s="133">
        <f>ROUND(I440*H440,2)</f>
        <v>0</v>
      </c>
      <c r="K440" s="134"/>
      <c r="L440" s="32"/>
      <c r="M440" s="135" t="s">
        <v>1</v>
      </c>
      <c r="N440" s="136" t="s">
        <v>44</v>
      </c>
      <c r="P440" s="137">
        <f>O440*H440</f>
        <v>0</v>
      </c>
      <c r="Q440" s="137">
        <v>4.0000000000000002E-4</v>
      </c>
      <c r="R440" s="137">
        <f>Q440*H440</f>
        <v>3.5872000000000001E-2</v>
      </c>
      <c r="S440" s="137">
        <v>0</v>
      </c>
      <c r="T440" s="138">
        <f>S440*H440</f>
        <v>0</v>
      </c>
      <c r="AR440" s="139" t="s">
        <v>249</v>
      </c>
      <c r="AT440" s="139" t="s">
        <v>225</v>
      </c>
      <c r="AU440" s="139" t="s">
        <v>6</v>
      </c>
      <c r="AY440" s="17" t="s">
        <v>224</v>
      </c>
      <c r="BE440" s="140">
        <f>IF(N440="základní",J440,0)</f>
        <v>0</v>
      </c>
      <c r="BF440" s="140">
        <f>IF(N440="snížená",J440,0)</f>
        <v>0</v>
      </c>
      <c r="BG440" s="140">
        <f>IF(N440="zákl. přenesená",J440,0)</f>
        <v>0</v>
      </c>
      <c r="BH440" s="140">
        <f>IF(N440="sníž. přenesená",J440,0)</f>
        <v>0</v>
      </c>
      <c r="BI440" s="140">
        <f>IF(N440="nulová",J440,0)</f>
        <v>0</v>
      </c>
      <c r="BJ440" s="17" t="s">
        <v>6</v>
      </c>
      <c r="BK440" s="140">
        <f>ROUND(I440*H440,2)</f>
        <v>0</v>
      </c>
      <c r="BL440" s="17" t="s">
        <v>249</v>
      </c>
      <c r="BM440" s="139" t="s">
        <v>741</v>
      </c>
    </row>
    <row r="441" spans="2:65" s="11" customFormat="1">
      <c r="B441" s="141"/>
      <c r="D441" s="142" t="s">
        <v>231</v>
      </c>
      <c r="E441" s="143" t="s">
        <v>1</v>
      </c>
      <c r="F441" s="144" t="s">
        <v>363</v>
      </c>
      <c r="H441" s="143" t="s">
        <v>1</v>
      </c>
      <c r="I441" s="145"/>
      <c r="L441" s="141"/>
      <c r="M441" s="146"/>
      <c r="T441" s="147"/>
      <c r="AT441" s="143" t="s">
        <v>231</v>
      </c>
      <c r="AU441" s="143" t="s">
        <v>6</v>
      </c>
      <c r="AV441" s="11" t="s">
        <v>6</v>
      </c>
      <c r="AW441" s="11" t="s">
        <v>35</v>
      </c>
      <c r="AX441" s="11" t="s">
        <v>79</v>
      </c>
      <c r="AY441" s="143" t="s">
        <v>224</v>
      </c>
    </row>
    <row r="442" spans="2:65" s="12" customFormat="1">
      <c r="B442" s="148"/>
      <c r="D442" s="142" t="s">
        <v>231</v>
      </c>
      <c r="E442" s="149" t="s">
        <v>1</v>
      </c>
      <c r="F442" s="150" t="s">
        <v>742</v>
      </c>
      <c r="H442" s="151">
        <v>89.68</v>
      </c>
      <c r="I442" s="152"/>
      <c r="L442" s="148"/>
      <c r="M442" s="153"/>
      <c r="T442" s="154"/>
      <c r="AT442" s="149" t="s">
        <v>231</v>
      </c>
      <c r="AU442" s="149" t="s">
        <v>6</v>
      </c>
      <c r="AV442" s="12" t="s">
        <v>88</v>
      </c>
      <c r="AW442" s="12" t="s">
        <v>35</v>
      </c>
      <c r="AX442" s="12" t="s">
        <v>6</v>
      </c>
      <c r="AY442" s="149" t="s">
        <v>224</v>
      </c>
    </row>
    <row r="443" spans="2:65" s="1" customFormat="1" ht="24.2" customHeight="1">
      <c r="B443" s="32"/>
      <c r="C443" s="127" t="s">
        <v>721</v>
      </c>
      <c r="D443" s="127" t="s">
        <v>225</v>
      </c>
      <c r="E443" s="128" t="s">
        <v>743</v>
      </c>
      <c r="F443" s="129" t="s">
        <v>744</v>
      </c>
      <c r="G443" s="130" t="s">
        <v>320</v>
      </c>
      <c r="H443" s="131">
        <v>157.25</v>
      </c>
      <c r="I443" s="132"/>
      <c r="J443" s="133">
        <f>ROUND(I443*H443,2)</f>
        <v>0</v>
      </c>
      <c r="K443" s="134"/>
      <c r="L443" s="32"/>
      <c r="M443" s="135" t="s">
        <v>1</v>
      </c>
      <c r="N443" s="136" t="s">
        <v>44</v>
      </c>
      <c r="P443" s="137">
        <f>O443*H443</f>
        <v>0</v>
      </c>
      <c r="Q443" s="137">
        <v>4.0000000000000002E-4</v>
      </c>
      <c r="R443" s="137">
        <f>Q443*H443</f>
        <v>6.2899999999999998E-2</v>
      </c>
      <c r="S443" s="137">
        <v>0</v>
      </c>
      <c r="T443" s="138">
        <f>S443*H443</f>
        <v>0</v>
      </c>
      <c r="AR443" s="139" t="s">
        <v>249</v>
      </c>
      <c r="AT443" s="139" t="s">
        <v>225</v>
      </c>
      <c r="AU443" s="139" t="s">
        <v>6</v>
      </c>
      <c r="AY443" s="17" t="s">
        <v>224</v>
      </c>
      <c r="BE443" s="140">
        <f>IF(N443="základní",J443,0)</f>
        <v>0</v>
      </c>
      <c r="BF443" s="140">
        <f>IF(N443="snížená",J443,0)</f>
        <v>0</v>
      </c>
      <c r="BG443" s="140">
        <f>IF(N443="zákl. přenesená",J443,0)</f>
        <v>0</v>
      </c>
      <c r="BH443" s="140">
        <f>IF(N443="sníž. přenesená",J443,0)</f>
        <v>0</v>
      </c>
      <c r="BI443" s="140">
        <f>IF(N443="nulová",J443,0)</f>
        <v>0</v>
      </c>
      <c r="BJ443" s="17" t="s">
        <v>6</v>
      </c>
      <c r="BK443" s="140">
        <f>ROUND(I443*H443,2)</f>
        <v>0</v>
      </c>
      <c r="BL443" s="17" t="s">
        <v>249</v>
      </c>
      <c r="BM443" s="139" t="s">
        <v>745</v>
      </c>
    </row>
    <row r="444" spans="2:65" s="11" customFormat="1">
      <c r="B444" s="141"/>
      <c r="D444" s="142" t="s">
        <v>231</v>
      </c>
      <c r="E444" s="143" t="s">
        <v>1</v>
      </c>
      <c r="F444" s="144" t="s">
        <v>363</v>
      </c>
      <c r="H444" s="143" t="s">
        <v>1</v>
      </c>
      <c r="I444" s="145"/>
      <c r="L444" s="141"/>
      <c r="M444" s="146"/>
      <c r="T444" s="147"/>
      <c r="AT444" s="143" t="s">
        <v>231</v>
      </c>
      <c r="AU444" s="143" t="s">
        <v>6</v>
      </c>
      <c r="AV444" s="11" t="s">
        <v>6</v>
      </c>
      <c r="AW444" s="11" t="s">
        <v>35</v>
      </c>
      <c r="AX444" s="11" t="s">
        <v>79</v>
      </c>
      <c r="AY444" s="143" t="s">
        <v>224</v>
      </c>
    </row>
    <row r="445" spans="2:65" s="12" customFormat="1">
      <c r="B445" s="148"/>
      <c r="D445" s="142" t="s">
        <v>231</v>
      </c>
      <c r="E445" s="149" t="s">
        <v>1</v>
      </c>
      <c r="F445" s="150" t="s">
        <v>746</v>
      </c>
      <c r="H445" s="151">
        <v>157.25</v>
      </c>
      <c r="I445" s="152"/>
      <c r="L445" s="148"/>
      <c r="M445" s="153"/>
      <c r="T445" s="154"/>
      <c r="AT445" s="149" t="s">
        <v>231</v>
      </c>
      <c r="AU445" s="149" t="s">
        <v>6</v>
      </c>
      <c r="AV445" s="12" t="s">
        <v>88</v>
      </c>
      <c r="AW445" s="12" t="s">
        <v>35</v>
      </c>
      <c r="AX445" s="12" t="s">
        <v>6</v>
      </c>
      <c r="AY445" s="149" t="s">
        <v>224</v>
      </c>
    </row>
    <row r="446" spans="2:65" s="1" customFormat="1" ht="49.15" customHeight="1">
      <c r="B446" s="32"/>
      <c r="C446" s="162" t="s">
        <v>747</v>
      </c>
      <c r="D446" s="162" t="s">
        <v>748</v>
      </c>
      <c r="E446" s="163" t="s">
        <v>749</v>
      </c>
      <c r="F446" s="164" t="s">
        <v>750</v>
      </c>
      <c r="G446" s="165" t="s">
        <v>320</v>
      </c>
      <c r="H446" s="166">
        <v>135.81200000000001</v>
      </c>
      <c r="I446" s="167"/>
      <c r="J446" s="168">
        <f>ROUND(I446*H446,2)</f>
        <v>0</v>
      </c>
      <c r="K446" s="169"/>
      <c r="L446" s="170"/>
      <c r="M446" s="171" t="s">
        <v>1</v>
      </c>
      <c r="N446" s="172" t="s">
        <v>44</v>
      </c>
      <c r="P446" s="137">
        <f>O446*H446</f>
        <v>0</v>
      </c>
      <c r="Q446" s="137">
        <v>4.4000000000000003E-3</v>
      </c>
      <c r="R446" s="137">
        <f>Q446*H446</f>
        <v>0.59757280000000013</v>
      </c>
      <c r="S446" s="137">
        <v>0</v>
      </c>
      <c r="T446" s="138">
        <f>S446*H446</f>
        <v>0</v>
      </c>
      <c r="AR446" s="139" t="s">
        <v>420</v>
      </c>
      <c r="AT446" s="139" t="s">
        <v>748</v>
      </c>
      <c r="AU446" s="139" t="s">
        <v>6</v>
      </c>
      <c r="AY446" s="17" t="s">
        <v>224</v>
      </c>
      <c r="BE446" s="140">
        <f>IF(N446="základní",J446,0)</f>
        <v>0</v>
      </c>
      <c r="BF446" s="140">
        <f>IF(N446="snížená",J446,0)</f>
        <v>0</v>
      </c>
      <c r="BG446" s="140">
        <f>IF(N446="zákl. přenesená",J446,0)</f>
        <v>0</v>
      </c>
      <c r="BH446" s="140">
        <f>IF(N446="sníž. přenesená",J446,0)</f>
        <v>0</v>
      </c>
      <c r="BI446" s="140">
        <f>IF(N446="nulová",J446,0)</f>
        <v>0</v>
      </c>
      <c r="BJ446" s="17" t="s">
        <v>6</v>
      </c>
      <c r="BK446" s="140">
        <f>ROUND(I446*H446,2)</f>
        <v>0</v>
      </c>
      <c r="BL446" s="17" t="s">
        <v>249</v>
      </c>
      <c r="BM446" s="139" t="s">
        <v>751</v>
      </c>
    </row>
    <row r="447" spans="2:65" s="11" customFormat="1">
      <c r="B447" s="141"/>
      <c r="D447" s="142" t="s">
        <v>231</v>
      </c>
      <c r="E447" s="143" t="s">
        <v>1</v>
      </c>
      <c r="F447" s="144" t="s">
        <v>363</v>
      </c>
      <c r="H447" s="143" t="s">
        <v>1</v>
      </c>
      <c r="I447" s="145"/>
      <c r="L447" s="141"/>
      <c r="M447" s="146"/>
      <c r="T447" s="147"/>
      <c r="AT447" s="143" t="s">
        <v>231</v>
      </c>
      <c r="AU447" s="143" t="s">
        <v>6</v>
      </c>
      <c r="AV447" s="11" t="s">
        <v>6</v>
      </c>
      <c r="AW447" s="11" t="s">
        <v>35</v>
      </c>
      <c r="AX447" s="11" t="s">
        <v>79</v>
      </c>
      <c r="AY447" s="143" t="s">
        <v>224</v>
      </c>
    </row>
    <row r="448" spans="2:65" s="12" customFormat="1">
      <c r="B448" s="148"/>
      <c r="D448" s="142" t="s">
        <v>231</v>
      </c>
      <c r="E448" s="149" t="s">
        <v>1</v>
      </c>
      <c r="F448" s="150" t="s">
        <v>752</v>
      </c>
      <c r="H448" s="151">
        <v>49.323999999999998</v>
      </c>
      <c r="I448" s="152"/>
      <c r="L448" s="148"/>
      <c r="M448" s="153"/>
      <c r="T448" s="154"/>
      <c r="AT448" s="149" t="s">
        <v>231</v>
      </c>
      <c r="AU448" s="149" t="s">
        <v>6</v>
      </c>
      <c r="AV448" s="12" t="s">
        <v>88</v>
      </c>
      <c r="AW448" s="12" t="s">
        <v>35</v>
      </c>
      <c r="AX448" s="12" t="s">
        <v>79</v>
      </c>
      <c r="AY448" s="149" t="s">
        <v>224</v>
      </c>
    </row>
    <row r="449" spans="2:65" s="12" customFormat="1">
      <c r="B449" s="148"/>
      <c r="D449" s="142" t="s">
        <v>231</v>
      </c>
      <c r="E449" s="149" t="s">
        <v>1</v>
      </c>
      <c r="F449" s="150" t="s">
        <v>753</v>
      </c>
      <c r="H449" s="151">
        <v>86.488</v>
      </c>
      <c r="I449" s="152"/>
      <c r="L449" s="148"/>
      <c r="M449" s="153"/>
      <c r="T449" s="154"/>
      <c r="AT449" s="149" t="s">
        <v>231</v>
      </c>
      <c r="AU449" s="149" t="s">
        <v>6</v>
      </c>
      <c r="AV449" s="12" t="s">
        <v>88</v>
      </c>
      <c r="AW449" s="12" t="s">
        <v>35</v>
      </c>
      <c r="AX449" s="12" t="s">
        <v>79</v>
      </c>
      <c r="AY449" s="149" t="s">
        <v>224</v>
      </c>
    </row>
    <row r="450" spans="2:65" s="13" customFormat="1">
      <c r="B450" s="155"/>
      <c r="D450" s="142" t="s">
        <v>231</v>
      </c>
      <c r="E450" s="156" t="s">
        <v>1</v>
      </c>
      <c r="F450" s="157" t="s">
        <v>236</v>
      </c>
      <c r="H450" s="158">
        <v>135.81200000000001</v>
      </c>
      <c r="I450" s="159"/>
      <c r="L450" s="155"/>
      <c r="M450" s="160"/>
      <c r="T450" s="161"/>
      <c r="AT450" s="156" t="s">
        <v>231</v>
      </c>
      <c r="AU450" s="156" t="s">
        <v>6</v>
      </c>
      <c r="AV450" s="13" t="s">
        <v>229</v>
      </c>
      <c r="AW450" s="13" t="s">
        <v>35</v>
      </c>
      <c r="AX450" s="13" t="s">
        <v>6</v>
      </c>
      <c r="AY450" s="156" t="s">
        <v>224</v>
      </c>
    </row>
    <row r="451" spans="2:65" s="1" customFormat="1" ht="49.15" customHeight="1">
      <c r="B451" s="32"/>
      <c r="C451" s="162" t="s">
        <v>754</v>
      </c>
      <c r="D451" s="162" t="s">
        <v>748</v>
      </c>
      <c r="E451" s="163" t="s">
        <v>755</v>
      </c>
      <c r="F451" s="164" t="s">
        <v>756</v>
      </c>
      <c r="G451" s="165" t="s">
        <v>320</v>
      </c>
      <c r="H451" s="166">
        <v>135.81200000000001</v>
      </c>
      <c r="I451" s="167"/>
      <c r="J451" s="168">
        <f>ROUND(I451*H451,2)</f>
        <v>0</v>
      </c>
      <c r="K451" s="169"/>
      <c r="L451" s="170"/>
      <c r="M451" s="171" t="s">
        <v>1</v>
      </c>
      <c r="N451" s="172" t="s">
        <v>44</v>
      </c>
      <c r="P451" s="137">
        <f>O451*H451</f>
        <v>0</v>
      </c>
      <c r="Q451" s="137">
        <v>5.4000000000000003E-3</v>
      </c>
      <c r="R451" s="137">
        <f>Q451*H451</f>
        <v>0.73338480000000006</v>
      </c>
      <c r="S451" s="137">
        <v>0</v>
      </c>
      <c r="T451" s="138">
        <f>S451*H451</f>
        <v>0</v>
      </c>
      <c r="AR451" s="139" t="s">
        <v>420</v>
      </c>
      <c r="AT451" s="139" t="s">
        <v>748</v>
      </c>
      <c r="AU451" s="139" t="s">
        <v>6</v>
      </c>
      <c r="AY451" s="17" t="s">
        <v>224</v>
      </c>
      <c r="BE451" s="140">
        <f>IF(N451="základní",J451,0)</f>
        <v>0</v>
      </c>
      <c r="BF451" s="140">
        <f>IF(N451="snížená",J451,0)</f>
        <v>0</v>
      </c>
      <c r="BG451" s="140">
        <f>IF(N451="zákl. přenesená",J451,0)</f>
        <v>0</v>
      </c>
      <c r="BH451" s="140">
        <f>IF(N451="sníž. přenesená",J451,0)</f>
        <v>0</v>
      </c>
      <c r="BI451" s="140">
        <f>IF(N451="nulová",J451,0)</f>
        <v>0</v>
      </c>
      <c r="BJ451" s="17" t="s">
        <v>6</v>
      </c>
      <c r="BK451" s="140">
        <f>ROUND(I451*H451,2)</f>
        <v>0</v>
      </c>
      <c r="BL451" s="17" t="s">
        <v>249</v>
      </c>
      <c r="BM451" s="139" t="s">
        <v>757</v>
      </c>
    </row>
    <row r="452" spans="2:65" s="11" customFormat="1">
      <c r="B452" s="141"/>
      <c r="D452" s="142" t="s">
        <v>231</v>
      </c>
      <c r="E452" s="143" t="s">
        <v>1</v>
      </c>
      <c r="F452" s="144" t="s">
        <v>363</v>
      </c>
      <c r="H452" s="143" t="s">
        <v>1</v>
      </c>
      <c r="I452" s="145"/>
      <c r="L452" s="141"/>
      <c r="M452" s="146"/>
      <c r="T452" s="147"/>
      <c r="AT452" s="143" t="s">
        <v>231</v>
      </c>
      <c r="AU452" s="143" t="s">
        <v>6</v>
      </c>
      <c r="AV452" s="11" t="s">
        <v>6</v>
      </c>
      <c r="AW452" s="11" t="s">
        <v>35</v>
      </c>
      <c r="AX452" s="11" t="s">
        <v>79</v>
      </c>
      <c r="AY452" s="143" t="s">
        <v>224</v>
      </c>
    </row>
    <row r="453" spans="2:65" s="12" customFormat="1">
      <c r="B453" s="148"/>
      <c r="D453" s="142" t="s">
        <v>231</v>
      </c>
      <c r="E453" s="149" t="s">
        <v>1</v>
      </c>
      <c r="F453" s="150" t="s">
        <v>752</v>
      </c>
      <c r="H453" s="151">
        <v>49.323999999999998</v>
      </c>
      <c r="I453" s="152"/>
      <c r="L453" s="148"/>
      <c r="M453" s="153"/>
      <c r="T453" s="154"/>
      <c r="AT453" s="149" t="s">
        <v>231</v>
      </c>
      <c r="AU453" s="149" t="s">
        <v>6</v>
      </c>
      <c r="AV453" s="12" t="s">
        <v>88</v>
      </c>
      <c r="AW453" s="12" t="s">
        <v>35</v>
      </c>
      <c r="AX453" s="12" t="s">
        <v>79</v>
      </c>
      <c r="AY453" s="149" t="s">
        <v>224</v>
      </c>
    </row>
    <row r="454" spans="2:65" s="12" customFormat="1">
      <c r="B454" s="148"/>
      <c r="D454" s="142" t="s">
        <v>231</v>
      </c>
      <c r="E454" s="149" t="s">
        <v>1</v>
      </c>
      <c r="F454" s="150" t="s">
        <v>753</v>
      </c>
      <c r="H454" s="151">
        <v>86.488</v>
      </c>
      <c r="I454" s="152"/>
      <c r="L454" s="148"/>
      <c r="M454" s="153"/>
      <c r="T454" s="154"/>
      <c r="AT454" s="149" t="s">
        <v>231</v>
      </c>
      <c r="AU454" s="149" t="s">
        <v>6</v>
      </c>
      <c r="AV454" s="12" t="s">
        <v>88</v>
      </c>
      <c r="AW454" s="12" t="s">
        <v>35</v>
      </c>
      <c r="AX454" s="12" t="s">
        <v>79</v>
      </c>
      <c r="AY454" s="149" t="s">
        <v>224</v>
      </c>
    </row>
    <row r="455" spans="2:65" s="13" customFormat="1">
      <c r="B455" s="155"/>
      <c r="D455" s="142" t="s">
        <v>231</v>
      </c>
      <c r="E455" s="156" t="s">
        <v>1</v>
      </c>
      <c r="F455" s="157" t="s">
        <v>236</v>
      </c>
      <c r="H455" s="158">
        <v>135.81200000000001</v>
      </c>
      <c r="I455" s="159"/>
      <c r="L455" s="155"/>
      <c r="M455" s="160"/>
      <c r="T455" s="161"/>
      <c r="AT455" s="156" t="s">
        <v>231</v>
      </c>
      <c r="AU455" s="156" t="s">
        <v>6</v>
      </c>
      <c r="AV455" s="13" t="s">
        <v>229</v>
      </c>
      <c r="AW455" s="13" t="s">
        <v>35</v>
      </c>
      <c r="AX455" s="13" t="s">
        <v>6</v>
      </c>
      <c r="AY455" s="156" t="s">
        <v>224</v>
      </c>
    </row>
    <row r="456" spans="2:65" s="1" customFormat="1" ht="37.9" customHeight="1">
      <c r="B456" s="32"/>
      <c r="C456" s="127" t="s">
        <v>758</v>
      </c>
      <c r="D456" s="127" t="s">
        <v>225</v>
      </c>
      <c r="E456" s="128" t="s">
        <v>759</v>
      </c>
      <c r="F456" s="129" t="s">
        <v>760</v>
      </c>
      <c r="G456" s="130" t="s">
        <v>320</v>
      </c>
      <c r="H456" s="131">
        <v>62.75</v>
      </c>
      <c r="I456" s="132"/>
      <c r="J456" s="133">
        <f>ROUND(I456*H456,2)</f>
        <v>0</v>
      </c>
      <c r="K456" s="134"/>
      <c r="L456" s="32"/>
      <c r="M456" s="135" t="s">
        <v>1</v>
      </c>
      <c r="N456" s="136" t="s">
        <v>44</v>
      </c>
      <c r="P456" s="137">
        <f>O456*H456</f>
        <v>0</v>
      </c>
      <c r="Q456" s="137">
        <v>0</v>
      </c>
      <c r="R456" s="137">
        <f>Q456*H456</f>
        <v>0</v>
      </c>
      <c r="S456" s="137">
        <v>0</v>
      </c>
      <c r="T456" s="138">
        <f>S456*H456</f>
        <v>0</v>
      </c>
      <c r="AR456" s="139" t="s">
        <v>249</v>
      </c>
      <c r="AT456" s="139" t="s">
        <v>225</v>
      </c>
      <c r="AU456" s="139" t="s">
        <v>6</v>
      </c>
      <c r="AY456" s="17" t="s">
        <v>224</v>
      </c>
      <c r="BE456" s="140">
        <f>IF(N456="základní",J456,0)</f>
        <v>0</v>
      </c>
      <c r="BF456" s="140">
        <f>IF(N456="snížená",J456,0)</f>
        <v>0</v>
      </c>
      <c r="BG456" s="140">
        <f>IF(N456="zákl. přenesená",J456,0)</f>
        <v>0</v>
      </c>
      <c r="BH456" s="140">
        <f>IF(N456="sníž. přenesená",J456,0)</f>
        <v>0</v>
      </c>
      <c r="BI456" s="140">
        <f>IF(N456="nulová",J456,0)</f>
        <v>0</v>
      </c>
      <c r="BJ456" s="17" t="s">
        <v>6</v>
      </c>
      <c r="BK456" s="140">
        <f>ROUND(I456*H456,2)</f>
        <v>0</v>
      </c>
      <c r="BL456" s="17" t="s">
        <v>249</v>
      </c>
      <c r="BM456" s="139" t="s">
        <v>761</v>
      </c>
    </row>
    <row r="457" spans="2:65" s="11" customFormat="1">
      <c r="B457" s="141"/>
      <c r="D457" s="142" t="s">
        <v>231</v>
      </c>
      <c r="E457" s="143" t="s">
        <v>1</v>
      </c>
      <c r="F457" s="144" t="s">
        <v>363</v>
      </c>
      <c r="H457" s="143" t="s">
        <v>1</v>
      </c>
      <c r="I457" s="145"/>
      <c r="L457" s="141"/>
      <c r="M457" s="146"/>
      <c r="T457" s="147"/>
      <c r="AT457" s="143" t="s">
        <v>231</v>
      </c>
      <c r="AU457" s="143" t="s">
        <v>6</v>
      </c>
      <c r="AV457" s="11" t="s">
        <v>6</v>
      </c>
      <c r="AW457" s="11" t="s">
        <v>35</v>
      </c>
      <c r="AX457" s="11" t="s">
        <v>79</v>
      </c>
      <c r="AY457" s="143" t="s">
        <v>224</v>
      </c>
    </row>
    <row r="458" spans="2:65" s="12" customFormat="1">
      <c r="B458" s="148"/>
      <c r="D458" s="142" t="s">
        <v>231</v>
      </c>
      <c r="E458" s="149" t="s">
        <v>1</v>
      </c>
      <c r="F458" s="150" t="s">
        <v>762</v>
      </c>
      <c r="H458" s="151">
        <v>62.75</v>
      </c>
      <c r="I458" s="152"/>
      <c r="L458" s="148"/>
      <c r="M458" s="153"/>
      <c r="T458" s="154"/>
      <c r="AT458" s="149" t="s">
        <v>231</v>
      </c>
      <c r="AU458" s="149" t="s">
        <v>6</v>
      </c>
      <c r="AV458" s="12" t="s">
        <v>88</v>
      </c>
      <c r="AW458" s="12" t="s">
        <v>35</v>
      </c>
      <c r="AX458" s="12" t="s">
        <v>6</v>
      </c>
      <c r="AY458" s="149" t="s">
        <v>224</v>
      </c>
    </row>
    <row r="459" spans="2:65" s="1" customFormat="1" ht="24.2" customHeight="1">
      <c r="B459" s="32"/>
      <c r="C459" s="127" t="s">
        <v>763</v>
      </c>
      <c r="D459" s="127" t="s">
        <v>225</v>
      </c>
      <c r="E459" s="128" t="s">
        <v>517</v>
      </c>
      <c r="F459" s="129" t="s">
        <v>518</v>
      </c>
      <c r="G459" s="130" t="s">
        <v>320</v>
      </c>
      <c r="H459" s="131">
        <v>2446.2800000000002</v>
      </c>
      <c r="I459" s="132"/>
      <c r="J459" s="133">
        <f>ROUND(I459*H459,2)</f>
        <v>0</v>
      </c>
      <c r="K459" s="134"/>
      <c r="L459" s="32"/>
      <c r="M459" s="135" t="s">
        <v>1</v>
      </c>
      <c r="N459" s="136" t="s">
        <v>44</v>
      </c>
      <c r="P459" s="137">
        <f>O459*H459</f>
        <v>0</v>
      </c>
      <c r="Q459" s="137">
        <v>1E-4</v>
      </c>
      <c r="R459" s="137">
        <f>Q459*H459</f>
        <v>0.24462800000000004</v>
      </c>
      <c r="S459" s="137">
        <v>0</v>
      </c>
      <c r="T459" s="138">
        <f>S459*H459</f>
        <v>0</v>
      </c>
      <c r="AR459" s="139" t="s">
        <v>229</v>
      </c>
      <c r="AT459" s="139" t="s">
        <v>225</v>
      </c>
      <c r="AU459" s="139" t="s">
        <v>6</v>
      </c>
      <c r="AY459" s="17" t="s">
        <v>224</v>
      </c>
      <c r="BE459" s="140">
        <f>IF(N459="základní",J459,0)</f>
        <v>0</v>
      </c>
      <c r="BF459" s="140">
        <f>IF(N459="snížená",J459,0)</f>
        <v>0</v>
      </c>
      <c r="BG459" s="140">
        <f>IF(N459="zákl. přenesená",J459,0)</f>
        <v>0</v>
      </c>
      <c r="BH459" s="140">
        <f>IF(N459="sníž. přenesená",J459,0)</f>
        <v>0</v>
      </c>
      <c r="BI459" s="140">
        <f>IF(N459="nulová",J459,0)</f>
        <v>0</v>
      </c>
      <c r="BJ459" s="17" t="s">
        <v>6</v>
      </c>
      <c r="BK459" s="140">
        <f>ROUND(I459*H459,2)</f>
        <v>0</v>
      </c>
      <c r="BL459" s="17" t="s">
        <v>229</v>
      </c>
      <c r="BM459" s="139" t="s">
        <v>764</v>
      </c>
    </row>
    <row r="460" spans="2:65" s="11" customFormat="1">
      <c r="B460" s="141"/>
      <c r="D460" s="142" t="s">
        <v>231</v>
      </c>
      <c r="E460" s="143" t="s">
        <v>1</v>
      </c>
      <c r="F460" s="144" t="s">
        <v>232</v>
      </c>
      <c r="H460" s="143" t="s">
        <v>1</v>
      </c>
      <c r="I460" s="145"/>
      <c r="L460" s="141"/>
      <c r="M460" s="146"/>
      <c r="T460" s="147"/>
      <c r="AT460" s="143" t="s">
        <v>231</v>
      </c>
      <c r="AU460" s="143" t="s">
        <v>6</v>
      </c>
      <c r="AV460" s="11" t="s">
        <v>6</v>
      </c>
      <c r="AW460" s="11" t="s">
        <v>35</v>
      </c>
      <c r="AX460" s="11" t="s">
        <v>79</v>
      </c>
      <c r="AY460" s="143" t="s">
        <v>224</v>
      </c>
    </row>
    <row r="461" spans="2:65" s="12" customFormat="1">
      <c r="B461" s="148"/>
      <c r="D461" s="142" t="s">
        <v>231</v>
      </c>
      <c r="E461" s="149" t="s">
        <v>1</v>
      </c>
      <c r="F461" s="150" t="s">
        <v>765</v>
      </c>
      <c r="H461" s="151">
        <v>155.24</v>
      </c>
      <c r="I461" s="152"/>
      <c r="L461" s="148"/>
      <c r="M461" s="153"/>
      <c r="T461" s="154"/>
      <c r="AT461" s="149" t="s">
        <v>231</v>
      </c>
      <c r="AU461" s="149" t="s">
        <v>6</v>
      </c>
      <c r="AV461" s="12" t="s">
        <v>88</v>
      </c>
      <c r="AW461" s="12" t="s">
        <v>35</v>
      </c>
      <c r="AX461" s="12" t="s">
        <v>79</v>
      </c>
      <c r="AY461" s="149" t="s">
        <v>224</v>
      </c>
    </row>
    <row r="462" spans="2:65" s="12" customFormat="1">
      <c r="B462" s="148"/>
      <c r="D462" s="142" t="s">
        <v>231</v>
      </c>
      <c r="E462" s="149" t="s">
        <v>1</v>
      </c>
      <c r="F462" s="150" t="s">
        <v>766</v>
      </c>
      <c r="H462" s="151">
        <v>224.6</v>
      </c>
      <c r="I462" s="152"/>
      <c r="L462" s="148"/>
      <c r="M462" s="153"/>
      <c r="T462" s="154"/>
      <c r="AT462" s="149" t="s">
        <v>231</v>
      </c>
      <c r="AU462" s="149" t="s">
        <v>6</v>
      </c>
      <c r="AV462" s="12" t="s">
        <v>88</v>
      </c>
      <c r="AW462" s="12" t="s">
        <v>35</v>
      </c>
      <c r="AX462" s="12" t="s">
        <v>79</v>
      </c>
      <c r="AY462" s="149" t="s">
        <v>224</v>
      </c>
    </row>
    <row r="463" spans="2:65" s="12" customFormat="1">
      <c r="B463" s="148"/>
      <c r="D463" s="142" t="s">
        <v>231</v>
      </c>
      <c r="E463" s="149" t="s">
        <v>1</v>
      </c>
      <c r="F463" s="150" t="s">
        <v>767</v>
      </c>
      <c r="H463" s="151">
        <v>253.84</v>
      </c>
      <c r="I463" s="152"/>
      <c r="L463" s="148"/>
      <c r="M463" s="153"/>
      <c r="T463" s="154"/>
      <c r="AT463" s="149" t="s">
        <v>231</v>
      </c>
      <c r="AU463" s="149" t="s">
        <v>6</v>
      </c>
      <c r="AV463" s="12" t="s">
        <v>88</v>
      </c>
      <c r="AW463" s="12" t="s">
        <v>35</v>
      </c>
      <c r="AX463" s="12" t="s">
        <v>79</v>
      </c>
      <c r="AY463" s="149" t="s">
        <v>224</v>
      </c>
    </row>
    <row r="464" spans="2:65" s="12" customFormat="1">
      <c r="B464" s="148"/>
      <c r="D464" s="142" t="s">
        <v>231</v>
      </c>
      <c r="E464" s="149" t="s">
        <v>1</v>
      </c>
      <c r="F464" s="150" t="s">
        <v>768</v>
      </c>
      <c r="H464" s="151">
        <v>36</v>
      </c>
      <c r="I464" s="152"/>
      <c r="L464" s="148"/>
      <c r="M464" s="153"/>
      <c r="T464" s="154"/>
      <c r="AT464" s="149" t="s">
        <v>231</v>
      </c>
      <c r="AU464" s="149" t="s">
        <v>6</v>
      </c>
      <c r="AV464" s="12" t="s">
        <v>88</v>
      </c>
      <c r="AW464" s="12" t="s">
        <v>35</v>
      </c>
      <c r="AX464" s="12" t="s">
        <v>79</v>
      </c>
      <c r="AY464" s="149" t="s">
        <v>224</v>
      </c>
    </row>
    <row r="465" spans="2:65" s="11" customFormat="1">
      <c r="B465" s="141"/>
      <c r="D465" s="142" t="s">
        <v>231</v>
      </c>
      <c r="E465" s="143" t="s">
        <v>1</v>
      </c>
      <c r="F465" s="144" t="s">
        <v>769</v>
      </c>
      <c r="H465" s="143" t="s">
        <v>1</v>
      </c>
      <c r="I465" s="145"/>
      <c r="L465" s="141"/>
      <c r="M465" s="146"/>
      <c r="T465" s="147"/>
      <c r="AT465" s="143" t="s">
        <v>231</v>
      </c>
      <c r="AU465" s="143" t="s">
        <v>6</v>
      </c>
      <c r="AV465" s="11" t="s">
        <v>6</v>
      </c>
      <c r="AW465" s="11" t="s">
        <v>35</v>
      </c>
      <c r="AX465" s="11" t="s">
        <v>79</v>
      </c>
      <c r="AY465" s="143" t="s">
        <v>224</v>
      </c>
    </row>
    <row r="466" spans="2:65" s="12" customFormat="1">
      <c r="B466" s="148"/>
      <c r="D466" s="142" t="s">
        <v>231</v>
      </c>
      <c r="E466" s="149" t="s">
        <v>1</v>
      </c>
      <c r="F466" s="150" t="s">
        <v>770</v>
      </c>
      <c r="H466" s="151">
        <v>125.85</v>
      </c>
      <c r="I466" s="152"/>
      <c r="L466" s="148"/>
      <c r="M466" s="153"/>
      <c r="T466" s="154"/>
      <c r="AT466" s="149" t="s">
        <v>231</v>
      </c>
      <c r="AU466" s="149" t="s">
        <v>6</v>
      </c>
      <c r="AV466" s="12" t="s">
        <v>88</v>
      </c>
      <c r="AW466" s="12" t="s">
        <v>35</v>
      </c>
      <c r="AX466" s="12" t="s">
        <v>79</v>
      </c>
      <c r="AY466" s="149" t="s">
        <v>224</v>
      </c>
    </row>
    <row r="467" spans="2:65" s="12" customFormat="1">
      <c r="B467" s="148"/>
      <c r="D467" s="142" t="s">
        <v>231</v>
      </c>
      <c r="E467" s="149" t="s">
        <v>1</v>
      </c>
      <c r="F467" s="150" t="s">
        <v>771</v>
      </c>
      <c r="H467" s="151">
        <v>550.5</v>
      </c>
      <c r="I467" s="152"/>
      <c r="L467" s="148"/>
      <c r="M467" s="153"/>
      <c r="T467" s="154"/>
      <c r="AT467" s="149" t="s">
        <v>231</v>
      </c>
      <c r="AU467" s="149" t="s">
        <v>6</v>
      </c>
      <c r="AV467" s="12" t="s">
        <v>88</v>
      </c>
      <c r="AW467" s="12" t="s">
        <v>35</v>
      </c>
      <c r="AX467" s="12" t="s">
        <v>79</v>
      </c>
      <c r="AY467" s="149" t="s">
        <v>224</v>
      </c>
    </row>
    <row r="468" spans="2:65" s="12" customFormat="1">
      <c r="B468" s="148"/>
      <c r="D468" s="142" t="s">
        <v>231</v>
      </c>
      <c r="E468" s="149" t="s">
        <v>1</v>
      </c>
      <c r="F468" s="150" t="s">
        <v>772</v>
      </c>
      <c r="H468" s="151">
        <v>861.95</v>
      </c>
      <c r="I468" s="152"/>
      <c r="L468" s="148"/>
      <c r="M468" s="153"/>
      <c r="T468" s="154"/>
      <c r="AT468" s="149" t="s">
        <v>231</v>
      </c>
      <c r="AU468" s="149" t="s">
        <v>6</v>
      </c>
      <c r="AV468" s="12" t="s">
        <v>88</v>
      </c>
      <c r="AW468" s="12" t="s">
        <v>35</v>
      </c>
      <c r="AX468" s="12" t="s">
        <v>79</v>
      </c>
      <c r="AY468" s="149" t="s">
        <v>224</v>
      </c>
    </row>
    <row r="469" spans="2:65" s="12" customFormat="1">
      <c r="B469" s="148"/>
      <c r="D469" s="142" t="s">
        <v>231</v>
      </c>
      <c r="E469" s="149" t="s">
        <v>1</v>
      </c>
      <c r="F469" s="150" t="s">
        <v>773</v>
      </c>
      <c r="H469" s="151">
        <v>238.3</v>
      </c>
      <c r="I469" s="152"/>
      <c r="L469" s="148"/>
      <c r="M469" s="153"/>
      <c r="T469" s="154"/>
      <c r="AT469" s="149" t="s">
        <v>231</v>
      </c>
      <c r="AU469" s="149" t="s">
        <v>6</v>
      </c>
      <c r="AV469" s="12" t="s">
        <v>88</v>
      </c>
      <c r="AW469" s="12" t="s">
        <v>35</v>
      </c>
      <c r="AX469" s="12" t="s">
        <v>79</v>
      </c>
      <c r="AY469" s="149" t="s">
        <v>224</v>
      </c>
    </row>
    <row r="470" spans="2:65" s="13" customFormat="1">
      <c r="B470" s="155"/>
      <c r="D470" s="142" t="s">
        <v>231</v>
      </c>
      <c r="E470" s="156" t="s">
        <v>1</v>
      </c>
      <c r="F470" s="157" t="s">
        <v>236</v>
      </c>
      <c r="H470" s="158">
        <v>2446.2800000000002</v>
      </c>
      <c r="I470" s="159"/>
      <c r="L470" s="155"/>
      <c r="M470" s="160"/>
      <c r="T470" s="161"/>
      <c r="AT470" s="156" t="s">
        <v>231</v>
      </c>
      <c r="AU470" s="156" t="s">
        <v>6</v>
      </c>
      <c r="AV470" s="13" t="s">
        <v>229</v>
      </c>
      <c r="AW470" s="13" t="s">
        <v>35</v>
      </c>
      <c r="AX470" s="13" t="s">
        <v>6</v>
      </c>
      <c r="AY470" s="156" t="s">
        <v>224</v>
      </c>
    </row>
    <row r="471" spans="2:65" s="1" customFormat="1" ht="24.2" customHeight="1">
      <c r="B471" s="32"/>
      <c r="C471" s="127" t="s">
        <v>774</v>
      </c>
      <c r="D471" s="127" t="s">
        <v>225</v>
      </c>
      <c r="E471" s="128" t="s">
        <v>775</v>
      </c>
      <c r="F471" s="129" t="s">
        <v>776</v>
      </c>
      <c r="G471" s="130" t="s">
        <v>320</v>
      </c>
      <c r="H471" s="131">
        <v>2446.2800000000002</v>
      </c>
      <c r="I471" s="132"/>
      <c r="J471" s="133">
        <f>ROUND(I471*H471,2)</f>
        <v>0</v>
      </c>
      <c r="K471" s="134"/>
      <c r="L471" s="32"/>
      <c r="M471" s="135" t="s">
        <v>1</v>
      </c>
      <c r="N471" s="136" t="s">
        <v>44</v>
      </c>
      <c r="P471" s="137">
        <f>O471*H471</f>
        <v>0</v>
      </c>
      <c r="Q471" s="137">
        <v>0</v>
      </c>
      <c r="R471" s="137">
        <f>Q471*H471</f>
        <v>0</v>
      </c>
      <c r="S471" s="137">
        <v>0</v>
      </c>
      <c r="T471" s="138">
        <f>S471*H471</f>
        <v>0</v>
      </c>
      <c r="AR471" s="139" t="s">
        <v>249</v>
      </c>
      <c r="AT471" s="139" t="s">
        <v>225</v>
      </c>
      <c r="AU471" s="139" t="s">
        <v>6</v>
      </c>
      <c r="AY471" s="17" t="s">
        <v>224</v>
      </c>
      <c r="BE471" s="140">
        <f>IF(N471="základní",J471,0)</f>
        <v>0</v>
      </c>
      <c r="BF471" s="140">
        <f>IF(N471="snížená",J471,0)</f>
        <v>0</v>
      </c>
      <c r="BG471" s="140">
        <f>IF(N471="zákl. přenesená",J471,0)</f>
        <v>0</v>
      </c>
      <c r="BH471" s="140">
        <f>IF(N471="sníž. přenesená",J471,0)</f>
        <v>0</v>
      </c>
      <c r="BI471" s="140">
        <f>IF(N471="nulová",J471,0)</f>
        <v>0</v>
      </c>
      <c r="BJ471" s="17" t="s">
        <v>6</v>
      </c>
      <c r="BK471" s="140">
        <f>ROUND(I471*H471,2)</f>
        <v>0</v>
      </c>
      <c r="BL471" s="17" t="s">
        <v>249</v>
      </c>
      <c r="BM471" s="139" t="s">
        <v>777</v>
      </c>
    </row>
    <row r="472" spans="2:65" s="11" customFormat="1">
      <c r="B472" s="141"/>
      <c r="D472" s="142" t="s">
        <v>231</v>
      </c>
      <c r="E472" s="143" t="s">
        <v>1</v>
      </c>
      <c r="F472" s="144" t="s">
        <v>232</v>
      </c>
      <c r="H472" s="143" t="s">
        <v>1</v>
      </c>
      <c r="I472" s="145"/>
      <c r="L472" s="141"/>
      <c r="M472" s="146"/>
      <c r="T472" s="147"/>
      <c r="AT472" s="143" t="s">
        <v>231</v>
      </c>
      <c r="AU472" s="143" t="s">
        <v>6</v>
      </c>
      <c r="AV472" s="11" t="s">
        <v>6</v>
      </c>
      <c r="AW472" s="11" t="s">
        <v>35</v>
      </c>
      <c r="AX472" s="11" t="s">
        <v>79</v>
      </c>
      <c r="AY472" s="143" t="s">
        <v>224</v>
      </c>
    </row>
    <row r="473" spans="2:65" s="12" customFormat="1">
      <c r="B473" s="148"/>
      <c r="D473" s="142" t="s">
        <v>231</v>
      </c>
      <c r="E473" s="149" t="s">
        <v>1</v>
      </c>
      <c r="F473" s="150" t="s">
        <v>765</v>
      </c>
      <c r="H473" s="151">
        <v>155.24</v>
      </c>
      <c r="I473" s="152"/>
      <c r="L473" s="148"/>
      <c r="M473" s="153"/>
      <c r="T473" s="154"/>
      <c r="AT473" s="149" t="s">
        <v>231</v>
      </c>
      <c r="AU473" s="149" t="s">
        <v>6</v>
      </c>
      <c r="AV473" s="12" t="s">
        <v>88</v>
      </c>
      <c r="AW473" s="12" t="s">
        <v>35</v>
      </c>
      <c r="AX473" s="12" t="s">
        <v>79</v>
      </c>
      <c r="AY473" s="149" t="s">
        <v>224</v>
      </c>
    </row>
    <row r="474" spans="2:65" s="12" customFormat="1">
      <c r="B474" s="148"/>
      <c r="D474" s="142" t="s">
        <v>231</v>
      </c>
      <c r="E474" s="149" t="s">
        <v>1</v>
      </c>
      <c r="F474" s="150" t="s">
        <v>766</v>
      </c>
      <c r="H474" s="151">
        <v>224.6</v>
      </c>
      <c r="I474" s="152"/>
      <c r="L474" s="148"/>
      <c r="M474" s="153"/>
      <c r="T474" s="154"/>
      <c r="AT474" s="149" t="s">
        <v>231</v>
      </c>
      <c r="AU474" s="149" t="s">
        <v>6</v>
      </c>
      <c r="AV474" s="12" t="s">
        <v>88</v>
      </c>
      <c r="AW474" s="12" t="s">
        <v>35</v>
      </c>
      <c r="AX474" s="12" t="s">
        <v>79</v>
      </c>
      <c r="AY474" s="149" t="s">
        <v>224</v>
      </c>
    </row>
    <row r="475" spans="2:65" s="12" customFormat="1">
      <c r="B475" s="148"/>
      <c r="D475" s="142" t="s">
        <v>231</v>
      </c>
      <c r="E475" s="149" t="s">
        <v>1</v>
      </c>
      <c r="F475" s="150" t="s">
        <v>767</v>
      </c>
      <c r="H475" s="151">
        <v>253.84</v>
      </c>
      <c r="I475" s="152"/>
      <c r="L475" s="148"/>
      <c r="M475" s="153"/>
      <c r="T475" s="154"/>
      <c r="AT475" s="149" t="s">
        <v>231</v>
      </c>
      <c r="AU475" s="149" t="s">
        <v>6</v>
      </c>
      <c r="AV475" s="12" t="s">
        <v>88</v>
      </c>
      <c r="AW475" s="12" t="s">
        <v>35</v>
      </c>
      <c r="AX475" s="12" t="s">
        <v>79</v>
      </c>
      <c r="AY475" s="149" t="s">
        <v>224</v>
      </c>
    </row>
    <row r="476" spans="2:65" s="12" customFormat="1">
      <c r="B476" s="148"/>
      <c r="D476" s="142" t="s">
        <v>231</v>
      </c>
      <c r="E476" s="149" t="s">
        <v>1</v>
      </c>
      <c r="F476" s="150" t="s">
        <v>768</v>
      </c>
      <c r="H476" s="151">
        <v>36</v>
      </c>
      <c r="I476" s="152"/>
      <c r="L476" s="148"/>
      <c r="M476" s="153"/>
      <c r="T476" s="154"/>
      <c r="AT476" s="149" t="s">
        <v>231</v>
      </c>
      <c r="AU476" s="149" t="s">
        <v>6</v>
      </c>
      <c r="AV476" s="12" t="s">
        <v>88</v>
      </c>
      <c r="AW476" s="12" t="s">
        <v>35</v>
      </c>
      <c r="AX476" s="12" t="s">
        <v>79</v>
      </c>
      <c r="AY476" s="149" t="s">
        <v>224</v>
      </c>
    </row>
    <row r="477" spans="2:65" s="11" customFormat="1">
      <c r="B477" s="141"/>
      <c r="D477" s="142" t="s">
        <v>231</v>
      </c>
      <c r="E477" s="143" t="s">
        <v>1</v>
      </c>
      <c r="F477" s="144" t="s">
        <v>769</v>
      </c>
      <c r="H477" s="143" t="s">
        <v>1</v>
      </c>
      <c r="I477" s="145"/>
      <c r="L477" s="141"/>
      <c r="M477" s="146"/>
      <c r="T477" s="147"/>
      <c r="AT477" s="143" t="s">
        <v>231</v>
      </c>
      <c r="AU477" s="143" t="s">
        <v>6</v>
      </c>
      <c r="AV477" s="11" t="s">
        <v>6</v>
      </c>
      <c r="AW477" s="11" t="s">
        <v>35</v>
      </c>
      <c r="AX477" s="11" t="s">
        <v>79</v>
      </c>
      <c r="AY477" s="143" t="s">
        <v>224</v>
      </c>
    </row>
    <row r="478" spans="2:65" s="12" customFormat="1">
      <c r="B478" s="148"/>
      <c r="D478" s="142" t="s">
        <v>231</v>
      </c>
      <c r="E478" s="149" t="s">
        <v>1</v>
      </c>
      <c r="F478" s="150" t="s">
        <v>770</v>
      </c>
      <c r="H478" s="151">
        <v>125.85</v>
      </c>
      <c r="I478" s="152"/>
      <c r="L478" s="148"/>
      <c r="M478" s="153"/>
      <c r="T478" s="154"/>
      <c r="AT478" s="149" t="s">
        <v>231</v>
      </c>
      <c r="AU478" s="149" t="s">
        <v>6</v>
      </c>
      <c r="AV478" s="12" t="s">
        <v>88</v>
      </c>
      <c r="AW478" s="12" t="s">
        <v>35</v>
      </c>
      <c r="AX478" s="12" t="s">
        <v>79</v>
      </c>
      <c r="AY478" s="149" t="s">
        <v>224</v>
      </c>
    </row>
    <row r="479" spans="2:65" s="12" customFormat="1">
      <c r="B479" s="148"/>
      <c r="D479" s="142" t="s">
        <v>231</v>
      </c>
      <c r="E479" s="149" t="s">
        <v>1</v>
      </c>
      <c r="F479" s="150" t="s">
        <v>771</v>
      </c>
      <c r="H479" s="151">
        <v>550.5</v>
      </c>
      <c r="I479" s="152"/>
      <c r="L479" s="148"/>
      <c r="M479" s="153"/>
      <c r="T479" s="154"/>
      <c r="AT479" s="149" t="s">
        <v>231</v>
      </c>
      <c r="AU479" s="149" t="s">
        <v>6</v>
      </c>
      <c r="AV479" s="12" t="s">
        <v>88</v>
      </c>
      <c r="AW479" s="12" t="s">
        <v>35</v>
      </c>
      <c r="AX479" s="12" t="s">
        <v>79</v>
      </c>
      <c r="AY479" s="149" t="s">
        <v>224</v>
      </c>
    </row>
    <row r="480" spans="2:65" s="12" customFormat="1">
      <c r="B480" s="148"/>
      <c r="D480" s="142" t="s">
        <v>231</v>
      </c>
      <c r="E480" s="149" t="s">
        <v>1</v>
      </c>
      <c r="F480" s="150" t="s">
        <v>772</v>
      </c>
      <c r="H480" s="151">
        <v>861.95</v>
      </c>
      <c r="I480" s="152"/>
      <c r="L480" s="148"/>
      <c r="M480" s="153"/>
      <c r="T480" s="154"/>
      <c r="AT480" s="149" t="s">
        <v>231</v>
      </c>
      <c r="AU480" s="149" t="s">
        <v>6</v>
      </c>
      <c r="AV480" s="12" t="s">
        <v>88</v>
      </c>
      <c r="AW480" s="12" t="s">
        <v>35</v>
      </c>
      <c r="AX480" s="12" t="s">
        <v>79</v>
      </c>
      <c r="AY480" s="149" t="s">
        <v>224</v>
      </c>
    </row>
    <row r="481" spans="2:65" s="12" customFormat="1">
      <c r="B481" s="148"/>
      <c r="D481" s="142" t="s">
        <v>231</v>
      </c>
      <c r="E481" s="149" t="s">
        <v>1</v>
      </c>
      <c r="F481" s="150" t="s">
        <v>773</v>
      </c>
      <c r="H481" s="151">
        <v>238.3</v>
      </c>
      <c r="I481" s="152"/>
      <c r="L481" s="148"/>
      <c r="M481" s="153"/>
      <c r="T481" s="154"/>
      <c r="AT481" s="149" t="s">
        <v>231</v>
      </c>
      <c r="AU481" s="149" t="s">
        <v>6</v>
      </c>
      <c r="AV481" s="12" t="s">
        <v>88</v>
      </c>
      <c r="AW481" s="12" t="s">
        <v>35</v>
      </c>
      <c r="AX481" s="12" t="s">
        <v>79</v>
      </c>
      <c r="AY481" s="149" t="s">
        <v>224</v>
      </c>
    </row>
    <row r="482" spans="2:65" s="13" customFormat="1">
      <c r="B482" s="155"/>
      <c r="D482" s="142" t="s">
        <v>231</v>
      </c>
      <c r="E482" s="156" t="s">
        <v>1</v>
      </c>
      <c r="F482" s="157" t="s">
        <v>236</v>
      </c>
      <c r="H482" s="158">
        <v>2446.2800000000002</v>
      </c>
      <c r="I482" s="159"/>
      <c r="L482" s="155"/>
      <c r="M482" s="160"/>
      <c r="T482" s="161"/>
      <c r="AT482" s="156" t="s">
        <v>231</v>
      </c>
      <c r="AU482" s="156" t="s">
        <v>6</v>
      </c>
      <c r="AV482" s="13" t="s">
        <v>229</v>
      </c>
      <c r="AW482" s="13" t="s">
        <v>35</v>
      </c>
      <c r="AX482" s="13" t="s">
        <v>6</v>
      </c>
      <c r="AY482" s="156" t="s">
        <v>224</v>
      </c>
    </row>
    <row r="483" spans="2:65" s="1" customFormat="1" ht="24.2" customHeight="1">
      <c r="B483" s="32"/>
      <c r="C483" s="127" t="s">
        <v>778</v>
      </c>
      <c r="D483" s="127" t="s">
        <v>225</v>
      </c>
      <c r="E483" s="128" t="s">
        <v>779</v>
      </c>
      <c r="F483" s="129" t="s">
        <v>780</v>
      </c>
      <c r="G483" s="130" t="s">
        <v>320</v>
      </c>
      <c r="H483" s="131">
        <v>1865.43</v>
      </c>
      <c r="I483" s="132"/>
      <c r="J483" s="133">
        <f>ROUND(I483*H483,2)</f>
        <v>0</v>
      </c>
      <c r="K483" s="134"/>
      <c r="L483" s="32"/>
      <c r="M483" s="135" t="s">
        <v>1</v>
      </c>
      <c r="N483" s="136" t="s">
        <v>44</v>
      </c>
      <c r="P483" s="137">
        <f>O483*H483</f>
        <v>0</v>
      </c>
      <c r="Q483" s="137">
        <v>0</v>
      </c>
      <c r="R483" s="137">
        <f>Q483*H483</f>
        <v>0</v>
      </c>
      <c r="S483" s="137">
        <v>0</v>
      </c>
      <c r="T483" s="138">
        <f>S483*H483</f>
        <v>0</v>
      </c>
      <c r="AR483" s="139" t="s">
        <v>249</v>
      </c>
      <c r="AT483" s="139" t="s">
        <v>225</v>
      </c>
      <c r="AU483" s="139" t="s">
        <v>6</v>
      </c>
      <c r="AY483" s="17" t="s">
        <v>224</v>
      </c>
      <c r="BE483" s="140">
        <f>IF(N483="základní",J483,0)</f>
        <v>0</v>
      </c>
      <c r="BF483" s="140">
        <f>IF(N483="snížená",J483,0)</f>
        <v>0</v>
      </c>
      <c r="BG483" s="140">
        <f>IF(N483="zákl. přenesená",J483,0)</f>
        <v>0</v>
      </c>
      <c r="BH483" s="140">
        <f>IF(N483="sníž. přenesená",J483,0)</f>
        <v>0</v>
      </c>
      <c r="BI483" s="140">
        <f>IF(N483="nulová",J483,0)</f>
        <v>0</v>
      </c>
      <c r="BJ483" s="17" t="s">
        <v>6</v>
      </c>
      <c r="BK483" s="140">
        <f>ROUND(I483*H483,2)</f>
        <v>0</v>
      </c>
      <c r="BL483" s="17" t="s">
        <v>249</v>
      </c>
      <c r="BM483" s="139" t="s">
        <v>781</v>
      </c>
    </row>
    <row r="484" spans="2:65" s="11" customFormat="1">
      <c r="B484" s="141"/>
      <c r="D484" s="142" t="s">
        <v>231</v>
      </c>
      <c r="E484" s="143" t="s">
        <v>1</v>
      </c>
      <c r="F484" s="144" t="s">
        <v>769</v>
      </c>
      <c r="H484" s="143" t="s">
        <v>1</v>
      </c>
      <c r="I484" s="145"/>
      <c r="L484" s="141"/>
      <c r="M484" s="146"/>
      <c r="T484" s="147"/>
      <c r="AT484" s="143" t="s">
        <v>231</v>
      </c>
      <c r="AU484" s="143" t="s">
        <v>6</v>
      </c>
      <c r="AV484" s="11" t="s">
        <v>6</v>
      </c>
      <c r="AW484" s="11" t="s">
        <v>35</v>
      </c>
      <c r="AX484" s="11" t="s">
        <v>79</v>
      </c>
      <c r="AY484" s="143" t="s">
        <v>224</v>
      </c>
    </row>
    <row r="485" spans="2:65" s="12" customFormat="1">
      <c r="B485" s="148"/>
      <c r="D485" s="142" t="s">
        <v>231</v>
      </c>
      <c r="E485" s="149" t="s">
        <v>1</v>
      </c>
      <c r="F485" s="150" t="s">
        <v>770</v>
      </c>
      <c r="H485" s="151">
        <v>125.85</v>
      </c>
      <c r="I485" s="152"/>
      <c r="L485" s="148"/>
      <c r="M485" s="153"/>
      <c r="T485" s="154"/>
      <c r="AT485" s="149" t="s">
        <v>231</v>
      </c>
      <c r="AU485" s="149" t="s">
        <v>6</v>
      </c>
      <c r="AV485" s="12" t="s">
        <v>88</v>
      </c>
      <c r="AW485" s="12" t="s">
        <v>35</v>
      </c>
      <c r="AX485" s="12" t="s">
        <v>79</v>
      </c>
      <c r="AY485" s="149" t="s">
        <v>224</v>
      </c>
    </row>
    <row r="486" spans="2:65" s="12" customFormat="1">
      <c r="B486" s="148"/>
      <c r="D486" s="142" t="s">
        <v>231</v>
      </c>
      <c r="E486" s="149" t="s">
        <v>1</v>
      </c>
      <c r="F486" s="150" t="s">
        <v>771</v>
      </c>
      <c r="H486" s="151">
        <v>550.5</v>
      </c>
      <c r="I486" s="152"/>
      <c r="L486" s="148"/>
      <c r="M486" s="153"/>
      <c r="T486" s="154"/>
      <c r="AT486" s="149" t="s">
        <v>231</v>
      </c>
      <c r="AU486" s="149" t="s">
        <v>6</v>
      </c>
      <c r="AV486" s="12" t="s">
        <v>88</v>
      </c>
      <c r="AW486" s="12" t="s">
        <v>35</v>
      </c>
      <c r="AX486" s="12" t="s">
        <v>79</v>
      </c>
      <c r="AY486" s="149" t="s">
        <v>224</v>
      </c>
    </row>
    <row r="487" spans="2:65" s="12" customFormat="1">
      <c r="B487" s="148"/>
      <c r="D487" s="142" t="s">
        <v>231</v>
      </c>
      <c r="E487" s="149" t="s">
        <v>1</v>
      </c>
      <c r="F487" s="150" t="s">
        <v>772</v>
      </c>
      <c r="H487" s="151">
        <v>861.95</v>
      </c>
      <c r="I487" s="152"/>
      <c r="L487" s="148"/>
      <c r="M487" s="153"/>
      <c r="T487" s="154"/>
      <c r="AT487" s="149" t="s">
        <v>231</v>
      </c>
      <c r="AU487" s="149" t="s">
        <v>6</v>
      </c>
      <c r="AV487" s="12" t="s">
        <v>88</v>
      </c>
      <c r="AW487" s="12" t="s">
        <v>35</v>
      </c>
      <c r="AX487" s="12" t="s">
        <v>79</v>
      </c>
      <c r="AY487" s="149" t="s">
        <v>224</v>
      </c>
    </row>
    <row r="488" spans="2:65" s="12" customFormat="1">
      <c r="B488" s="148"/>
      <c r="D488" s="142" t="s">
        <v>231</v>
      </c>
      <c r="E488" s="149" t="s">
        <v>1</v>
      </c>
      <c r="F488" s="150" t="s">
        <v>773</v>
      </c>
      <c r="H488" s="151">
        <v>238.3</v>
      </c>
      <c r="I488" s="152"/>
      <c r="L488" s="148"/>
      <c r="M488" s="153"/>
      <c r="T488" s="154"/>
      <c r="AT488" s="149" t="s">
        <v>231</v>
      </c>
      <c r="AU488" s="149" t="s">
        <v>6</v>
      </c>
      <c r="AV488" s="12" t="s">
        <v>88</v>
      </c>
      <c r="AW488" s="12" t="s">
        <v>35</v>
      </c>
      <c r="AX488" s="12" t="s">
        <v>79</v>
      </c>
      <c r="AY488" s="149" t="s">
        <v>224</v>
      </c>
    </row>
    <row r="489" spans="2:65" s="14" customFormat="1">
      <c r="B489" s="173"/>
      <c r="D489" s="142" t="s">
        <v>231</v>
      </c>
      <c r="E489" s="174" t="s">
        <v>1</v>
      </c>
      <c r="F489" s="175" t="s">
        <v>782</v>
      </c>
      <c r="H489" s="176">
        <v>1776.6</v>
      </c>
      <c r="I489" s="177"/>
      <c r="L489" s="173"/>
      <c r="M489" s="178"/>
      <c r="T489" s="179"/>
      <c r="AT489" s="174" t="s">
        <v>231</v>
      </c>
      <c r="AU489" s="174" t="s">
        <v>6</v>
      </c>
      <c r="AV489" s="14" t="s">
        <v>241</v>
      </c>
      <c r="AW489" s="14" t="s">
        <v>35</v>
      </c>
      <c r="AX489" s="14" t="s">
        <v>79</v>
      </c>
      <c r="AY489" s="174" t="s">
        <v>224</v>
      </c>
    </row>
    <row r="490" spans="2:65" s="11" customFormat="1">
      <c r="B490" s="141"/>
      <c r="D490" s="142" t="s">
        <v>231</v>
      </c>
      <c r="E490" s="143" t="s">
        <v>1</v>
      </c>
      <c r="F490" s="144" t="s">
        <v>783</v>
      </c>
      <c r="H490" s="143" t="s">
        <v>1</v>
      </c>
      <c r="I490" s="145"/>
      <c r="L490" s="141"/>
      <c r="M490" s="146"/>
      <c r="T490" s="147"/>
      <c r="AT490" s="143" t="s">
        <v>231</v>
      </c>
      <c r="AU490" s="143" t="s">
        <v>6</v>
      </c>
      <c r="AV490" s="11" t="s">
        <v>6</v>
      </c>
      <c r="AW490" s="11" t="s">
        <v>35</v>
      </c>
      <c r="AX490" s="11" t="s">
        <v>79</v>
      </c>
      <c r="AY490" s="143" t="s">
        <v>224</v>
      </c>
    </row>
    <row r="491" spans="2:65" s="12" customFormat="1">
      <c r="B491" s="148"/>
      <c r="D491" s="142" t="s">
        <v>231</v>
      </c>
      <c r="E491" s="149" t="s">
        <v>1</v>
      </c>
      <c r="F491" s="150" t="s">
        <v>784</v>
      </c>
      <c r="H491" s="151">
        <v>88.83</v>
      </c>
      <c r="I491" s="152"/>
      <c r="L491" s="148"/>
      <c r="M491" s="153"/>
      <c r="T491" s="154"/>
      <c r="AT491" s="149" t="s">
        <v>231</v>
      </c>
      <c r="AU491" s="149" t="s">
        <v>6</v>
      </c>
      <c r="AV491" s="12" t="s">
        <v>88</v>
      </c>
      <c r="AW491" s="12" t="s">
        <v>35</v>
      </c>
      <c r="AX491" s="12" t="s">
        <v>79</v>
      </c>
      <c r="AY491" s="149" t="s">
        <v>224</v>
      </c>
    </row>
    <row r="492" spans="2:65" s="13" customFormat="1">
      <c r="B492" s="155"/>
      <c r="D492" s="142" t="s">
        <v>231</v>
      </c>
      <c r="E492" s="156" t="s">
        <v>1</v>
      </c>
      <c r="F492" s="157" t="s">
        <v>236</v>
      </c>
      <c r="H492" s="158">
        <v>1865.43</v>
      </c>
      <c r="I492" s="159"/>
      <c r="L492" s="155"/>
      <c r="M492" s="160"/>
      <c r="T492" s="161"/>
      <c r="AT492" s="156" t="s">
        <v>231</v>
      </c>
      <c r="AU492" s="156" t="s">
        <v>6</v>
      </c>
      <c r="AV492" s="13" t="s">
        <v>229</v>
      </c>
      <c r="AW492" s="13" t="s">
        <v>35</v>
      </c>
      <c r="AX492" s="13" t="s">
        <v>6</v>
      </c>
      <c r="AY492" s="156" t="s">
        <v>224</v>
      </c>
    </row>
    <row r="493" spans="2:65" s="1" customFormat="1" ht="24.2" customHeight="1">
      <c r="B493" s="32"/>
      <c r="C493" s="127" t="s">
        <v>785</v>
      </c>
      <c r="D493" s="127" t="s">
        <v>225</v>
      </c>
      <c r="E493" s="128" t="s">
        <v>786</v>
      </c>
      <c r="F493" s="129" t="s">
        <v>787</v>
      </c>
      <c r="G493" s="130" t="s">
        <v>320</v>
      </c>
      <c r="H493" s="131">
        <v>703.16399999999999</v>
      </c>
      <c r="I493" s="132"/>
      <c r="J493" s="133">
        <f>ROUND(I493*H493,2)</f>
        <v>0</v>
      </c>
      <c r="K493" s="134"/>
      <c r="L493" s="32"/>
      <c r="M493" s="135" t="s">
        <v>1</v>
      </c>
      <c r="N493" s="136" t="s">
        <v>44</v>
      </c>
      <c r="P493" s="137">
        <f>O493*H493</f>
        <v>0</v>
      </c>
      <c r="Q493" s="137">
        <v>0</v>
      </c>
      <c r="R493" s="137">
        <f>Q493*H493</f>
        <v>0</v>
      </c>
      <c r="S493" s="137">
        <v>0</v>
      </c>
      <c r="T493" s="138">
        <f>S493*H493</f>
        <v>0</v>
      </c>
      <c r="AR493" s="139" t="s">
        <v>249</v>
      </c>
      <c r="AT493" s="139" t="s">
        <v>225</v>
      </c>
      <c r="AU493" s="139" t="s">
        <v>6</v>
      </c>
      <c r="AY493" s="17" t="s">
        <v>224</v>
      </c>
      <c r="BE493" s="140">
        <f>IF(N493="základní",J493,0)</f>
        <v>0</v>
      </c>
      <c r="BF493" s="140">
        <f>IF(N493="snížená",J493,0)</f>
        <v>0</v>
      </c>
      <c r="BG493" s="140">
        <f>IF(N493="zákl. přenesená",J493,0)</f>
        <v>0</v>
      </c>
      <c r="BH493" s="140">
        <f>IF(N493="sníž. přenesená",J493,0)</f>
        <v>0</v>
      </c>
      <c r="BI493" s="140">
        <f>IF(N493="nulová",J493,0)</f>
        <v>0</v>
      </c>
      <c r="BJ493" s="17" t="s">
        <v>6</v>
      </c>
      <c r="BK493" s="140">
        <f>ROUND(I493*H493,2)</f>
        <v>0</v>
      </c>
      <c r="BL493" s="17" t="s">
        <v>249</v>
      </c>
      <c r="BM493" s="139" t="s">
        <v>788</v>
      </c>
    </row>
    <row r="494" spans="2:65" s="11" customFormat="1">
      <c r="B494" s="141"/>
      <c r="D494" s="142" t="s">
        <v>231</v>
      </c>
      <c r="E494" s="143" t="s">
        <v>1</v>
      </c>
      <c r="F494" s="144" t="s">
        <v>232</v>
      </c>
      <c r="H494" s="143" t="s">
        <v>1</v>
      </c>
      <c r="I494" s="145"/>
      <c r="L494" s="141"/>
      <c r="M494" s="146"/>
      <c r="T494" s="147"/>
      <c r="AT494" s="143" t="s">
        <v>231</v>
      </c>
      <c r="AU494" s="143" t="s">
        <v>6</v>
      </c>
      <c r="AV494" s="11" t="s">
        <v>6</v>
      </c>
      <c r="AW494" s="11" t="s">
        <v>35</v>
      </c>
      <c r="AX494" s="11" t="s">
        <v>79</v>
      </c>
      <c r="AY494" s="143" t="s">
        <v>224</v>
      </c>
    </row>
    <row r="495" spans="2:65" s="12" customFormat="1">
      <c r="B495" s="148"/>
      <c r="D495" s="142" t="s">
        <v>231</v>
      </c>
      <c r="E495" s="149" t="s">
        <v>1</v>
      </c>
      <c r="F495" s="150" t="s">
        <v>765</v>
      </c>
      <c r="H495" s="151">
        <v>155.24</v>
      </c>
      <c r="I495" s="152"/>
      <c r="L495" s="148"/>
      <c r="M495" s="153"/>
      <c r="T495" s="154"/>
      <c r="AT495" s="149" t="s">
        <v>231</v>
      </c>
      <c r="AU495" s="149" t="s">
        <v>6</v>
      </c>
      <c r="AV495" s="12" t="s">
        <v>88</v>
      </c>
      <c r="AW495" s="12" t="s">
        <v>35</v>
      </c>
      <c r="AX495" s="12" t="s">
        <v>79</v>
      </c>
      <c r="AY495" s="149" t="s">
        <v>224</v>
      </c>
    </row>
    <row r="496" spans="2:65" s="12" customFormat="1">
      <c r="B496" s="148"/>
      <c r="D496" s="142" t="s">
        <v>231</v>
      </c>
      <c r="E496" s="149" t="s">
        <v>1</v>
      </c>
      <c r="F496" s="150" t="s">
        <v>766</v>
      </c>
      <c r="H496" s="151">
        <v>224.6</v>
      </c>
      <c r="I496" s="152"/>
      <c r="L496" s="148"/>
      <c r="M496" s="153"/>
      <c r="T496" s="154"/>
      <c r="AT496" s="149" t="s">
        <v>231</v>
      </c>
      <c r="AU496" s="149" t="s">
        <v>6</v>
      </c>
      <c r="AV496" s="12" t="s">
        <v>88</v>
      </c>
      <c r="AW496" s="12" t="s">
        <v>35</v>
      </c>
      <c r="AX496" s="12" t="s">
        <v>79</v>
      </c>
      <c r="AY496" s="149" t="s">
        <v>224</v>
      </c>
    </row>
    <row r="497" spans="2:65" s="12" customFormat="1">
      <c r="B497" s="148"/>
      <c r="D497" s="142" t="s">
        <v>231</v>
      </c>
      <c r="E497" s="149" t="s">
        <v>1</v>
      </c>
      <c r="F497" s="150" t="s">
        <v>767</v>
      </c>
      <c r="H497" s="151">
        <v>253.84</v>
      </c>
      <c r="I497" s="152"/>
      <c r="L497" s="148"/>
      <c r="M497" s="153"/>
      <c r="T497" s="154"/>
      <c r="AT497" s="149" t="s">
        <v>231</v>
      </c>
      <c r="AU497" s="149" t="s">
        <v>6</v>
      </c>
      <c r="AV497" s="12" t="s">
        <v>88</v>
      </c>
      <c r="AW497" s="12" t="s">
        <v>35</v>
      </c>
      <c r="AX497" s="12" t="s">
        <v>79</v>
      </c>
      <c r="AY497" s="149" t="s">
        <v>224</v>
      </c>
    </row>
    <row r="498" spans="2:65" s="12" customFormat="1">
      <c r="B498" s="148"/>
      <c r="D498" s="142" t="s">
        <v>231</v>
      </c>
      <c r="E498" s="149" t="s">
        <v>1</v>
      </c>
      <c r="F498" s="150" t="s">
        <v>768</v>
      </c>
      <c r="H498" s="151">
        <v>36</v>
      </c>
      <c r="I498" s="152"/>
      <c r="L498" s="148"/>
      <c r="M498" s="153"/>
      <c r="T498" s="154"/>
      <c r="AT498" s="149" t="s">
        <v>231</v>
      </c>
      <c r="AU498" s="149" t="s">
        <v>6</v>
      </c>
      <c r="AV498" s="12" t="s">
        <v>88</v>
      </c>
      <c r="AW498" s="12" t="s">
        <v>35</v>
      </c>
      <c r="AX498" s="12" t="s">
        <v>79</v>
      </c>
      <c r="AY498" s="149" t="s">
        <v>224</v>
      </c>
    </row>
    <row r="499" spans="2:65" s="14" customFormat="1">
      <c r="B499" s="173"/>
      <c r="D499" s="142" t="s">
        <v>231</v>
      </c>
      <c r="E499" s="174" t="s">
        <v>1</v>
      </c>
      <c r="F499" s="175" t="s">
        <v>782</v>
      </c>
      <c r="H499" s="176">
        <v>669.68</v>
      </c>
      <c r="I499" s="177"/>
      <c r="L499" s="173"/>
      <c r="M499" s="178"/>
      <c r="T499" s="179"/>
      <c r="AT499" s="174" t="s">
        <v>231</v>
      </c>
      <c r="AU499" s="174" t="s">
        <v>6</v>
      </c>
      <c r="AV499" s="14" t="s">
        <v>241</v>
      </c>
      <c r="AW499" s="14" t="s">
        <v>35</v>
      </c>
      <c r="AX499" s="14" t="s">
        <v>79</v>
      </c>
      <c r="AY499" s="174" t="s">
        <v>224</v>
      </c>
    </row>
    <row r="500" spans="2:65" s="11" customFormat="1">
      <c r="B500" s="141"/>
      <c r="D500" s="142" t="s">
        <v>231</v>
      </c>
      <c r="E500" s="143" t="s">
        <v>1</v>
      </c>
      <c r="F500" s="144" t="s">
        <v>783</v>
      </c>
      <c r="H500" s="143" t="s">
        <v>1</v>
      </c>
      <c r="I500" s="145"/>
      <c r="L500" s="141"/>
      <c r="M500" s="146"/>
      <c r="T500" s="147"/>
      <c r="AT500" s="143" t="s">
        <v>231</v>
      </c>
      <c r="AU500" s="143" t="s">
        <v>6</v>
      </c>
      <c r="AV500" s="11" t="s">
        <v>6</v>
      </c>
      <c r="AW500" s="11" t="s">
        <v>35</v>
      </c>
      <c r="AX500" s="11" t="s">
        <v>79</v>
      </c>
      <c r="AY500" s="143" t="s">
        <v>224</v>
      </c>
    </row>
    <row r="501" spans="2:65" s="12" customFormat="1">
      <c r="B501" s="148"/>
      <c r="D501" s="142" t="s">
        <v>231</v>
      </c>
      <c r="E501" s="149" t="s">
        <v>1</v>
      </c>
      <c r="F501" s="150" t="s">
        <v>789</v>
      </c>
      <c r="H501" s="151">
        <v>33.484000000000002</v>
      </c>
      <c r="I501" s="152"/>
      <c r="L501" s="148"/>
      <c r="M501" s="153"/>
      <c r="T501" s="154"/>
      <c r="AT501" s="149" t="s">
        <v>231</v>
      </c>
      <c r="AU501" s="149" t="s">
        <v>6</v>
      </c>
      <c r="AV501" s="12" t="s">
        <v>88</v>
      </c>
      <c r="AW501" s="12" t="s">
        <v>35</v>
      </c>
      <c r="AX501" s="12" t="s">
        <v>79</v>
      </c>
      <c r="AY501" s="149" t="s">
        <v>224</v>
      </c>
    </row>
    <row r="502" spans="2:65" s="13" customFormat="1">
      <c r="B502" s="155"/>
      <c r="D502" s="142" t="s">
        <v>231</v>
      </c>
      <c r="E502" s="156" t="s">
        <v>1</v>
      </c>
      <c r="F502" s="157" t="s">
        <v>236</v>
      </c>
      <c r="H502" s="158">
        <v>703.16399999999999</v>
      </c>
      <c r="I502" s="159"/>
      <c r="L502" s="155"/>
      <c r="M502" s="160"/>
      <c r="T502" s="161"/>
      <c r="AT502" s="156" t="s">
        <v>231</v>
      </c>
      <c r="AU502" s="156" t="s">
        <v>6</v>
      </c>
      <c r="AV502" s="13" t="s">
        <v>229</v>
      </c>
      <c r="AW502" s="13" t="s">
        <v>35</v>
      </c>
      <c r="AX502" s="13" t="s">
        <v>6</v>
      </c>
      <c r="AY502" s="156" t="s">
        <v>224</v>
      </c>
    </row>
    <row r="503" spans="2:65" s="1" customFormat="1" ht="24.2" customHeight="1">
      <c r="B503" s="32"/>
      <c r="C503" s="127" t="s">
        <v>790</v>
      </c>
      <c r="D503" s="127" t="s">
        <v>225</v>
      </c>
      <c r="E503" s="128" t="s">
        <v>791</v>
      </c>
      <c r="F503" s="129" t="s">
        <v>792</v>
      </c>
      <c r="G503" s="130" t="s">
        <v>320</v>
      </c>
      <c r="H503" s="131">
        <v>30.4</v>
      </c>
      <c r="I503" s="132"/>
      <c r="J503" s="133">
        <f>ROUND(I503*H503,2)</f>
        <v>0</v>
      </c>
      <c r="K503" s="134"/>
      <c r="L503" s="32"/>
      <c r="M503" s="135" t="s">
        <v>1</v>
      </c>
      <c r="N503" s="136" t="s">
        <v>44</v>
      </c>
      <c r="P503" s="137">
        <f>O503*H503</f>
        <v>0</v>
      </c>
      <c r="Q503" s="137">
        <v>2.9299999999999999E-3</v>
      </c>
      <c r="R503" s="137">
        <f>Q503*H503</f>
        <v>8.9071999999999998E-2</v>
      </c>
      <c r="S503" s="137">
        <v>0</v>
      </c>
      <c r="T503" s="138">
        <f>S503*H503</f>
        <v>0</v>
      </c>
      <c r="AR503" s="139" t="s">
        <v>249</v>
      </c>
      <c r="AT503" s="139" t="s">
        <v>225</v>
      </c>
      <c r="AU503" s="139" t="s">
        <v>6</v>
      </c>
      <c r="AY503" s="17" t="s">
        <v>224</v>
      </c>
      <c r="BE503" s="140">
        <f>IF(N503="základní",J503,0)</f>
        <v>0</v>
      </c>
      <c r="BF503" s="140">
        <f>IF(N503="snížená",J503,0)</f>
        <v>0</v>
      </c>
      <c r="BG503" s="140">
        <f>IF(N503="zákl. přenesená",J503,0)</f>
        <v>0</v>
      </c>
      <c r="BH503" s="140">
        <f>IF(N503="sníž. přenesená",J503,0)</f>
        <v>0</v>
      </c>
      <c r="BI503" s="140">
        <f>IF(N503="nulová",J503,0)</f>
        <v>0</v>
      </c>
      <c r="BJ503" s="17" t="s">
        <v>6</v>
      </c>
      <c r="BK503" s="140">
        <f>ROUND(I503*H503,2)</f>
        <v>0</v>
      </c>
      <c r="BL503" s="17" t="s">
        <v>249</v>
      </c>
      <c r="BM503" s="139" t="s">
        <v>793</v>
      </c>
    </row>
    <row r="504" spans="2:65" s="12" customFormat="1">
      <c r="B504" s="148"/>
      <c r="D504" s="142" t="s">
        <v>231</v>
      </c>
      <c r="E504" s="149" t="s">
        <v>1</v>
      </c>
      <c r="F504" s="150" t="s">
        <v>554</v>
      </c>
      <c r="H504" s="151">
        <v>30.4</v>
      </c>
      <c r="I504" s="152"/>
      <c r="L504" s="148"/>
      <c r="M504" s="153"/>
      <c r="T504" s="154"/>
      <c r="AT504" s="149" t="s">
        <v>231</v>
      </c>
      <c r="AU504" s="149" t="s">
        <v>6</v>
      </c>
      <c r="AV504" s="12" t="s">
        <v>88</v>
      </c>
      <c r="AW504" s="12" t="s">
        <v>35</v>
      </c>
      <c r="AX504" s="12" t="s">
        <v>6</v>
      </c>
      <c r="AY504" s="149" t="s">
        <v>224</v>
      </c>
    </row>
    <row r="505" spans="2:65" s="1" customFormat="1" ht="21.75" customHeight="1">
      <c r="B505" s="32"/>
      <c r="C505" s="127" t="s">
        <v>794</v>
      </c>
      <c r="D505" s="127" t="s">
        <v>225</v>
      </c>
      <c r="E505" s="128" t="s">
        <v>795</v>
      </c>
      <c r="F505" s="129" t="s">
        <v>796</v>
      </c>
      <c r="G505" s="130" t="s">
        <v>797</v>
      </c>
      <c r="H505" s="180"/>
      <c r="I505" s="132"/>
      <c r="J505" s="133">
        <f>ROUND(I505*H505,2)</f>
        <v>0</v>
      </c>
      <c r="K505" s="134"/>
      <c r="L505" s="32"/>
      <c r="M505" s="135" t="s">
        <v>1</v>
      </c>
      <c r="N505" s="136" t="s">
        <v>44</v>
      </c>
      <c r="P505" s="137">
        <f>O505*H505</f>
        <v>0</v>
      </c>
      <c r="Q505" s="137">
        <v>0</v>
      </c>
      <c r="R505" s="137">
        <f>Q505*H505</f>
        <v>0</v>
      </c>
      <c r="S505" s="137">
        <v>0</v>
      </c>
      <c r="T505" s="138">
        <f>S505*H505</f>
        <v>0</v>
      </c>
      <c r="AR505" s="139" t="s">
        <v>249</v>
      </c>
      <c r="AT505" s="139" t="s">
        <v>225</v>
      </c>
      <c r="AU505" s="139" t="s">
        <v>6</v>
      </c>
      <c r="AY505" s="17" t="s">
        <v>224</v>
      </c>
      <c r="BE505" s="140">
        <f>IF(N505="základní",J505,0)</f>
        <v>0</v>
      </c>
      <c r="BF505" s="140">
        <f>IF(N505="snížená",J505,0)</f>
        <v>0</v>
      </c>
      <c r="BG505" s="140">
        <f>IF(N505="zákl. přenesená",J505,0)</f>
        <v>0</v>
      </c>
      <c r="BH505" s="140">
        <f>IF(N505="sníž. přenesená",J505,0)</f>
        <v>0</v>
      </c>
      <c r="BI505" s="140">
        <f>IF(N505="nulová",J505,0)</f>
        <v>0</v>
      </c>
      <c r="BJ505" s="17" t="s">
        <v>6</v>
      </c>
      <c r="BK505" s="140">
        <f>ROUND(I505*H505,2)</f>
        <v>0</v>
      </c>
      <c r="BL505" s="17" t="s">
        <v>249</v>
      </c>
      <c r="BM505" s="139" t="s">
        <v>798</v>
      </c>
    </row>
    <row r="506" spans="2:65" s="10" customFormat="1" ht="25.9" customHeight="1">
      <c r="B506" s="117"/>
      <c r="D506" s="118" t="s">
        <v>78</v>
      </c>
      <c r="E506" s="119" t="s">
        <v>799</v>
      </c>
      <c r="F506" s="119" t="s">
        <v>800</v>
      </c>
      <c r="I506" s="120"/>
      <c r="J506" s="121">
        <f>BK506</f>
        <v>0</v>
      </c>
      <c r="L506" s="117"/>
      <c r="M506" s="122"/>
      <c r="P506" s="123">
        <f>SUM(P507:P516)</f>
        <v>0</v>
      </c>
      <c r="R506" s="123">
        <f>SUM(R507:R516)</f>
        <v>0.17804799999999998</v>
      </c>
      <c r="T506" s="124">
        <f>SUM(T507:T516)</f>
        <v>0</v>
      </c>
      <c r="AR506" s="118" t="s">
        <v>88</v>
      </c>
      <c r="AT506" s="125" t="s">
        <v>78</v>
      </c>
      <c r="AU506" s="125" t="s">
        <v>79</v>
      </c>
      <c r="AY506" s="118" t="s">
        <v>224</v>
      </c>
      <c r="BK506" s="126">
        <f>SUM(BK507:BK516)</f>
        <v>0</v>
      </c>
    </row>
    <row r="507" spans="2:65" s="1" customFormat="1" ht="24.2" customHeight="1">
      <c r="B507" s="32"/>
      <c r="C507" s="127" t="s">
        <v>801</v>
      </c>
      <c r="D507" s="127" t="s">
        <v>225</v>
      </c>
      <c r="E507" s="128" t="s">
        <v>802</v>
      </c>
      <c r="F507" s="129" t="s">
        <v>803</v>
      </c>
      <c r="G507" s="130" t="s">
        <v>320</v>
      </c>
      <c r="H507" s="131">
        <v>12.8</v>
      </c>
      <c r="I507" s="132"/>
      <c r="J507" s="133">
        <f>ROUND(I507*H507,2)</f>
        <v>0</v>
      </c>
      <c r="K507" s="134"/>
      <c r="L507" s="32"/>
      <c r="M507" s="135" t="s">
        <v>1</v>
      </c>
      <c r="N507" s="136" t="s">
        <v>44</v>
      </c>
      <c r="P507" s="137">
        <f>O507*H507</f>
        <v>0</v>
      </c>
      <c r="Q507" s="137">
        <v>6.0000000000000001E-3</v>
      </c>
      <c r="R507" s="137">
        <f>Q507*H507</f>
        <v>7.6800000000000007E-2</v>
      </c>
      <c r="S507" s="137">
        <v>0</v>
      </c>
      <c r="T507" s="138">
        <f>S507*H507</f>
        <v>0</v>
      </c>
      <c r="AR507" s="139" t="s">
        <v>249</v>
      </c>
      <c r="AT507" s="139" t="s">
        <v>225</v>
      </c>
      <c r="AU507" s="139" t="s">
        <v>6</v>
      </c>
      <c r="AY507" s="17" t="s">
        <v>224</v>
      </c>
      <c r="BE507" s="140">
        <f>IF(N507="základní",J507,0)</f>
        <v>0</v>
      </c>
      <c r="BF507" s="140">
        <f>IF(N507="snížená",J507,0)</f>
        <v>0</v>
      </c>
      <c r="BG507" s="140">
        <f>IF(N507="zákl. přenesená",J507,0)</f>
        <v>0</v>
      </c>
      <c r="BH507" s="140">
        <f>IF(N507="sníž. přenesená",J507,0)</f>
        <v>0</v>
      </c>
      <c r="BI507" s="140">
        <f>IF(N507="nulová",J507,0)</f>
        <v>0</v>
      </c>
      <c r="BJ507" s="17" t="s">
        <v>6</v>
      </c>
      <c r="BK507" s="140">
        <f>ROUND(I507*H507,2)</f>
        <v>0</v>
      </c>
      <c r="BL507" s="17" t="s">
        <v>249</v>
      </c>
      <c r="BM507" s="139" t="s">
        <v>804</v>
      </c>
    </row>
    <row r="508" spans="2:65" s="11" customFormat="1">
      <c r="B508" s="141"/>
      <c r="D508" s="142" t="s">
        <v>231</v>
      </c>
      <c r="E508" s="143" t="s">
        <v>1</v>
      </c>
      <c r="F508" s="144" t="s">
        <v>363</v>
      </c>
      <c r="H508" s="143" t="s">
        <v>1</v>
      </c>
      <c r="I508" s="145"/>
      <c r="L508" s="141"/>
      <c r="M508" s="146"/>
      <c r="T508" s="147"/>
      <c r="AT508" s="143" t="s">
        <v>231</v>
      </c>
      <c r="AU508" s="143" t="s">
        <v>6</v>
      </c>
      <c r="AV508" s="11" t="s">
        <v>6</v>
      </c>
      <c r="AW508" s="11" t="s">
        <v>35</v>
      </c>
      <c r="AX508" s="11" t="s">
        <v>79</v>
      </c>
      <c r="AY508" s="143" t="s">
        <v>224</v>
      </c>
    </row>
    <row r="509" spans="2:65" s="12" customFormat="1">
      <c r="B509" s="148"/>
      <c r="D509" s="142" t="s">
        <v>231</v>
      </c>
      <c r="E509" s="149" t="s">
        <v>1</v>
      </c>
      <c r="F509" s="150" t="s">
        <v>805</v>
      </c>
      <c r="H509" s="151">
        <v>12.8</v>
      </c>
      <c r="I509" s="152"/>
      <c r="L509" s="148"/>
      <c r="M509" s="153"/>
      <c r="T509" s="154"/>
      <c r="AT509" s="149" t="s">
        <v>231</v>
      </c>
      <c r="AU509" s="149" t="s">
        <v>6</v>
      </c>
      <c r="AV509" s="12" t="s">
        <v>88</v>
      </c>
      <c r="AW509" s="12" t="s">
        <v>35</v>
      </c>
      <c r="AX509" s="12" t="s">
        <v>6</v>
      </c>
      <c r="AY509" s="149" t="s">
        <v>224</v>
      </c>
    </row>
    <row r="510" spans="2:65" s="1" customFormat="1" ht="24.2" customHeight="1">
      <c r="B510" s="32"/>
      <c r="C510" s="162" t="s">
        <v>806</v>
      </c>
      <c r="D510" s="162" t="s">
        <v>748</v>
      </c>
      <c r="E510" s="163" t="s">
        <v>807</v>
      </c>
      <c r="F510" s="164" t="s">
        <v>808</v>
      </c>
      <c r="G510" s="165" t="s">
        <v>320</v>
      </c>
      <c r="H510" s="166">
        <v>12.8</v>
      </c>
      <c r="I510" s="167"/>
      <c r="J510" s="168">
        <f>ROUND(I510*H510,2)</f>
        <v>0</v>
      </c>
      <c r="K510" s="169"/>
      <c r="L510" s="170"/>
      <c r="M510" s="171" t="s">
        <v>1</v>
      </c>
      <c r="N510" s="172" t="s">
        <v>44</v>
      </c>
      <c r="P510" s="137">
        <f>O510*H510</f>
        <v>0</v>
      </c>
      <c r="Q510" s="137">
        <v>2.3999999999999998E-3</v>
      </c>
      <c r="R510" s="137">
        <f>Q510*H510</f>
        <v>3.0719999999999997E-2</v>
      </c>
      <c r="S510" s="137">
        <v>0</v>
      </c>
      <c r="T510" s="138">
        <f>S510*H510</f>
        <v>0</v>
      </c>
      <c r="AR510" s="139" t="s">
        <v>420</v>
      </c>
      <c r="AT510" s="139" t="s">
        <v>748</v>
      </c>
      <c r="AU510" s="139" t="s">
        <v>6</v>
      </c>
      <c r="AY510" s="17" t="s">
        <v>224</v>
      </c>
      <c r="BE510" s="140">
        <f>IF(N510="základní",J510,0)</f>
        <v>0</v>
      </c>
      <c r="BF510" s="140">
        <f>IF(N510="snížená",J510,0)</f>
        <v>0</v>
      </c>
      <c r="BG510" s="140">
        <f>IF(N510="zákl. přenesená",J510,0)</f>
        <v>0</v>
      </c>
      <c r="BH510" s="140">
        <f>IF(N510="sníž. přenesená",J510,0)</f>
        <v>0</v>
      </c>
      <c r="BI510" s="140">
        <f>IF(N510="nulová",J510,0)</f>
        <v>0</v>
      </c>
      <c r="BJ510" s="17" t="s">
        <v>6</v>
      </c>
      <c r="BK510" s="140">
        <f>ROUND(I510*H510,2)</f>
        <v>0</v>
      </c>
      <c r="BL510" s="17" t="s">
        <v>249</v>
      </c>
      <c r="BM510" s="139" t="s">
        <v>809</v>
      </c>
    </row>
    <row r="511" spans="2:65" s="1" customFormat="1" ht="33" customHeight="1">
      <c r="B511" s="32"/>
      <c r="C511" s="127" t="s">
        <v>810</v>
      </c>
      <c r="D511" s="127" t="s">
        <v>225</v>
      </c>
      <c r="E511" s="128" t="s">
        <v>811</v>
      </c>
      <c r="F511" s="129" t="s">
        <v>812</v>
      </c>
      <c r="G511" s="130" t="s">
        <v>320</v>
      </c>
      <c r="H511" s="131">
        <v>30.4</v>
      </c>
      <c r="I511" s="132"/>
      <c r="J511" s="133">
        <f>ROUND(I511*H511,2)</f>
        <v>0</v>
      </c>
      <c r="K511" s="134"/>
      <c r="L511" s="32"/>
      <c r="M511" s="135" t="s">
        <v>1</v>
      </c>
      <c r="N511" s="136" t="s">
        <v>44</v>
      </c>
      <c r="P511" s="137">
        <f>O511*H511</f>
        <v>0</v>
      </c>
      <c r="Q511" s="137">
        <v>1.2E-4</v>
      </c>
      <c r="R511" s="137">
        <f>Q511*H511</f>
        <v>3.6479999999999998E-3</v>
      </c>
      <c r="S511" s="137">
        <v>0</v>
      </c>
      <c r="T511" s="138">
        <f>S511*H511</f>
        <v>0</v>
      </c>
      <c r="AR511" s="139" t="s">
        <v>249</v>
      </c>
      <c r="AT511" s="139" t="s">
        <v>225</v>
      </c>
      <c r="AU511" s="139" t="s">
        <v>6</v>
      </c>
      <c r="AY511" s="17" t="s">
        <v>224</v>
      </c>
      <c r="BE511" s="140">
        <f>IF(N511="základní",J511,0)</f>
        <v>0</v>
      </c>
      <c r="BF511" s="140">
        <f>IF(N511="snížená",J511,0)</f>
        <v>0</v>
      </c>
      <c r="BG511" s="140">
        <f>IF(N511="zákl. přenesená",J511,0)</f>
        <v>0</v>
      </c>
      <c r="BH511" s="140">
        <f>IF(N511="sníž. přenesená",J511,0)</f>
        <v>0</v>
      </c>
      <c r="BI511" s="140">
        <f>IF(N511="nulová",J511,0)</f>
        <v>0</v>
      </c>
      <c r="BJ511" s="17" t="s">
        <v>6</v>
      </c>
      <c r="BK511" s="140">
        <f>ROUND(I511*H511,2)</f>
        <v>0</v>
      </c>
      <c r="BL511" s="17" t="s">
        <v>249</v>
      </c>
      <c r="BM511" s="139" t="s">
        <v>813</v>
      </c>
    </row>
    <row r="512" spans="2:65" s="11" customFormat="1">
      <c r="B512" s="141"/>
      <c r="D512" s="142" t="s">
        <v>231</v>
      </c>
      <c r="E512" s="143" t="s">
        <v>1</v>
      </c>
      <c r="F512" s="144" t="s">
        <v>363</v>
      </c>
      <c r="H512" s="143" t="s">
        <v>1</v>
      </c>
      <c r="I512" s="145"/>
      <c r="L512" s="141"/>
      <c r="M512" s="146"/>
      <c r="T512" s="147"/>
      <c r="AT512" s="143" t="s">
        <v>231</v>
      </c>
      <c r="AU512" s="143" t="s">
        <v>6</v>
      </c>
      <c r="AV512" s="11" t="s">
        <v>6</v>
      </c>
      <c r="AW512" s="11" t="s">
        <v>35</v>
      </c>
      <c r="AX512" s="11" t="s">
        <v>79</v>
      </c>
      <c r="AY512" s="143" t="s">
        <v>224</v>
      </c>
    </row>
    <row r="513" spans="2:65" s="12" customFormat="1">
      <c r="B513" s="148"/>
      <c r="D513" s="142" t="s">
        <v>231</v>
      </c>
      <c r="E513" s="149" t="s">
        <v>1</v>
      </c>
      <c r="F513" s="150" t="s">
        <v>554</v>
      </c>
      <c r="H513" s="151">
        <v>30.4</v>
      </c>
      <c r="I513" s="152"/>
      <c r="L513" s="148"/>
      <c r="M513" s="153"/>
      <c r="T513" s="154"/>
      <c r="AT513" s="149" t="s">
        <v>231</v>
      </c>
      <c r="AU513" s="149" t="s">
        <v>6</v>
      </c>
      <c r="AV513" s="12" t="s">
        <v>88</v>
      </c>
      <c r="AW513" s="12" t="s">
        <v>35</v>
      </c>
      <c r="AX513" s="12" t="s">
        <v>6</v>
      </c>
      <c r="AY513" s="149" t="s">
        <v>224</v>
      </c>
    </row>
    <row r="514" spans="2:65" s="1" customFormat="1" ht="16.5" customHeight="1">
      <c r="B514" s="32"/>
      <c r="C514" s="162" t="s">
        <v>814</v>
      </c>
      <c r="D514" s="162" t="s">
        <v>748</v>
      </c>
      <c r="E514" s="163" t="s">
        <v>815</v>
      </c>
      <c r="F514" s="164" t="s">
        <v>816</v>
      </c>
      <c r="G514" s="165" t="s">
        <v>228</v>
      </c>
      <c r="H514" s="166">
        <v>3.3439999999999999</v>
      </c>
      <c r="I514" s="167"/>
      <c r="J514" s="168">
        <f>ROUND(I514*H514,2)</f>
        <v>0</v>
      </c>
      <c r="K514" s="169"/>
      <c r="L514" s="170"/>
      <c r="M514" s="171" t="s">
        <v>1</v>
      </c>
      <c r="N514" s="172" t="s">
        <v>44</v>
      </c>
      <c r="P514" s="137">
        <f>O514*H514</f>
        <v>0</v>
      </c>
      <c r="Q514" s="137">
        <v>0.02</v>
      </c>
      <c r="R514" s="137">
        <f>Q514*H514</f>
        <v>6.6879999999999995E-2</v>
      </c>
      <c r="S514" s="137">
        <v>0</v>
      </c>
      <c r="T514" s="138">
        <f>S514*H514</f>
        <v>0</v>
      </c>
      <c r="AR514" s="139" t="s">
        <v>420</v>
      </c>
      <c r="AT514" s="139" t="s">
        <v>748</v>
      </c>
      <c r="AU514" s="139" t="s">
        <v>6</v>
      </c>
      <c r="AY514" s="17" t="s">
        <v>224</v>
      </c>
      <c r="BE514" s="140">
        <f>IF(N514="základní",J514,0)</f>
        <v>0</v>
      </c>
      <c r="BF514" s="140">
        <f>IF(N514="snížená",J514,0)</f>
        <v>0</v>
      </c>
      <c r="BG514" s="140">
        <f>IF(N514="zákl. přenesená",J514,0)</f>
        <v>0</v>
      </c>
      <c r="BH514" s="140">
        <f>IF(N514="sníž. přenesená",J514,0)</f>
        <v>0</v>
      </c>
      <c r="BI514" s="140">
        <f>IF(N514="nulová",J514,0)</f>
        <v>0</v>
      </c>
      <c r="BJ514" s="17" t="s">
        <v>6</v>
      </c>
      <c r="BK514" s="140">
        <f>ROUND(I514*H514,2)</f>
        <v>0</v>
      </c>
      <c r="BL514" s="17" t="s">
        <v>249</v>
      </c>
      <c r="BM514" s="139" t="s">
        <v>817</v>
      </c>
    </row>
    <row r="515" spans="2:65" s="11" customFormat="1">
      <c r="B515" s="141"/>
      <c r="D515" s="142" t="s">
        <v>231</v>
      </c>
      <c r="E515" s="143" t="s">
        <v>1</v>
      </c>
      <c r="F515" s="144" t="s">
        <v>363</v>
      </c>
      <c r="H515" s="143" t="s">
        <v>1</v>
      </c>
      <c r="I515" s="145"/>
      <c r="L515" s="141"/>
      <c r="M515" s="146"/>
      <c r="T515" s="147"/>
      <c r="AT515" s="143" t="s">
        <v>231</v>
      </c>
      <c r="AU515" s="143" t="s">
        <v>6</v>
      </c>
      <c r="AV515" s="11" t="s">
        <v>6</v>
      </c>
      <c r="AW515" s="11" t="s">
        <v>35</v>
      </c>
      <c r="AX515" s="11" t="s">
        <v>79</v>
      </c>
      <c r="AY515" s="143" t="s">
        <v>224</v>
      </c>
    </row>
    <row r="516" spans="2:65" s="12" customFormat="1">
      <c r="B516" s="148"/>
      <c r="D516" s="142" t="s">
        <v>231</v>
      </c>
      <c r="E516" s="149" t="s">
        <v>1</v>
      </c>
      <c r="F516" s="150" t="s">
        <v>818</v>
      </c>
      <c r="H516" s="151">
        <v>3.3439999999999999</v>
      </c>
      <c r="I516" s="152"/>
      <c r="L516" s="148"/>
      <c r="M516" s="153"/>
      <c r="T516" s="154"/>
      <c r="AT516" s="149" t="s">
        <v>231</v>
      </c>
      <c r="AU516" s="149" t="s">
        <v>6</v>
      </c>
      <c r="AV516" s="12" t="s">
        <v>88</v>
      </c>
      <c r="AW516" s="12" t="s">
        <v>35</v>
      </c>
      <c r="AX516" s="12" t="s">
        <v>6</v>
      </c>
      <c r="AY516" s="149" t="s">
        <v>224</v>
      </c>
    </row>
    <row r="517" spans="2:65" s="10" customFormat="1" ht="25.9" customHeight="1">
      <c r="B517" s="117"/>
      <c r="D517" s="118" t="s">
        <v>78</v>
      </c>
      <c r="E517" s="119" t="s">
        <v>819</v>
      </c>
      <c r="F517" s="119" t="s">
        <v>820</v>
      </c>
      <c r="I517" s="120"/>
      <c r="J517" s="121">
        <f>BK517</f>
        <v>0</v>
      </c>
      <c r="L517" s="117"/>
      <c r="M517" s="122"/>
      <c r="P517" s="123">
        <f>SUM(P518:P519)</f>
        <v>0</v>
      </c>
      <c r="R517" s="123">
        <f>SUM(R518:R519)</f>
        <v>0</v>
      </c>
      <c r="T517" s="124">
        <f>SUM(T518:T519)</f>
        <v>0</v>
      </c>
      <c r="AR517" s="118" t="s">
        <v>88</v>
      </c>
      <c r="AT517" s="125" t="s">
        <v>78</v>
      </c>
      <c r="AU517" s="125" t="s">
        <v>79</v>
      </c>
      <c r="AY517" s="118" t="s">
        <v>224</v>
      </c>
      <c r="BK517" s="126">
        <f>SUM(BK518:BK519)</f>
        <v>0</v>
      </c>
    </row>
    <row r="518" spans="2:65" s="1" customFormat="1" ht="24.2" customHeight="1">
      <c r="B518" s="32"/>
      <c r="C518" s="127" t="s">
        <v>821</v>
      </c>
      <c r="D518" s="127" t="s">
        <v>225</v>
      </c>
      <c r="E518" s="128" t="s">
        <v>822</v>
      </c>
      <c r="F518" s="129" t="s">
        <v>823</v>
      </c>
      <c r="G518" s="130" t="s">
        <v>320</v>
      </c>
      <c r="H518" s="131">
        <v>221.3</v>
      </c>
      <c r="I518" s="132"/>
      <c r="J518" s="133">
        <f>ROUND(I518*H518,2)</f>
        <v>0</v>
      </c>
      <c r="K518" s="134"/>
      <c r="L518" s="32"/>
      <c r="M518" s="135" t="s">
        <v>1</v>
      </c>
      <c r="N518" s="136" t="s">
        <v>44</v>
      </c>
      <c r="P518" s="137">
        <f>O518*H518</f>
        <v>0</v>
      </c>
      <c r="Q518" s="137">
        <v>0</v>
      </c>
      <c r="R518" s="137">
        <f>Q518*H518</f>
        <v>0</v>
      </c>
      <c r="S518" s="137">
        <v>0</v>
      </c>
      <c r="T518" s="138">
        <f>S518*H518</f>
        <v>0</v>
      </c>
      <c r="AR518" s="139" t="s">
        <v>249</v>
      </c>
      <c r="AT518" s="139" t="s">
        <v>225</v>
      </c>
      <c r="AU518" s="139" t="s">
        <v>6</v>
      </c>
      <c r="AY518" s="17" t="s">
        <v>224</v>
      </c>
      <c r="BE518" s="140">
        <f>IF(N518="základní",J518,0)</f>
        <v>0</v>
      </c>
      <c r="BF518" s="140">
        <f>IF(N518="snížená",J518,0)</f>
        <v>0</v>
      </c>
      <c r="BG518" s="140">
        <f>IF(N518="zákl. přenesená",J518,0)</f>
        <v>0</v>
      </c>
      <c r="BH518" s="140">
        <f>IF(N518="sníž. přenesená",J518,0)</f>
        <v>0</v>
      </c>
      <c r="BI518" s="140">
        <f>IF(N518="nulová",J518,0)</f>
        <v>0</v>
      </c>
      <c r="BJ518" s="17" t="s">
        <v>6</v>
      </c>
      <c r="BK518" s="140">
        <f>ROUND(I518*H518,2)</f>
        <v>0</v>
      </c>
      <c r="BL518" s="17" t="s">
        <v>249</v>
      </c>
      <c r="BM518" s="139" t="s">
        <v>824</v>
      </c>
    </row>
    <row r="519" spans="2:65" s="12" customFormat="1">
      <c r="B519" s="148"/>
      <c r="D519" s="142" t="s">
        <v>231</v>
      </c>
      <c r="E519" s="149" t="s">
        <v>1</v>
      </c>
      <c r="F519" s="150" t="s">
        <v>825</v>
      </c>
      <c r="H519" s="151">
        <v>221.3</v>
      </c>
      <c r="I519" s="152"/>
      <c r="L519" s="148"/>
      <c r="M519" s="153"/>
      <c r="T519" s="154"/>
      <c r="AT519" s="149" t="s">
        <v>231</v>
      </c>
      <c r="AU519" s="149" t="s">
        <v>6</v>
      </c>
      <c r="AV519" s="12" t="s">
        <v>88</v>
      </c>
      <c r="AW519" s="12" t="s">
        <v>35</v>
      </c>
      <c r="AX519" s="12" t="s">
        <v>6</v>
      </c>
      <c r="AY519" s="149" t="s">
        <v>224</v>
      </c>
    </row>
    <row r="520" spans="2:65" s="10" customFormat="1" ht="25.9" customHeight="1">
      <c r="B520" s="117"/>
      <c r="D520" s="118" t="s">
        <v>78</v>
      </c>
      <c r="E520" s="119" t="s">
        <v>826</v>
      </c>
      <c r="F520" s="119" t="s">
        <v>827</v>
      </c>
      <c r="I520" s="120"/>
      <c r="J520" s="121">
        <f>BK520</f>
        <v>0</v>
      </c>
      <c r="L520" s="117"/>
      <c r="M520" s="122"/>
      <c r="P520" s="123">
        <f>SUM(P521:P523)</f>
        <v>0</v>
      </c>
      <c r="R520" s="123">
        <f>SUM(R521:R523)</f>
        <v>1.7328E-2</v>
      </c>
      <c r="T520" s="124">
        <f>SUM(T521:T523)</f>
        <v>0</v>
      </c>
      <c r="AR520" s="118" t="s">
        <v>88</v>
      </c>
      <c r="AT520" s="125" t="s">
        <v>78</v>
      </c>
      <c r="AU520" s="125" t="s">
        <v>79</v>
      </c>
      <c r="AY520" s="118" t="s">
        <v>224</v>
      </c>
      <c r="BK520" s="126">
        <f>SUM(BK521:BK523)</f>
        <v>0</v>
      </c>
    </row>
    <row r="521" spans="2:65" s="1" customFormat="1" ht="24.2" customHeight="1">
      <c r="B521" s="32"/>
      <c r="C521" s="127" t="s">
        <v>828</v>
      </c>
      <c r="D521" s="127" t="s">
        <v>225</v>
      </c>
      <c r="E521" s="128" t="s">
        <v>829</v>
      </c>
      <c r="F521" s="129" t="s">
        <v>830</v>
      </c>
      <c r="G521" s="130" t="s">
        <v>447</v>
      </c>
      <c r="H521" s="131">
        <v>7.6</v>
      </c>
      <c r="I521" s="132"/>
      <c r="J521" s="133">
        <f>ROUND(I521*H521,2)</f>
        <v>0</v>
      </c>
      <c r="K521" s="134"/>
      <c r="L521" s="32"/>
      <c r="M521" s="135" t="s">
        <v>1</v>
      </c>
      <c r="N521" s="136" t="s">
        <v>44</v>
      </c>
      <c r="P521" s="137">
        <f>O521*H521</f>
        <v>0</v>
      </c>
      <c r="Q521" s="137">
        <v>2.2799999999999999E-3</v>
      </c>
      <c r="R521" s="137">
        <f>Q521*H521</f>
        <v>1.7328E-2</v>
      </c>
      <c r="S521" s="137">
        <v>0</v>
      </c>
      <c r="T521" s="138">
        <f>S521*H521</f>
        <v>0</v>
      </c>
      <c r="AR521" s="139" t="s">
        <v>249</v>
      </c>
      <c r="AT521" s="139" t="s">
        <v>225</v>
      </c>
      <c r="AU521" s="139" t="s">
        <v>6</v>
      </c>
      <c r="AY521" s="17" t="s">
        <v>224</v>
      </c>
      <c r="BE521" s="140">
        <f>IF(N521="základní",J521,0)</f>
        <v>0</v>
      </c>
      <c r="BF521" s="140">
        <f>IF(N521="snížená",J521,0)</f>
        <v>0</v>
      </c>
      <c r="BG521" s="140">
        <f>IF(N521="zákl. přenesená",J521,0)</f>
        <v>0</v>
      </c>
      <c r="BH521" s="140">
        <f>IF(N521="sníž. přenesená",J521,0)</f>
        <v>0</v>
      </c>
      <c r="BI521" s="140">
        <f>IF(N521="nulová",J521,0)</f>
        <v>0</v>
      </c>
      <c r="BJ521" s="17" t="s">
        <v>6</v>
      </c>
      <c r="BK521" s="140">
        <f>ROUND(I521*H521,2)</f>
        <v>0</v>
      </c>
      <c r="BL521" s="17" t="s">
        <v>249</v>
      </c>
      <c r="BM521" s="139" t="s">
        <v>831</v>
      </c>
    </row>
    <row r="522" spans="2:65" s="11" customFormat="1">
      <c r="B522" s="141"/>
      <c r="D522" s="142" t="s">
        <v>231</v>
      </c>
      <c r="E522" s="143" t="s">
        <v>1</v>
      </c>
      <c r="F522" s="144" t="s">
        <v>363</v>
      </c>
      <c r="H522" s="143" t="s">
        <v>1</v>
      </c>
      <c r="I522" s="145"/>
      <c r="L522" s="141"/>
      <c r="M522" s="146"/>
      <c r="T522" s="147"/>
      <c r="AT522" s="143" t="s">
        <v>231</v>
      </c>
      <c r="AU522" s="143" t="s">
        <v>6</v>
      </c>
      <c r="AV522" s="11" t="s">
        <v>6</v>
      </c>
      <c r="AW522" s="11" t="s">
        <v>35</v>
      </c>
      <c r="AX522" s="11" t="s">
        <v>79</v>
      </c>
      <c r="AY522" s="143" t="s">
        <v>224</v>
      </c>
    </row>
    <row r="523" spans="2:65" s="12" customFormat="1">
      <c r="B523" s="148"/>
      <c r="D523" s="142" t="s">
        <v>231</v>
      </c>
      <c r="E523" s="149" t="s">
        <v>1</v>
      </c>
      <c r="F523" s="150" t="s">
        <v>832</v>
      </c>
      <c r="H523" s="151">
        <v>7.6</v>
      </c>
      <c r="I523" s="152"/>
      <c r="L523" s="148"/>
      <c r="M523" s="153"/>
      <c r="T523" s="154"/>
      <c r="AT523" s="149" t="s">
        <v>231</v>
      </c>
      <c r="AU523" s="149" t="s">
        <v>6</v>
      </c>
      <c r="AV523" s="12" t="s">
        <v>88</v>
      </c>
      <c r="AW523" s="12" t="s">
        <v>35</v>
      </c>
      <c r="AX523" s="12" t="s">
        <v>6</v>
      </c>
      <c r="AY523" s="149" t="s">
        <v>224</v>
      </c>
    </row>
    <row r="524" spans="2:65" s="10" customFormat="1" ht="25.9" customHeight="1">
      <c r="B524" s="117"/>
      <c r="D524" s="118" t="s">
        <v>78</v>
      </c>
      <c r="E524" s="119" t="s">
        <v>833</v>
      </c>
      <c r="F524" s="119" t="s">
        <v>834</v>
      </c>
      <c r="I524" s="120"/>
      <c r="J524" s="121">
        <f>BK524</f>
        <v>0</v>
      </c>
      <c r="L524" s="117"/>
      <c r="M524" s="122"/>
      <c r="P524" s="123">
        <f>SUM(P525:P542)</f>
        <v>0</v>
      </c>
      <c r="R524" s="123">
        <f>SUM(R525:R542)</f>
        <v>0</v>
      </c>
      <c r="T524" s="124">
        <f>SUM(T525:T542)</f>
        <v>0</v>
      </c>
      <c r="AR524" s="118" t="s">
        <v>88</v>
      </c>
      <c r="AT524" s="125" t="s">
        <v>78</v>
      </c>
      <c r="AU524" s="125" t="s">
        <v>79</v>
      </c>
      <c r="AY524" s="118" t="s">
        <v>224</v>
      </c>
      <c r="BK524" s="126">
        <f>SUM(BK525:BK542)</f>
        <v>0</v>
      </c>
    </row>
    <row r="525" spans="2:65" s="1" customFormat="1" ht="33" customHeight="1">
      <c r="B525" s="32"/>
      <c r="C525" s="127" t="s">
        <v>835</v>
      </c>
      <c r="D525" s="127" t="s">
        <v>225</v>
      </c>
      <c r="E525" s="128" t="s">
        <v>836</v>
      </c>
      <c r="F525" s="129" t="s">
        <v>837</v>
      </c>
      <c r="G525" s="130" t="s">
        <v>312</v>
      </c>
      <c r="H525" s="131">
        <v>2</v>
      </c>
      <c r="I525" s="132"/>
      <c r="J525" s="133">
        <f>ROUND(I525*H525,2)</f>
        <v>0</v>
      </c>
      <c r="K525" s="134"/>
      <c r="L525" s="32"/>
      <c r="M525" s="135" t="s">
        <v>1</v>
      </c>
      <c r="N525" s="136" t="s">
        <v>44</v>
      </c>
      <c r="P525" s="137">
        <f>O525*H525</f>
        <v>0</v>
      </c>
      <c r="Q525" s="137">
        <v>0</v>
      </c>
      <c r="R525" s="137">
        <f>Q525*H525</f>
        <v>0</v>
      </c>
      <c r="S525" s="137">
        <v>0</v>
      </c>
      <c r="T525" s="138">
        <f>S525*H525</f>
        <v>0</v>
      </c>
      <c r="AR525" s="139" t="s">
        <v>249</v>
      </c>
      <c r="AT525" s="139" t="s">
        <v>225</v>
      </c>
      <c r="AU525" s="139" t="s">
        <v>6</v>
      </c>
      <c r="AY525" s="17" t="s">
        <v>224</v>
      </c>
      <c r="BE525" s="140">
        <f>IF(N525="základní",J525,0)</f>
        <v>0</v>
      </c>
      <c r="BF525" s="140">
        <f>IF(N525="snížená",J525,0)</f>
        <v>0</v>
      </c>
      <c r="BG525" s="140">
        <f>IF(N525="zákl. přenesená",J525,0)</f>
        <v>0</v>
      </c>
      <c r="BH525" s="140">
        <f>IF(N525="sníž. přenesená",J525,0)</f>
        <v>0</v>
      </c>
      <c r="BI525" s="140">
        <f>IF(N525="nulová",J525,0)</f>
        <v>0</v>
      </c>
      <c r="BJ525" s="17" t="s">
        <v>6</v>
      </c>
      <c r="BK525" s="140">
        <f>ROUND(I525*H525,2)</f>
        <v>0</v>
      </c>
      <c r="BL525" s="17" t="s">
        <v>249</v>
      </c>
      <c r="BM525" s="139" t="s">
        <v>838</v>
      </c>
    </row>
    <row r="526" spans="2:65" s="1" customFormat="1" ht="21.75" customHeight="1">
      <c r="B526" s="32"/>
      <c r="C526" s="127" t="s">
        <v>839</v>
      </c>
      <c r="D526" s="127" t="s">
        <v>225</v>
      </c>
      <c r="E526" s="128" t="s">
        <v>840</v>
      </c>
      <c r="F526" s="129" t="s">
        <v>841</v>
      </c>
      <c r="G526" s="130" t="s">
        <v>312</v>
      </c>
      <c r="H526" s="131">
        <v>1</v>
      </c>
      <c r="I526" s="132"/>
      <c r="J526" s="133">
        <f>ROUND(I526*H526,2)</f>
        <v>0</v>
      </c>
      <c r="K526" s="134"/>
      <c r="L526" s="32"/>
      <c r="M526" s="135" t="s">
        <v>1</v>
      </c>
      <c r="N526" s="136" t="s">
        <v>44</v>
      </c>
      <c r="P526" s="137">
        <f>O526*H526</f>
        <v>0</v>
      </c>
      <c r="Q526" s="137">
        <v>0</v>
      </c>
      <c r="R526" s="137">
        <f>Q526*H526</f>
        <v>0</v>
      </c>
      <c r="S526" s="137">
        <v>0</v>
      </c>
      <c r="T526" s="138">
        <f>S526*H526</f>
        <v>0</v>
      </c>
      <c r="AR526" s="139" t="s">
        <v>249</v>
      </c>
      <c r="AT526" s="139" t="s">
        <v>225</v>
      </c>
      <c r="AU526" s="139" t="s">
        <v>6</v>
      </c>
      <c r="AY526" s="17" t="s">
        <v>224</v>
      </c>
      <c r="BE526" s="140">
        <f>IF(N526="základní",J526,0)</f>
        <v>0</v>
      </c>
      <c r="BF526" s="140">
        <f>IF(N526="snížená",J526,0)</f>
        <v>0</v>
      </c>
      <c r="BG526" s="140">
        <f>IF(N526="zákl. přenesená",J526,0)</f>
        <v>0</v>
      </c>
      <c r="BH526" s="140">
        <f>IF(N526="sníž. přenesená",J526,0)</f>
        <v>0</v>
      </c>
      <c r="BI526" s="140">
        <f>IF(N526="nulová",J526,0)</f>
        <v>0</v>
      </c>
      <c r="BJ526" s="17" t="s">
        <v>6</v>
      </c>
      <c r="BK526" s="140">
        <f>ROUND(I526*H526,2)</f>
        <v>0</v>
      </c>
      <c r="BL526" s="17" t="s">
        <v>249</v>
      </c>
      <c r="BM526" s="139" t="s">
        <v>842</v>
      </c>
    </row>
    <row r="527" spans="2:65" s="1" customFormat="1" ht="24.2" customHeight="1">
      <c r="B527" s="32"/>
      <c r="C527" s="127" t="s">
        <v>843</v>
      </c>
      <c r="D527" s="127" t="s">
        <v>225</v>
      </c>
      <c r="E527" s="128" t="s">
        <v>844</v>
      </c>
      <c r="F527" s="129" t="s">
        <v>845</v>
      </c>
      <c r="G527" s="130" t="s">
        <v>312</v>
      </c>
      <c r="H527" s="131">
        <v>1</v>
      </c>
      <c r="I527" s="132"/>
      <c r="J527" s="133">
        <f>ROUND(I527*H527,2)</f>
        <v>0</v>
      </c>
      <c r="K527" s="134"/>
      <c r="L527" s="32"/>
      <c r="M527" s="135" t="s">
        <v>1</v>
      </c>
      <c r="N527" s="136" t="s">
        <v>44</v>
      </c>
      <c r="P527" s="137">
        <f>O527*H527</f>
        <v>0</v>
      </c>
      <c r="Q527" s="137">
        <v>0</v>
      </c>
      <c r="R527" s="137">
        <f>Q527*H527</f>
        <v>0</v>
      </c>
      <c r="S527" s="137">
        <v>0</v>
      </c>
      <c r="T527" s="138">
        <f>S527*H527</f>
        <v>0</v>
      </c>
      <c r="AR527" s="139" t="s">
        <v>249</v>
      </c>
      <c r="AT527" s="139" t="s">
        <v>225</v>
      </c>
      <c r="AU527" s="139" t="s">
        <v>6</v>
      </c>
      <c r="AY527" s="17" t="s">
        <v>224</v>
      </c>
      <c r="BE527" s="140">
        <f>IF(N527="základní",J527,0)</f>
        <v>0</v>
      </c>
      <c r="BF527" s="140">
        <f>IF(N527="snížená",J527,0)</f>
        <v>0</v>
      </c>
      <c r="BG527" s="140">
        <f>IF(N527="zákl. přenesená",J527,0)</f>
        <v>0</v>
      </c>
      <c r="BH527" s="140">
        <f>IF(N527="sníž. přenesená",J527,0)</f>
        <v>0</v>
      </c>
      <c r="BI527" s="140">
        <f>IF(N527="nulová",J527,0)</f>
        <v>0</v>
      </c>
      <c r="BJ527" s="17" t="s">
        <v>6</v>
      </c>
      <c r="BK527" s="140">
        <f>ROUND(I527*H527,2)</f>
        <v>0</v>
      </c>
      <c r="BL527" s="17" t="s">
        <v>249</v>
      </c>
      <c r="BM527" s="139" t="s">
        <v>846</v>
      </c>
    </row>
    <row r="528" spans="2:65" s="1" customFormat="1" ht="21.75" customHeight="1">
      <c r="B528" s="32"/>
      <c r="C528" s="127" t="s">
        <v>847</v>
      </c>
      <c r="D528" s="127" t="s">
        <v>225</v>
      </c>
      <c r="E528" s="128" t="s">
        <v>848</v>
      </c>
      <c r="F528" s="129" t="s">
        <v>849</v>
      </c>
      <c r="G528" s="130" t="s">
        <v>547</v>
      </c>
      <c r="H528" s="131">
        <v>161</v>
      </c>
      <c r="I528" s="132"/>
      <c r="J528" s="133">
        <f>ROUND(I528*H528,2)</f>
        <v>0</v>
      </c>
      <c r="K528" s="134"/>
      <c r="L528" s="32"/>
      <c r="M528" s="135" t="s">
        <v>1</v>
      </c>
      <c r="N528" s="136" t="s">
        <v>44</v>
      </c>
      <c r="P528" s="137">
        <f>O528*H528</f>
        <v>0</v>
      </c>
      <c r="Q528" s="137">
        <v>0</v>
      </c>
      <c r="R528" s="137">
        <f>Q528*H528</f>
        <v>0</v>
      </c>
      <c r="S528" s="137">
        <v>0</v>
      </c>
      <c r="T528" s="138">
        <f>S528*H528</f>
        <v>0</v>
      </c>
      <c r="AR528" s="139" t="s">
        <v>249</v>
      </c>
      <c r="AT528" s="139" t="s">
        <v>225</v>
      </c>
      <c r="AU528" s="139" t="s">
        <v>6</v>
      </c>
      <c r="AY528" s="17" t="s">
        <v>224</v>
      </c>
      <c r="BE528" s="140">
        <f>IF(N528="základní",J528,0)</f>
        <v>0</v>
      </c>
      <c r="BF528" s="140">
        <f>IF(N528="snížená",J528,0)</f>
        <v>0</v>
      </c>
      <c r="BG528" s="140">
        <f>IF(N528="zákl. přenesená",J528,0)</f>
        <v>0</v>
      </c>
      <c r="BH528" s="140">
        <f>IF(N528="sníž. přenesená",J528,0)</f>
        <v>0</v>
      </c>
      <c r="BI528" s="140">
        <f>IF(N528="nulová",J528,0)</f>
        <v>0</v>
      </c>
      <c r="BJ528" s="17" t="s">
        <v>6</v>
      </c>
      <c r="BK528" s="140">
        <f>ROUND(I528*H528,2)</f>
        <v>0</v>
      </c>
      <c r="BL528" s="17" t="s">
        <v>249</v>
      </c>
      <c r="BM528" s="139" t="s">
        <v>850</v>
      </c>
    </row>
    <row r="529" spans="2:65" s="1" customFormat="1" ht="24.2" customHeight="1">
      <c r="B529" s="32"/>
      <c r="C529" s="127" t="s">
        <v>851</v>
      </c>
      <c r="D529" s="127" t="s">
        <v>225</v>
      </c>
      <c r="E529" s="128" t="s">
        <v>852</v>
      </c>
      <c r="F529" s="129" t="s">
        <v>853</v>
      </c>
      <c r="G529" s="130" t="s">
        <v>854</v>
      </c>
      <c r="H529" s="131">
        <v>29.45</v>
      </c>
      <c r="I529" s="132"/>
      <c r="J529" s="133">
        <f>ROUND(I529*H529,2)</f>
        <v>0</v>
      </c>
      <c r="K529" s="134"/>
      <c r="L529" s="32"/>
      <c r="M529" s="135" t="s">
        <v>1</v>
      </c>
      <c r="N529" s="136" t="s">
        <v>44</v>
      </c>
      <c r="P529" s="137">
        <f>O529*H529</f>
        <v>0</v>
      </c>
      <c r="Q529" s="137">
        <v>0</v>
      </c>
      <c r="R529" s="137">
        <f>Q529*H529</f>
        <v>0</v>
      </c>
      <c r="S529" s="137">
        <v>0</v>
      </c>
      <c r="T529" s="138">
        <f>S529*H529</f>
        <v>0</v>
      </c>
      <c r="AR529" s="139" t="s">
        <v>249</v>
      </c>
      <c r="AT529" s="139" t="s">
        <v>225</v>
      </c>
      <c r="AU529" s="139" t="s">
        <v>6</v>
      </c>
      <c r="AY529" s="17" t="s">
        <v>224</v>
      </c>
      <c r="BE529" s="140">
        <f>IF(N529="základní",J529,0)</f>
        <v>0</v>
      </c>
      <c r="BF529" s="140">
        <f>IF(N529="snížená",J529,0)</f>
        <v>0</v>
      </c>
      <c r="BG529" s="140">
        <f>IF(N529="zákl. přenesená",J529,0)</f>
        <v>0</v>
      </c>
      <c r="BH529" s="140">
        <f>IF(N529="sníž. přenesená",J529,0)</f>
        <v>0</v>
      </c>
      <c r="BI529" s="140">
        <f>IF(N529="nulová",J529,0)</f>
        <v>0</v>
      </c>
      <c r="BJ529" s="17" t="s">
        <v>6</v>
      </c>
      <c r="BK529" s="140">
        <f>ROUND(I529*H529,2)</f>
        <v>0</v>
      </c>
      <c r="BL529" s="17" t="s">
        <v>249</v>
      </c>
      <c r="BM529" s="139" t="s">
        <v>855</v>
      </c>
    </row>
    <row r="530" spans="2:65" s="11" customFormat="1">
      <c r="B530" s="141"/>
      <c r="D530" s="142" t="s">
        <v>231</v>
      </c>
      <c r="E530" s="143" t="s">
        <v>1</v>
      </c>
      <c r="F530" s="144" t="s">
        <v>363</v>
      </c>
      <c r="H530" s="143" t="s">
        <v>1</v>
      </c>
      <c r="I530" s="145"/>
      <c r="L530" s="141"/>
      <c r="M530" s="146"/>
      <c r="T530" s="147"/>
      <c r="AT530" s="143" t="s">
        <v>231</v>
      </c>
      <c r="AU530" s="143" t="s">
        <v>6</v>
      </c>
      <c r="AV530" s="11" t="s">
        <v>6</v>
      </c>
      <c r="AW530" s="11" t="s">
        <v>35</v>
      </c>
      <c r="AX530" s="11" t="s">
        <v>79</v>
      </c>
      <c r="AY530" s="143" t="s">
        <v>224</v>
      </c>
    </row>
    <row r="531" spans="2:65" s="12" customFormat="1">
      <c r="B531" s="148"/>
      <c r="D531" s="142" t="s">
        <v>231</v>
      </c>
      <c r="E531" s="149" t="s">
        <v>1</v>
      </c>
      <c r="F531" s="150" t="s">
        <v>856</v>
      </c>
      <c r="H531" s="151">
        <v>9.6</v>
      </c>
      <c r="I531" s="152"/>
      <c r="L531" s="148"/>
      <c r="M531" s="153"/>
      <c r="T531" s="154"/>
      <c r="AT531" s="149" t="s">
        <v>231</v>
      </c>
      <c r="AU531" s="149" t="s">
        <v>6</v>
      </c>
      <c r="AV531" s="12" t="s">
        <v>88</v>
      </c>
      <c r="AW531" s="12" t="s">
        <v>35</v>
      </c>
      <c r="AX531" s="12" t="s">
        <v>79</v>
      </c>
      <c r="AY531" s="149" t="s">
        <v>224</v>
      </c>
    </row>
    <row r="532" spans="2:65" s="11" customFormat="1">
      <c r="B532" s="141"/>
      <c r="D532" s="142" t="s">
        <v>231</v>
      </c>
      <c r="E532" s="143" t="s">
        <v>1</v>
      </c>
      <c r="F532" s="144" t="s">
        <v>857</v>
      </c>
      <c r="H532" s="143" t="s">
        <v>1</v>
      </c>
      <c r="I532" s="145"/>
      <c r="L532" s="141"/>
      <c r="M532" s="146"/>
      <c r="T532" s="147"/>
      <c r="AT532" s="143" t="s">
        <v>231</v>
      </c>
      <c r="AU532" s="143" t="s">
        <v>6</v>
      </c>
      <c r="AV532" s="11" t="s">
        <v>6</v>
      </c>
      <c r="AW532" s="11" t="s">
        <v>35</v>
      </c>
      <c r="AX532" s="11" t="s">
        <v>79</v>
      </c>
      <c r="AY532" s="143" t="s">
        <v>224</v>
      </c>
    </row>
    <row r="533" spans="2:65" s="12" customFormat="1">
      <c r="B533" s="148"/>
      <c r="D533" s="142" t="s">
        <v>231</v>
      </c>
      <c r="E533" s="149" t="s">
        <v>1</v>
      </c>
      <c r="F533" s="150" t="s">
        <v>858</v>
      </c>
      <c r="H533" s="151">
        <v>19.850000000000001</v>
      </c>
      <c r="I533" s="152"/>
      <c r="L533" s="148"/>
      <c r="M533" s="153"/>
      <c r="T533" s="154"/>
      <c r="AT533" s="149" t="s">
        <v>231</v>
      </c>
      <c r="AU533" s="149" t="s">
        <v>6</v>
      </c>
      <c r="AV533" s="12" t="s">
        <v>88</v>
      </c>
      <c r="AW533" s="12" t="s">
        <v>35</v>
      </c>
      <c r="AX533" s="12" t="s">
        <v>79</v>
      </c>
      <c r="AY533" s="149" t="s">
        <v>224</v>
      </c>
    </row>
    <row r="534" spans="2:65" s="13" customFormat="1">
      <c r="B534" s="155"/>
      <c r="D534" s="142" t="s">
        <v>231</v>
      </c>
      <c r="E534" s="156" t="s">
        <v>1</v>
      </c>
      <c r="F534" s="157" t="s">
        <v>236</v>
      </c>
      <c r="H534" s="158">
        <v>29.45</v>
      </c>
      <c r="I534" s="159"/>
      <c r="L534" s="155"/>
      <c r="M534" s="160"/>
      <c r="T534" s="161"/>
      <c r="AT534" s="156" t="s">
        <v>231</v>
      </c>
      <c r="AU534" s="156" t="s">
        <v>6</v>
      </c>
      <c r="AV534" s="13" t="s">
        <v>229</v>
      </c>
      <c r="AW534" s="13" t="s">
        <v>35</v>
      </c>
      <c r="AX534" s="13" t="s">
        <v>6</v>
      </c>
      <c r="AY534" s="156" t="s">
        <v>224</v>
      </c>
    </row>
    <row r="535" spans="2:65" s="1" customFormat="1" ht="24.2" customHeight="1">
      <c r="B535" s="32"/>
      <c r="C535" s="127" t="s">
        <v>859</v>
      </c>
      <c r="D535" s="127" t="s">
        <v>225</v>
      </c>
      <c r="E535" s="128" t="s">
        <v>860</v>
      </c>
      <c r="F535" s="129" t="s">
        <v>861</v>
      </c>
      <c r="G535" s="130" t="s">
        <v>312</v>
      </c>
      <c r="H535" s="131">
        <v>4</v>
      </c>
      <c r="I535" s="132"/>
      <c r="J535" s="133">
        <f t="shared" ref="J535:J542" si="20">ROUND(I535*H535,2)</f>
        <v>0</v>
      </c>
      <c r="K535" s="134"/>
      <c r="L535" s="32"/>
      <c r="M535" s="135" t="s">
        <v>1</v>
      </c>
      <c r="N535" s="136" t="s">
        <v>44</v>
      </c>
      <c r="P535" s="137">
        <f t="shared" ref="P535:P542" si="21">O535*H535</f>
        <v>0</v>
      </c>
      <c r="Q535" s="137">
        <v>0</v>
      </c>
      <c r="R535" s="137">
        <f t="shared" ref="R535:R542" si="22">Q535*H535</f>
        <v>0</v>
      </c>
      <c r="S535" s="137">
        <v>0</v>
      </c>
      <c r="T535" s="138">
        <f t="shared" ref="T535:T542" si="23">S535*H535</f>
        <v>0</v>
      </c>
      <c r="AR535" s="139" t="s">
        <v>249</v>
      </c>
      <c r="AT535" s="139" t="s">
        <v>225</v>
      </c>
      <c r="AU535" s="139" t="s">
        <v>6</v>
      </c>
      <c r="AY535" s="17" t="s">
        <v>224</v>
      </c>
      <c r="BE535" s="140">
        <f t="shared" ref="BE535:BE542" si="24">IF(N535="základní",J535,0)</f>
        <v>0</v>
      </c>
      <c r="BF535" s="140">
        <f t="shared" ref="BF535:BF542" si="25">IF(N535="snížená",J535,0)</f>
        <v>0</v>
      </c>
      <c r="BG535" s="140">
        <f t="shared" ref="BG535:BG542" si="26">IF(N535="zákl. přenesená",J535,0)</f>
        <v>0</v>
      </c>
      <c r="BH535" s="140">
        <f t="shared" ref="BH535:BH542" si="27">IF(N535="sníž. přenesená",J535,0)</f>
        <v>0</v>
      </c>
      <c r="BI535" s="140">
        <f t="shared" ref="BI535:BI542" si="28">IF(N535="nulová",J535,0)</f>
        <v>0</v>
      </c>
      <c r="BJ535" s="17" t="s">
        <v>6</v>
      </c>
      <c r="BK535" s="140">
        <f t="shared" ref="BK535:BK542" si="29">ROUND(I535*H535,2)</f>
        <v>0</v>
      </c>
      <c r="BL535" s="17" t="s">
        <v>249</v>
      </c>
      <c r="BM535" s="139" t="s">
        <v>862</v>
      </c>
    </row>
    <row r="536" spans="2:65" s="1" customFormat="1" ht="24.2" customHeight="1">
      <c r="B536" s="32"/>
      <c r="C536" s="127" t="s">
        <v>863</v>
      </c>
      <c r="D536" s="127" t="s">
        <v>225</v>
      </c>
      <c r="E536" s="128" t="s">
        <v>864</v>
      </c>
      <c r="F536" s="129" t="s">
        <v>865</v>
      </c>
      <c r="G536" s="130" t="s">
        <v>312</v>
      </c>
      <c r="H536" s="131">
        <v>4</v>
      </c>
      <c r="I536" s="132"/>
      <c r="J536" s="133">
        <f t="shared" si="20"/>
        <v>0</v>
      </c>
      <c r="K536" s="134"/>
      <c r="L536" s="32"/>
      <c r="M536" s="135" t="s">
        <v>1</v>
      </c>
      <c r="N536" s="136" t="s">
        <v>44</v>
      </c>
      <c r="P536" s="137">
        <f t="shared" si="21"/>
        <v>0</v>
      </c>
      <c r="Q536" s="137">
        <v>0</v>
      </c>
      <c r="R536" s="137">
        <f t="shared" si="22"/>
        <v>0</v>
      </c>
      <c r="S536" s="137">
        <v>0</v>
      </c>
      <c r="T536" s="138">
        <f t="shared" si="23"/>
        <v>0</v>
      </c>
      <c r="AR536" s="139" t="s">
        <v>249</v>
      </c>
      <c r="AT536" s="139" t="s">
        <v>225</v>
      </c>
      <c r="AU536" s="139" t="s">
        <v>6</v>
      </c>
      <c r="AY536" s="17" t="s">
        <v>224</v>
      </c>
      <c r="BE536" s="140">
        <f t="shared" si="24"/>
        <v>0</v>
      </c>
      <c r="BF536" s="140">
        <f t="shared" si="25"/>
        <v>0</v>
      </c>
      <c r="BG536" s="140">
        <f t="shared" si="26"/>
        <v>0</v>
      </c>
      <c r="BH536" s="140">
        <f t="shared" si="27"/>
        <v>0</v>
      </c>
      <c r="BI536" s="140">
        <f t="shared" si="28"/>
        <v>0</v>
      </c>
      <c r="BJ536" s="17" t="s">
        <v>6</v>
      </c>
      <c r="BK536" s="140">
        <f t="shared" si="29"/>
        <v>0</v>
      </c>
      <c r="BL536" s="17" t="s">
        <v>249</v>
      </c>
      <c r="BM536" s="139" t="s">
        <v>866</v>
      </c>
    </row>
    <row r="537" spans="2:65" s="1" customFormat="1" ht="21.75" customHeight="1">
      <c r="B537" s="32"/>
      <c r="C537" s="127" t="s">
        <v>867</v>
      </c>
      <c r="D537" s="127" t="s">
        <v>225</v>
      </c>
      <c r="E537" s="128" t="s">
        <v>868</v>
      </c>
      <c r="F537" s="129" t="s">
        <v>869</v>
      </c>
      <c r="G537" s="130" t="s">
        <v>312</v>
      </c>
      <c r="H537" s="131">
        <v>1</v>
      </c>
      <c r="I537" s="132"/>
      <c r="J537" s="133">
        <f t="shared" si="20"/>
        <v>0</v>
      </c>
      <c r="K537" s="134"/>
      <c r="L537" s="32"/>
      <c r="M537" s="135" t="s">
        <v>1</v>
      </c>
      <c r="N537" s="136" t="s">
        <v>44</v>
      </c>
      <c r="P537" s="137">
        <f t="shared" si="21"/>
        <v>0</v>
      </c>
      <c r="Q537" s="137">
        <v>0</v>
      </c>
      <c r="R537" s="137">
        <f t="shared" si="22"/>
        <v>0</v>
      </c>
      <c r="S537" s="137">
        <v>0</v>
      </c>
      <c r="T537" s="138">
        <f t="shared" si="23"/>
        <v>0</v>
      </c>
      <c r="AR537" s="139" t="s">
        <v>249</v>
      </c>
      <c r="AT537" s="139" t="s">
        <v>225</v>
      </c>
      <c r="AU537" s="139" t="s">
        <v>6</v>
      </c>
      <c r="AY537" s="17" t="s">
        <v>224</v>
      </c>
      <c r="BE537" s="140">
        <f t="shared" si="24"/>
        <v>0</v>
      </c>
      <c r="BF537" s="140">
        <f t="shared" si="25"/>
        <v>0</v>
      </c>
      <c r="BG537" s="140">
        <f t="shared" si="26"/>
        <v>0</v>
      </c>
      <c r="BH537" s="140">
        <f t="shared" si="27"/>
        <v>0</v>
      </c>
      <c r="BI537" s="140">
        <f t="shared" si="28"/>
        <v>0</v>
      </c>
      <c r="BJ537" s="17" t="s">
        <v>6</v>
      </c>
      <c r="BK537" s="140">
        <f t="shared" si="29"/>
        <v>0</v>
      </c>
      <c r="BL537" s="17" t="s">
        <v>249</v>
      </c>
      <c r="BM537" s="139" t="s">
        <v>870</v>
      </c>
    </row>
    <row r="538" spans="2:65" s="1" customFormat="1" ht="24.2" customHeight="1">
      <c r="B538" s="32"/>
      <c r="C538" s="127" t="s">
        <v>871</v>
      </c>
      <c r="D538" s="127" t="s">
        <v>225</v>
      </c>
      <c r="E538" s="128" t="s">
        <v>872</v>
      </c>
      <c r="F538" s="129" t="s">
        <v>873</v>
      </c>
      <c r="G538" s="130" t="s">
        <v>312</v>
      </c>
      <c r="H538" s="131">
        <v>1</v>
      </c>
      <c r="I538" s="132"/>
      <c r="J538" s="133">
        <f t="shared" si="20"/>
        <v>0</v>
      </c>
      <c r="K538" s="134"/>
      <c r="L538" s="32"/>
      <c r="M538" s="135" t="s">
        <v>1</v>
      </c>
      <c r="N538" s="136" t="s">
        <v>44</v>
      </c>
      <c r="P538" s="137">
        <f t="shared" si="21"/>
        <v>0</v>
      </c>
      <c r="Q538" s="137">
        <v>0</v>
      </c>
      <c r="R538" s="137">
        <f t="shared" si="22"/>
        <v>0</v>
      </c>
      <c r="S538" s="137">
        <v>0</v>
      </c>
      <c r="T538" s="138">
        <f t="shared" si="23"/>
        <v>0</v>
      </c>
      <c r="AR538" s="139" t="s">
        <v>249</v>
      </c>
      <c r="AT538" s="139" t="s">
        <v>225</v>
      </c>
      <c r="AU538" s="139" t="s">
        <v>6</v>
      </c>
      <c r="AY538" s="17" t="s">
        <v>224</v>
      </c>
      <c r="BE538" s="140">
        <f t="shared" si="24"/>
        <v>0</v>
      </c>
      <c r="BF538" s="140">
        <f t="shared" si="25"/>
        <v>0</v>
      </c>
      <c r="BG538" s="140">
        <f t="shared" si="26"/>
        <v>0</v>
      </c>
      <c r="BH538" s="140">
        <f t="shared" si="27"/>
        <v>0</v>
      </c>
      <c r="BI538" s="140">
        <f t="shared" si="28"/>
        <v>0</v>
      </c>
      <c r="BJ538" s="17" t="s">
        <v>6</v>
      </c>
      <c r="BK538" s="140">
        <f t="shared" si="29"/>
        <v>0</v>
      </c>
      <c r="BL538" s="17" t="s">
        <v>249</v>
      </c>
      <c r="BM538" s="139" t="s">
        <v>874</v>
      </c>
    </row>
    <row r="539" spans="2:65" s="1" customFormat="1" ht="16.5" customHeight="1">
      <c r="B539" s="32"/>
      <c r="C539" s="127" t="s">
        <v>875</v>
      </c>
      <c r="D539" s="127" t="s">
        <v>225</v>
      </c>
      <c r="E539" s="128" t="s">
        <v>876</v>
      </c>
      <c r="F539" s="129" t="s">
        <v>877</v>
      </c>
      <c r="G539" s="130" t="s">
        <v>312</v>
      </c>
      <c r="H539" s="131">
        <v>1</v>
      </c>
      <c r="I539" s="132"/>
      <c r="J539" s="133">
        <f t="shared" si="20"/>
        <v>0</v>
      </c>
      <c r="K539" s="134"/>
      <c r="L539" s="32"/>
      <c r="M539" s="135" t="s">
        <v>1</v>
      </c>
      <c r="N539" s="136" t="s">
        <v>44</v>
      </c>
      <c r="P539" s="137">
        <f t="shared" si="21"/>
        <v>0</v>
      </c>
      <c r="Q539" s="137">
        <v>0</v>
      </c>
      <c r="R539" s="137">
        <f t="shared" si="22"/>
        <v>0</v>
      </c>
      <c r="S539" s="137">
        <v>0</v>
      </c>
      <c r="T539" s="138">
        <f t="shared" si="23"/>
        <v>0</v>
      </c>
      <c r="AR539" s="139" t="s">
        <v>249</v>
      </c>
      <c r="AT539" s="139" t="s">
        <v>225</v>
      </c>
      <c r="AU539" s="139" t="s">
        <v>6</v>
      </c>
      <c r="AY539" s="17" t="s">
        <v>224</v>
      </c>
      <c r="BE539" s="140">
        <f t="shared" si="24"/>
        <v>0</v>
      </c>
      <c r="BF539" s="140">
        <f t="shared" si="25"/>
        <v>0</v>
      </c>
      <c r="BG539" s="140">
        <f t="shared" si="26"/>
        <v>0</v>
      </c>
      <c r="BH539" s="140">
        <f t="shared" si="27"/>
        <v>0</v>
      </c>
      <c r="BI539" s="140">
        <f t="shared" si="28"/>
        <v>0</v>
      </c>
      <c r="BJ539" s="17" t="s">
        <v>6</v>
      </c>
      <c r="BK539" s="140">
        <f t="shared" si="29"/>
        <v>0</v>
      </c>
      <c r="BL539" s="17" t="s">
        <v>249</v>
      </c>
      <c r="BM539" s="139" t="s">
        <v>878</v>
      </c>
    </row>
    <row r="540" spans="2:65" s="1" customFormat="1" ht="24.2" customHeight="1">
      <c r="B540" s="32"/>
      <c r="C540" s="127" t="s">
        <v>879</v>
      </c>
      <c r="D540" s="127" t="s">
        <v>225</v>
      </c>
      <c r="E540" s="128" t="s">
        <v>880</v>
      </c>
      <c r="F540" s="129" t="s">
        <v>881</v>
      </c>
      <c r="G540" s="130" t="s">
        <v>312</v>
      </c>
      <c r="H540" s="131">
        <v>2</v>
      </c>
      <c r="I540" s="132"/>
      <c r="J540" s="133">
        <f t="shared" si="20"/>
        <v>0</v>
      </c>
      <c r="K540" s="134"/>
      <c r="L540" s="32"/>
      <c r="M540" s="135" t="s">
        <v>1</v>
      </c>
      <c r="N540" s="136" t="s">
        <v>44</v>
      </c>
      <c r="P540" s="137">
        <f t="shared" si="21"/>
        <v>0</v>
      </c>
      <c r="Q540" s="137">
        <v>0</v>
      </c>
      <c r="R540" s="137">
        <f t="shared" si="22"/>
        <v>0</v>
      </c>
      <c r="S540" s="137">
        <v>0</v>
      </c>
      <c r="T540" s="138">
        <f t="shared" si="23"/>
        <v>0</v>
      </c>
      <c r="AR540" s="139" t="s">
        <v>249</v>
      </c>
      <c r="AT540" s="139" t="s">
        <v>225</v>
      </c>
      <c r="AU540" s="139" t="s">
        <v>6</v>
      </c>
      <c r="AY540" s="17" t="s">
        <v>224</v>
      </c>
      <c r="BE540" s="140">
        <f t="shared" si="24"/>
        <v>0</v>
      </c>
      <c r="BF540" s="140">
        <f t="shared" si="25"/>
        <v>0</v>
      </c>
      <c r="BG540" s="140">
        <f t="shared" si="26"/>
        <v>0</v>
      </c>
      <c r="BH540" s="140">
        <f t="shared" si="27"/>
        <v>0</v>
      </c>
      <c r="BI540" s="140">
        <f t="shared" si="28"/>
        <v>0</v>
      </c>
      <c r="BJ540" s="17" t="s">
        <v>6</v>
      </c>
      <c r="BK540" s="140">
        <f t="shared" si="29"/>
        <v>0</v>
      </c>
      <c r="BL540" s="17" t="s">
        <v>249</v>
      </c>
      <c r="BM540" s="139" t="s">
        <v>882</v>
      </c>
    </row>
    <row r="541" spans="2:65" s="1" customFormat="1" ht="16.5" customHeight="1">
      <c r="B541" s="32"/>
      <c r="C541" s="127" t="s">
        <v>883</v>
      </c>
      <c r="D541" s="127" t="s">
        <v>225</v>
      </c>
      <c r="E541" s="128" t="s">
        <v>884</v>
      </c>
      <c r="F541" s="129" t="s">
        <v>885</v>
      </c>
      <c r="G541" s="130" t="s">
        <v>312</v>
      </c>
      <c r="H541" s="131">
        <v>4</v>
      </c>
      <c r="I541" s="132"/>
      <c r="J541" s="133">
        <f t="shared" si="20"/>
        <v>0</v>
      </c>
      <c r="K541" s="134"/>
      <c r="L541" s="32"/>
      <c r="M541" s="135" t="s">
        <v>1</v>
      </c>
      <c r="N541" s="136" t="s">
        <v>44</v>
      </c>
      <c r="P541" s="137">
        <f t="shared" si="21"/>
        <v>0</v>
      </c>
      <c r="Q541" s="137">
        <v>0</v>
      </c>
      <c r="R541" s="137">
        <f t="shared" si="22"/>
        <v>0</v>
      </c>
      <c r="S541" s="137">
        <v>0</v>
      </c>
      <c r="T541" s="138">
        <f t="shared" si="23"/>
        <v>0</v>
      </c>
      <c r="AR541" s="139" t="s">
        <v>249</v>
      </c>
      <c r="AT541" s="139" t="s">
        <v>225</v>
      </c>
      <c r="AU541" s="139" t="s">
        <v>6</v>
      </c>
      <c r="AY541" s="17" t="s">
        <v>224</v>
      </c>
      <c r="BE541" s="140">
        <f t="shared" si="24"/>
        <v>0</v>
      </c>
      <c r="BF541" s="140">
        <f t="shared" si="25"/>
        <v>0</v>
      </c>
      <c r="BG541" s="140">
        <f t="shared" si="26"/>
        <v>0</v>
      </c>
      <c r="BH541" s="140">
        <f t="shared" si="27"/>
        <v>0</v>
      </c>
      <c r="BI541" s="140">
        <f t="shared" si="28"/>
        <v>0</v>
      </c>
      <c r="BJ541" s="17" t="s">
        <v>6</v>
      </c>
      <c r="BK541" s="140">
        <f t="shared" si="29"/>
        <v>0</v>
      </c>
      <c r="BL541" s="17" t="s">
        <v>249</v>
      </c>
      <c r="BM541" s="139" t="s">
        <v>886</v>
      </c>
    </row>
    <row r="542" spans="2:65" s="1" customFormat="1" ht="21.75" customHeight="1">
      <c r="B542" s="32"/>
      <c r="C542" s="127" t="s">
        <v>887</v>
      </c>
      <c r="D542" s="127" t="s">
        <v>225</v>
      </c>
      <c r="E542" s="128" t="s">
        <v>888</v>
      </c>
      <c r="F542" s="129" t="s">
        <v>889</v>
      </c>
      <c r="G542" s="130" t="s">
        <v>797</v>
      </c>
      <c r="H542" s="180"/>
      <c r="I542" s="132"/>
      <c r="J542" s="133">
        <f t="shared" si="20"/>
        <v>0</v>
      </c>
      <c r="K542" s="134"/>
      <c r="L542" s="32"/>
      <c r="M542" s="181" t="s">
        <v>1</v>
      </c>
      <c r="N542" s="182" t="s">
        <v>44</v>
      </c>
      <c r="O542" s="183"/>
      <c r="P542" s="184">
        <f t="shared" si="21"/>
        <v>0</v>
      </c>
      <c r="Q542" s="184">
        <v>0</v>
      </c>
      <c r="R542" s="184">
        <f t="shared" si="22"/>
        <v>0</v>
      </c>
      <c r="S542" s="184">
        <v>0</v>
      </c>
      <c r="T542" s="185">
        <f t="shared" si="23"/>
        <v>0</v>
      </c>
      <c r="AR542" s="139" t="s">
        <v>249</v>
      </c>
      <c r="AT542" s="139" t="s">
        <v>225</v>
      </c>
      <c r="AU542" s="139" t="s">
        <v>6</v>
      </c>
      <c r="AY542" s="17" t="s">
        <v>224</v>
      </c>
      <c r="BE542" s="140">
        <f t="shared" si="24"/>
        <v>0</v>
      </c>
      <c r="BF542" s="140">
        <f t="shared" si="25"/>
        <v>0</v>
      </c>
      <c r="BG542" s="140">
        <f t="shared" si="26"/>
        <v>0</v>
      </c>
      <c r="BH542" s="140">
        <f t="shared" si="27"/>
        <v>0</v>
      </c>
      <c r="BI542" s="140">
        <f t="shared" si="28"/>
        <v>0</v>
      </c>
      <c r="BJ542" s="17" t="s">
        <v>6</v>
      </c>
      <c r="BK542" s="140">
        <f t="shared" si="29"/>
        <v>0</v>
      </c>
      <c r="BL542" s="17" t="s">
        <v>249</v>
      </c>
      <c r="BM542" s="139" t="s">
        <v>890</v>
      </c>
    </row>
    <row r="543" spans="2:65" s="1" customFormat="1" ht="6.95" customHeight="1">
      <c r="B543" s="44"/>
      <c r="C543" s="45"/>
      <c r="D543" s="45"/>
      <c r="E543" s="45"/>
      <c r="F543" s="45"/>
      <c r="G543" s="45"/>
      <c r="H543" s="45"/>
      <c r="I543" s="45"/>
      <c r="J543" s="45"/>
      <c r="K543" s="45"/>
      <c r="L543" s="32"/>
    </row>
  </sheetData>
  <sheetProtection algorithmName="SHA-512" hashValue="xXgSHQteFrtWsYHyg81bTJ4k8nbpnC0YOlx/oHR+2BznfenUcq1X7yrOwa3nvLJ+zAM0lvBwmddS5DMtf2nArA==" saltValue="PefIzqPG1ASV9m9f0P/S5Q==" spinCount="100000" sheet="1" formatCells="0" formatColumns="0" formatRows="0" insertColumns="0" insertRows="0" insertHyperlinks="0" deleteColumns="0" deleteRows="0" sort="0" autoFilter="0" pivotTables="0"/>
  <autoFilter ref="C136:K542" xr:uid="{00000000-0009-0000-0000-000001000000}"/>
  <mergeCells count="9">
    <mergeCell ref="E87:H87"/>
    <mergeCell ref="E127:H127"/>
    <mergeCell ref="E129:H12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BM134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142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>
      <c r="B4" s="20"/>
      <c r="D4" s="21" t="s">
        <v>181</v>
      </c>
      <c r="L4" s="20"/>
      <c r="M4" s="88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236" t="str">
        <f>'Rekapitulace stavby'!K6</f>
        <v>Přírodní koupací biotop Jilemnice</v>
      </c>
      <c r="F7" s="237"/>
      <c r="G7" s="237"/>
      <c r="H7" s="237"/>
      <c r="L7" s="20"/>
    </row>
    <row r="8" spans="2:46" s="1" customFormat="1" ht="12" customHeight="1">
      <c r="B8" s="32"/>
      <c r="D8" s="27" t="s">
        <v>182</v>
      </c>
      <c r="L8" s="32"/>
    </row>
    <row r="9" spans="2:46" s="1" customFormat="1" ht="30" customHeight="1">
      <c r="B9" s="32"/>
      <c r="E9" s="201" t="s">
        <v>2397</v>
      </c>
      <c r="F9" s="235"/>
      <c r="G9" s="235"/>
      <c r="H9" s="235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19</v>
      </c>
      <c r="F11" s="25" t="s">
        <v>1</v>
      </c>
      <c r="I11" s="27" t="s">
        <v>20</v>
      </c>
      <c r="J11" s="25" t="s">
        <v>1</v>
      </c>
      <c r="L11" s="32"/>
    </row>
    <row r="12" spans="2:46" s="1" customFormat="1" ht="12" customHeight="1">
      <c r="B12" s="32"/>
      <c r="D12" s="27" t="s">
        <v>21</v>
      </c>
      <c r="F12" s="25" t="s">
        <v>37</v>
      </c>
      <c r="I12" s="27" t="s">
        <v>23</v>
      </c>
      <c r="J12" s="52" t="str">
        <f>'Rekapitulace stavby'!AN8</f>
        <v>12. 2. 2024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tr">
        <f>IF('Rekapitulace stavby'!AN10="","",'Rekapitulace stavby'!AN10)</f>
        <v>05769370</v>
      </c>
      <c r="L14" s="32"/>
    </row>
    <row r="15" spans="2:46" s="1" customFormat="1" ht="18" customHeight="1">
      <c r="B15" s="32"/>
      <c r="E15" s="25" t="str">
        <f>IF('Rekapitulace stavby'!E11="","",'Rekapitulace stavby'!E11)</f>
        <v>Sportovní centrum Jilemnice, s.r.o.</v>
      </c>
      <c r="I15" s="27" t="s">
        <v>29</v>
      </c>
      <c r="J15" s="25" t="str">
        <f>IF('Rekapitulace stavby'!AN11="","",'Rekapitulace stavby'!AN11)</f>
        <v/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30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8" t="str">
        <f>'Rekapitulace stavby'!E14</f>
        <v>Vyplň údaj</v>
      </c>
      <c r="F18" s="224"/>
      <c r="G18" s="224"/>
      <c r="H18" s="224"/>
      <c r="I18" s="27" t="s">
        <v>29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32</v>
      </c>
      <c r="I20" s="27" t="s">
        <v>26</v>
      </c>
      <c r="J20" s="25" t="str">
        <f>IF('Rekapitulace stavby'!AN16="","",'Rekapitulace stavby'!AN16)</f>
        <v>26230283</v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BAPO s.r.o. </v>
      </c>
      <c r="I21" s="27" t="s">
        <v>29</v>
      </c>
      <c r="J21" s="25" t="str">
        <f>IF('Rekapitulace stavby'!AN17="","",'Rekapitulace stavby'!AN17)</f>
        <v/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36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29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38</v>
      </c>
      <c r="L26" s="32"/>
    </row>
    <row r="27" spans="2:12" s="7" customFormat="1" ht="16.5" customHeight="1">
      <c r="B27" s="89"/>
      <c r="E27" s="228" t="s">
        <v>1</v>
      </c>
      <c r="F27" s="228"/>
      <c r="G27" s="228"/>
      <c r="H27" s="228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39</v>
      </c>
      <c r="J30" s="66">
        <f>ROUND(J119,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41</v>
      </c>
      <c r="I32" s="35" t="s">
        <v>40</v>
      </c>
      <c r="J32" s="35" t="s">
        <v>42</v>
      </c>
      <c r="L32" s="32"/>
    </row>
    <row r="33" spans="2:12" s="1" customFormat="1" ht="14.45" customHeight="1">
      <c r="B33" s="32"/>
      <c r="D33" s="55" t="s">
        <v>43</v>
      </c>
      <c r="E33" s="27" t="s">
        <v>44</v>
      </c>
      <c r="F33" s="91">
        <f>ROUND((SUM(BE119:BE133)),  2)</f>
        <v>0</v>
      </c>
      <c r="I33" s="92">
        <v>0.21</v>
      </c>
      <c r="J33" s="91">
        <f>ROUND(((SUM(BE119:BE133))*I33),  2)</f>
        <v>0</v>
      </c>
      <c r="L33" s="32"/>
    </row>
    <row r="34" spans="2:12" s="1" customFormat="1" ht="14.45" customHeight="1">
      <c r="B34" s="32"/>
      <c r="E34" s="27" t="s">
        <v>45</v>
      </c>
      <c r="F34" s="91">
        <f>ROUND((SUM(BF119:BF133)),  2)</f>
        <v>0</v>
      </c>
      <c r="I34" s="92">
        <v>0.12</v>
      </c>
      <c r="J34" s="91">
        <f>ROUND(((SUM(BF119:BF133))*I34),  2)</f>
        <v>0</v>
      </c>
      <c r="L34" s="32"/>
    </row>
    <row r="35" spans="2:12" s="1" customFormat="1" ht="14.45" hidden="1" customHeight="1">
      <c r="B35" s="32"/>
      <c r="E35" s="27" t="s">
        <v>46</v>
      </c>
      <c r="F35" s="91">
        <f>ROUND((SUM(BG119:BG133)),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47</v>
      </c>
      <c r="F36" s="91">
        <f>ROUND((SUM(BH119:BH133)),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48</v>
      </c>
      <c r="F37" s="91">
        <f>ROUND((SUM(BI119:BI133)),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3"/>
      <c r="D39" s="94" t="s">
        <v>49</v>
      </c>
      <c r="E39" s="57"/>
      <c r="F39" s="57"/>
      <c r="G39" s="95" t="s">
        <v>50</v>
      </c>
      <c r="H39" s="96" t="s">
        <v>51</v>
      </c>
      <c r="I39" s="57"/>
      <c r="J39" s="97">
        <f>SUM(J30:J37)</f>
        <v>0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52</v>
      </c>
      <c r="E50" s="42"/>
      <c r="F50" s="42"/>
      <c r="G50" s="41" t="s">
        <v>53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54</v>
      </c>
      <c r="E61" s="34"/>
      <c r="F61" s="99" t="s">
        <v>55</v>
      </c>
      <c r="G61" s="43" t="s">
        <v>54</v>
      </c>
      <c r="H61" s="34"/>
      <c r="I61" s="34"/>
      <c r="J61" s="100" t="s">
        <v>55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56</v>
      </c>
      <c r="E65" s="42"/>
      <c r="F65" s="42"/>
      <c r="G65" s="41" t="s">
        <v>57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54</v>
      </c>
      <c r="E76" s="34"/>
      <c r="F76" s="99" t="s">
        <v>55</v>
      </c>
      <c r="G76" s="43" t="s">
        <v>54</v>
      </c>
      <c r="H76" s="34"/>
      <c r="I76" s="34"/>
      <c r="J76" s="100" t="s">
        <v>55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184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17</v>
      </c>
      <c r="L84" s="32"/>
    </row>
    <row r="85" spans="2:47" s="1" customFormat="1" ht="16.5" customHeight="1">
      <c r="B85" s="32"/>
      <c r="E85" s="236" t="str">
        <f>E7</f>
        <v>Přírodní koupací biotop Jilemnice</v>
      </c>
      <c r="F85" s="237"/>
      <c r="G85" s="237"/>
      <c r="H85" s="237"/>
      <c r="L85" s="32"/>
    </row>
    <row r="86" spans="2:47" s="1" customFormat="1" ht="12" customHeight="1">
      <c r="B86" s="32"/>
      <c r="C86" s="27" t="s">
        <v>182</v>
      </c>
      <c r="L86" s="32"/>
    </row>
    <row r="87" spans="2:47" s="1" customFormat="1" ht="30" customHeight="1">
      <c r="B87" s="32"/>
      <c r="E87" s="201" t="str">
        <f>E9</f>
        <v>SO 08.7 - Objekt zázemí - pokladna - dodávka rozvaděčů , osoušečů + HZS</v>
      </c>
      <c r="F87" s="235"/>
      <c r="G87" s="235"/>
      <c r="H87" s="235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21</v>
      </c>
      <c r="F89" s="25" t="str">
        <f>F12</f>
        <v xml:space="preserve"> </v>
      </c>
      <c r="I89" s="27" t="s">
        <v>23</v>
      </c>
      <c r="J89" s="52" t="str">
        <f>IF(J12="","",J12)</f>
        <v>12. 2. 2024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25</v>
      </c>
      <c r="F91" s="25" t="str">
        <f>E15</f>
        <v>Sportovní centrum Jilemnice, s.r.o.</v>
      </c>
      <c r="I91" s="27" t="s">
        <v>32</v>
      </c>
      <c r="J91" s="30" t="str">
        <f>E21</f>
        <v xml:space="preserve">BAPO s.r.o. </v>
      </c>
      <c r="L91" s="32"/>
    </row>
    <row r="92" spans="2:47" s="1" customFormat="1" ht="15.2" customHeight="1">
      <c r="B92" s="32"/>
      <c r="C92" s="27" t="s">
        <v>30</v>
      </c>
      <c r="F92" s="25" t="str">
        <f>IF(E18="","",E18)</f>
        <v>Vyplň údaj</v>
      </c>
      <c r="I92" s="27" t="s">
        <v>36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185</v>
      </c>
      <c r="D94" s="93"/>
      <c r="E94" s="93"/>
      <c r="F94" s="93"/>
      <c r="G94" s="93"/>
      <c r="H94" s="93"/>
      <c r="I94" s="93"/>
      <c r="J94" s="102" t="s">
        <v>186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3" t="s">
        <v>187</v>
      </c>
      <c r="J96" s="66">
        <f>J119</f>
        <v>0</v>
      </c>
      <c r="L96" s="32"/>
      <c r="AU96" s="17" t="s">
        <v>188</v>
      </c>
    </row>
    <row r="97" spans="2:12" s="8" customFormat="1" ht="24.95" customHeight="1">
      <c r="B97" s="104"/>
      <c r="D97" s="105" t="s">
        <v>2398</v>
      </c>
      <c r="E97" s="106"/>
      <c r="F97" s="106"/>
      <c r="G97" s="106"/>
      <c r="H97" s="106"/>
      <c r="I97" s="106"/>
      <c r="J97" s="107">
        <f>J120</f>
        <v>0</v>
      </c>
      <c r="L97" s="104"/>
    </row>
    <row r="98" spans="2:12" s="8" customFormat="1" ht="24.95" customHeight="1">
      <c r="B98" s="104"/>
      <c r="D98" s="105" t="s">
        <v>2399</v>
      </c>
      <c r="E98" s="106"/>
      <c r="F98" s="106"/>
      <c r="G98" s="106"/>
      <c r="H98" s="106"/>
      <c r="I98" s="106"/>
      <c r="J98" s="107">
        <f>J128</f>
        <v>0</v>
      </c>
      <c r="L98" s="104"/>
    </row>
    <row r="99" spans="2:12" s="8" customFormat="1" ht="24.95" customHeight="1">
      <c r="B99" s="104"/>
      <c r="D99" s="105" t="s">
        <v>2400</v>
      </c>
      <c r="E99" s="106"/>
      <c r="F99" s="106"/>
      <c r="G99" s="106"/>
      <c r="H99" s="106"/>
      <c r="I99" s="106"/>
      <c r="J99" s="107">
        <f>J132</f>
        <v>0</v>
      </c>
      <c r="L99" s="104"/>
    </row>
    <row r="100" spans="2:12" s="1" customFormat="1" ht="21.75" customHeight="1">
      <c r="B100" s="32"/>
      <c r="L100" s="32"/>
    </row>
    <row r="101" spans="2:12" s="1" customFormat="1" ht="6.95" customHeight="1">
      <c r="B101" s="44"/>
      <c r="C101" s="45"/>
      <c r="D101" s="45"/>
      <c r="E101" s="45"/>
      <c r="F101" s="45"/>
      <c r="G101" s="45"/>
      <c r="H101" s="45"/>
      <c r="I101" s="45"/>
      <c r="J101" s="45"/>
      <c r="K101" s="45"/>
      <c r="L101" s="32"/>
    </row>
    <row r="105" spans="2:12" s="1" customFormat="1" ht="6.95" customHeight="1">
      <c r="B105" s="46"/>
      <c r="C105" s="47"/>
      <c r="D105" s="47"/>
      <c r="E105" s="47"/>
      <c r="F105" s="47"/>
      <c r="G105" s="47"/>
      <c r="H105" s="47"/>
      <c r="I105" s="47"/>
      <c r="J105" s="47"/>
      <c r="K105" s="47"/>
      <c r="L105" s="32"/>
    </row>
    <row r="106" spans="2:12" s="1" customFormat="1" ht="24.95" customHeight="1">
      <c r="B106" s="32"/>
      <c r="C106" s="21" t="s">
        <v>210</v>
      </c>
      <c r="L106" s="32"/>
    </row>
    <row r="107" spans="2:12" s="1" customFormat="1" ht="6.95" customHeight="1">
      <c r="B107" s="32"/>
      <c r="L107" s="32"/>
    </row>
    <row r="108" spans="2:12" s="1" customFormat="1" ht="12" customHeight="1">
      <c r="B108" s="32"/>
      <c r="C108" s="27" t="s">
        <v>17</v>
      </c>
      <c r="L108" s="32"/>
    </row>
    <row r="109" spans="2:12" s="1" customFormat="1" ht="16.5" customHeight="1">
      <c r="B109" s="32"/>
      <c r="E109" s="236" t="str">
        <f>E7</f>
        <v>Přírodní koupací biotop Jilemnice</v>
      </c>
      <c r="F109" s="237"/>
      <c r="G109" s="237"/>
      <c r="H109" s="237"/>
      <c r="L109" s="32"/>
    </row>
    <row r="110" spans="2:12" s="1" customFormat="1" ht="12" customHeight="1">
      <c r="B110" s="32"/>
      <c r="C110" s="27" t="s">
        <v>182</v>
      </c>
      <c r="L110" s="32"/>
    </row>
    <row r="111" spans="2:12" s="1" customFormat="1" ht="30" customHeight="1">
      <c r="B111" s="32"/>
      <c r="E111" s="201" t="str">
        <f>E9</f>
        <v>SO 08.7 - Objekt zázemí - pokladna - dodávka rozvaděčů , osoušečů + HZS</v>
      </c>
      <c r="F111" s="235"/>
      <c r="G111" s="235"/>
      <c r="H111" s="235"/>
      <c r="L111" s="32"/>
    </row>
    <row r="112" spans="2:12" s="1" customFormat="1" ht="6.95" customHeight="1">
      <c r="B112" s="32"/>
      <c r="L112" s="32"/>
    </row>
    <row r="113" spans="2:65" s="1" customFormat="1" ht="12" customHeight="1">
      <c r="B113" s="32"/>
      <c r="C113" s="27" t="s">
        <v>21</v>
      </c>
      <c r="F113" s="25" t="str">
        <f>F12</f>
        <v xml:space="preserve"> </v>
      </c>
      <c r="I113" s="27" t="s">
        <v>23</v>
      </c>
      <c r="J113" s="52" t="str">
        <f>IF(J12="","",J12)</f>
        <v>12. 2. 2024</v>
      </c>
      <c r="L113" s="32"/>
    </row>
    <row r="114" spans="2:65" s="1" customFormat="1" ht="6.95" customHeight="1">
      <c r="B114" s="32"/>
      <c r="L114" s="32"/>
    </row>
    <row r="115" spans="2:65" s="1" customFormat="1" ht="15.2" customHeight="1">
      <c r="B115" s="32"/>
      <c r="C115" s="27" t="s">
        <v>25</v>
      </c>
      <c r="F115" s="25" t="str">
        <f>E15</f>
        <v>Sportovní centrum Jilemnice, s.r.o.</v>
      </c>
      <c r="I115" s="27" t="s">
        <v>32</v>
      </c>
      <c r="J115" s="30" t="str">
        <f>E21</f>
        <v xml:space="preserve">BAPO s.r.o. </v>
      </c>
      <c r="L115" s="32"/>
    </row>
    <row r="116" spans="2:65" s="1" customFormat="1" ht="15.2" customHeight="1">
      <c r="B116" s="32"/>
      <c r="C116" s="27" t="s">
        <v>30</v>
      </c>
      <c r="F116" s="25" t="str">
        <f>IF(E18="","",E18)</f>
        <v>Vyplň údaj</v>
      </c>
      <c r="I116" s="27" t="s">
        <v>36</v>
      </c>
      <c r="J116" s="30" t="str">
        <f>E24</f>
        <v xml:space="preserve"> </v>
      </c>
      <c r="L116" s="32"/>
    </row>
    <row r="117" spans="2:65" s="1" customFormat="1" ht="10.35" customHeight="1">
      <c r="B117" s="32"/>
      <c r="L117" s="32"/>
    </row>
    <row r="118" spans="2:65" s="9" customFormat="1" ht="29.25" customHeight="1">
      <c r="B118" s="108"/>
      <c r="C118" s="109" t="s">
        <v>211</v>
      </c>
      <c r="D118" s="110" t="s">
        <v>64</v>
      </c>
      <c r="E118" s="110" t="s">
        <v>60</v>
      </c>
      <c r="F118" s="110" t="s">
        <v>61</v>
      </c>
      <c r="G118" s="110" t="s">
        <v>212</v>
      </c>
      <c r="H118" s="110" t="s">
        <v>213</v>
      </c>
      <c r="I118" s="110" t="s">
        <v>214</v>
      </c>
      <c r="J118" s="111" t="s">
        <v>186</v>
      </c>
      <c r="K118" s="112" t="s">
        <v>215</v>
      </c>
      <c r="L118" s="108"/>
      <c r="M118" s="59" t="s">
        <v>1</v>
      </c>
      <c r="N118" s="60" t="s">
        <v>43</v>
      </c>
      <c r="O118" s="60" t="s">
        <v>216</v>
      </c>
      <c r="P118" s="60" t="s">
        <v>217</v>
      </c>
      <c r="Q118" s="60" t="s">
        <v>218</v>
      </c>
      <c r="R118" s="60" t="s">
        <v>219</v>
      </c>
      <c r="S118" s="60" t="s">
        <v>220</v>
      </c>
      <c r="T118" s="61" t="s">
        <v>221</v>
      </c>
    </row>
    <row r="119" spans="2:65" s="1" customFormat="1" ht="22.9" customHeight="1">
      <c r="B119" s="32"/>
      <c r="C119" s="64" t="s">
        <v>222</v>
      </c>
      <c r="J119" s="113">
        <f>BK119</f>
        <v>0</v>
      </c>
      <c r="L119" s="32"/>
      <c r="M119" s="62"/>
      <c r="N119" s="53"/>
      <c r="O119" s="53"/>
      <c r="P119" s="114">
        <f>P120+P128+P132</f>
        <v>0</v>
      </c>
      <c r="Q119" s="53"/>
      <c r="R119" s="114">
        <f>R120+R128+R132</f>
        <v>0</v>
      </c>
      <c r="S119" s="53"/>
      <c r="T119" s="115">
        <f>T120+T128+T132</f>
        <v>0</v>
      </c>
      <c r="AT119" s="17" t="s">
        <v>78</v>
      </c>
      <c r="AU119" s="17" t="s">
        <v>188</v>
      </c>
      <c r="BK119" s="116">
        <f>BK120+BK128+BK132</f>
        <v>0</v>
      </c>
    </row>
    <row r="120" spans="2:65" s="10" customFormat="1" ht="25.9" customHeight="1">
      <c r="B120" s="117"/>
      <c r="D120" s="118" t="s">
        <v>78</v>
      </c>
      <c r="E120" s="119" t="s">
        <v>60</v>
      </c>
      <c r="F120" s="119" t="s">
        <v>2401</v>
      </c>
      <c r="I120" s="120"/>
      <c r="J120" s="121">
        <f>BK120</f>
        <v>0</v>
      </c>
      <c r="L120" s="117"/>
      <c r="M120" s="122"/>
      <c r="P120" s="123">
        <f>SUM(P121:P127)</f>
        <v>0</v>
      </c>
      <c r="R120" s="123">
        <f>SUM(R121:R127)</f>
        <v>0</v>
      </c>
      <c r="T120" s="124">
        <f>SUM(T121:T127)</f>
        <v>0</v>
      </c>
      <c r="AR120" s="118" t="s">
        <v>6</v>
      </c>
      <c r="AT120" s="125" t="s">
        <v>78</v>
      </c>
      <c r="AU120" s="125" t="s">
        <v>79</v>
      </c>
      <c r="AY120" s="118" t="s">
        <v>224</v>
      </c>
      <c r="BK120" s="126">
        <f>SUM(BK121:BK127)</f>
        <v>0</v>
      </c>
    </row>
    <row r="121" spans="2:65" s="1" customFormat="1" ht="16.5" customHeight="1">
      <c r="B121" s="32"/>
      <c r="C121" s="127" t="s">
        <v>6</v>
      </c>
      <c r="D121" s="127" t="s">
        <v>225</v>
      </c>
      <c r="E121" s="128" t="s">
        <v>1109</v>
      </c>
      <c r="F121" s="129" t="s">
        <v>2402</v>
      </c>
      <c r="G121" s="130" t="s">
        <v>336</v>
      </c>
      <c r="H121" s="131">
        <v>1</v>
      </c>
      <c r="I121" s="132"/>
      <c r="J121" s="133">
        <f t="shared" ref="J121:J127" si="0">ROUND(I121*H121,2)</f>
        <v>0</v>
      </c>
      <c r="K121" s="134"/>
      <c r="L121" s="32"/>
      <c r="M121" s="135" t="s">
        <v>1</v>
      </c>
      <c r="N121" s="136" t="s">
        <v>44</v>
      </c>
      <c r="P121" s="137">
        <f t="shared" ref="P121:P127" si="1">O121*H121</f>
        <v>0</v>
      </c>
      <c r="Q121" s="137">
        <v>0</v>
      </c>
      <c r="R121" s="137">
        <f t="shared" ref="R121:R127" si="2">Q121*H121</f>
        <v>0</v>
      </c>
      <c r="S121" s="137">
        <v>0</v>
      </c>
      <c r="T121" s="138">
        <f t="shared" ref="T121:T127" si="3">S121*H121</f>
        <v>0</v>
      </c>
      <c r="AR121" s="139" t="s">
        <v>229</v>
      </c>
      <c r="AT121" s="139" t="s">
        <v>225</v>
      </c>
      <c r="AU121" s="139" t="s">
        <v>6</v>
      </c>
      <c r="AY121" s="17" t="s">
        <v>224</v>
      </c>
      <c r="BE121" s="140">
        <f t="shared" ref="BE121:BE127" si="4">IF(N121="základní",J121,0)</f>
        <v>0</v>
      </c>
      <c r="BF121" s="140">
        <f t="shared" ref="BF121:BF127" si="5">IF(N121="snížená",J121,0)</f>
        <v>0</v>
      </c>
      <c r="BG121" s="140">
        <f t="shared" ref="BG121:BG127" si="6">IF(N121="zákl. přenesená",J121,0)</f>
        <v>0</v>
      </c>
      <c r="BH121" s="140">
        <f t="shared" ref="BH121:BH127" si="7">IF(N121="sníž. přenesená",J121,0)</f>
        <v>0</v>
      </c>
      <c r="BI121" s="140">
        <f t="shared" ref="BI121:BI127" si="8">IF(N121="nulová",J121,0)</f>
        <v>0</v>
      </c>
      <c r="BJ121" s="17" t="s">
        <v>6</v>
      </c>
      <c r="BK121" s="140">
        <f t="shared" ref="BK121:BK127" si="9">ROUND(I121*H121,2)</f>
        <v>0</v>
      </c>
      <c r="BL121" s="17" t="s">
        <v>229</v>
      </c>
      <c r="BM121" s="139" t="s">
        <v>88</v>
      </c>
    </row>
    <row r="122" spans="2:65" s="1" customFormat="1" ht="24.2" customHeight="1">
      <c r="B122" s="32"/>
      <c r="C122" s="127" t="s">
        <v>88</v>
      </c>
      <c r="D122" s="127" t="s">
        <v>225</v>
      </c>
      <c r="E122" s="128" t="s">
        <v>2403</v>
      </c>
      <c r="F122" s="129" t="s">
        <v>2404</v>
      </c>
      <c r="G122" s="130" t="s">
        <v>336</v>
      </c>
      <c r="H122" s="131">
        <v>1</v>
      </c>
      <c r="I122" s="132"/>
      <c r="J122" s="133">
        <f t="shared" si="0"/>
        <v>0</v>
      </c>
      <c r="K122" s="134"/>
      <c r="L122" s="32"/>
      <c r="M122" s="135" t="s">
        <v>1</v>
      </c>
      <c r="N122" s="136" t="s">
        <v>44</v>
      </c>
      <c r="P122" s="137">
        <f t="shared" si="1"/>
        <v>0</v>
      </c>
      <c r="Q122" s="137">
        <v>0</v>
      </c>
      <c r="R122" s="137">
        <f t="shared" si="2"/>
        <v>0</v>
      </c>
      <c r="S122" s="137">
        <v>0</v>
      </c>
      <c r="T122" s="138">
        <f t="shared" si="3"/>
        <v>0</v>
      </c>
      <c r="AR122" s="139" t="s">
        <v>229</v>
      </c>
      <c r="AT122" s="139" t="s">
        <v>225</v>
      </c>
      <c r="AU122" s="139" t="s">
        <v>6</v>
      </c>
      <c r="AY122" s="17" t="s">
        <v>224</v>
      </c>
      <c r="BE122" s="140">
        <f t="shared" si="4"/>
        <v>0</v>
      </c>
      <c r="BF122" s="140">
        <f t="shared" si="5"/>
        <v>0</v>
      </c>
      <c r="BG122" s="140">
        <f t="shared" si="6"/>
        <v>0</v>
      </c>
      <c r="BH122" s="140">
        <f t="shared" si="7"/>
        <v>0</v>
      </c>
      <c r="BI122" s="140">
        <f t="shared" si="8"/>
        <v>0</v>
      </c>
      <c r="BJ122" s="17" t="s">
        <v>6</v>
      </c>
      <c r="BK122" s="140">
        <f t="shared" si="9"/>
        <v>0</v>
      </c>
      <c r="BL122" s="17" t="s">
        <v>229</v>
      </c>
      <c r="BM122" s="139" t="s">
        <v>229</v>
      </c>
    </row>
    <row r="123" spans="2:65" s="1" customFormat="1" ht="24.2" customHeight="1">
      <c r="B123" s="32"/>
      <c r="C123" s="127" t="s">
        <v>241</v>
      </c>
      <c r="D123" s="127" t="s">
        <v>225</v>
      </c>
      <c r="E123" s="128" t="s">
        <v>2405</v>
      </c>
      <c r="F123" s="129" t="s">
        <v>2406</v>
      </c>
      <c r="G123" s="130" t="s">
        <v>336</v>
      </c>
      <c r="H123" s="131">
        <v>1</v>
      </c>
      <c r="I123" s="132"/>
      <c r="J123" s="133">
        <f t="shared" si="0"/>
        <v>0</v>
      </c>
      <c r="K123" s="134"/>
      <c r="L123" s="32"/>
      <c r="M123" s="135" t="s">
        <v>1</v>
      </c>
      <c r="N123" s="136" t="s">
        <v>44</v>
      </c>
      <c r="P123" s="137">
        <f t="shared" si="1"/>
        <v>0</v>
      </c>
      <c r="Q123" s="137">
        <v>0</v>
      </c>
      <c r="R123" s="137">
        <f t="shared" si="2"/>
        <v>0</v>
      </c>
      <c r="S123" s="137">
        <v>0</v>
      </c>
      <c r="T123" s="138">
        <f t="shared" si="3"/>
        <v>0</v>
      </c>
      <c r="AR123" s="139" t="s">
        <v>229</v>
      </c>
      <c r="AT123" s="139" t="s">
        <v>225</v>
      </c>
      <c r="AU123" s="139" t="s">
        <v>6</v>
      </c>
      <c r="AY123" s="17" t="s">
        <v>224</v>
      </c>
      <c r="BE123" s="140">
        <f t="shared" si="4"/>
        <v>0</v>
      </c>
      <c r="BF123" s="140">
        <f t="shared" si="5"/>
        <v>0</v>
      </c>
      <c r="BG123" s="140">
        <f t="shared" si="6"/>
        <v>0</v>
      </c>
      <c r="BH123" s="140">
        <f t="shared" si="7"/>
        <v>0</v>
      </c>
      <c r="BI123" s="140">
        <f t="shared" si="8"/>
        <v>0</v>
      </c>
      <c r="BJ123" s="17" t="s">
        <v>6</v>
      </c>
      <c r="BK123" s="140">
        <f t="shared" si="9"/>
        <v>0</v>
      </c>
      <c r="BL123" s="17" t="s">
        <v>229</v>
      </c>
      <c r="BM123" s="139" t="s">
        <v>258</v>
      </c>
    </row>
    <row r="124" spans="2:65" s="1" customFormat="1" ht="66.75" customHeight="1">
      <c r="B124" s="32"/>
      <c r="C124" s="127" t="s">
        <v>229</v>
      </c>
      <c r="D124" s="127" t="s">
        <v>225</v>
      </c>
      <c r="E124" s="128" t="s">
        <v>2407</v>
      </c>
      <c r="F124" s="129" t="s">
        <v>2408</v>
      </c>
      <c r="G124" s="130" t="s">
        <v>336</v>
      </c>
      <c r="H124" s="131">
        <v>1</v>
      </c>
      <c r="I124" s="132"/>
      <c r="J124" s="133">
        <f t="shared" si="0"/>
        <v>0</v>
      </c>
      <c r="K124" s="134"/>
      <c r="L124" s="32"/>
      <c r="M124" s="135" t="s">
        <v>1</v>
      </c>
      <c r="N124" s="136" t="s">
        <v>44</v>
      </c>
      <c r="P124" s="137">
        <f t="shared" si="1"/>
        <v>0</v>
      </c>
      <c r="Q124" s="137">
        <v>0</v>
      </c>
      <c r="R124" s="137">
        <f t="shared" si="2"/>
        <v>0</v>
      </c>
      <c r="S124" s="137">
        <v>0</v>
      </c>
      <c r="T124" s="138">
        <f t="shared" si="3"/>
        <v>0</v>
      </c>
      <c r="AR124" s="139" t="s">
        <v>229</v>
      </c>
      <c r="AT124" s="139" t="s">
        <v>225</v>
      </c>
      <c r="AU124" s="139" t="s">
        <v>6</v>
      </c>
      <c r="AY124" s="17" t="s">
        <v>224</v>
      </c>
      <c r="BE124" s="140">
        <f t="shared" si="4"/>
        <v>0</v>
      </c>
      <c r="BF124" s="140">
        <f t="shared" si="5"/>
        <v>0</v>
      </c>
      <c r="BG124" s="140">
        <f t="shared" si="6"/>
        <v>0</v>
      </c>
      <c r="BH124" s="140">
        <f t="shared" si="7"/>
        <v>0</v>
      </c>
      <c r="BI124" s="140">
        <f t="shared" si="8"/>
        <v>0</v>
      </c>
      <c r="BJ124" s="17" t="s">
        <v>6</v>
      </c>
      <c r="BK124" s="140">
        <f t="shared" si="9"/>
        <v>0</v>
      </c>
      <c r="BL124" s="17" t="s">
        <v>229</v>
      </c>
      <c r="BM124" s="139" t="s">
        <v>272</v>
      </c>
    </row>
    <row r="125" spans="2:65" s="1" customFormat="1" ht="24.2" customHeight="1">
      <c r="B125" s="32"/>
      <c r="C125" s="127" t="s">
        <v>250</v>
      </c>
      <c r="D125" s="127" t="s">
        <v>225</v>
      </c>
      <c r="E125" s="128" t="s">
        <v>2409</v>
      </c>
      <c r="F125" s="129" t="s">
        <v>2410</v>
      </c>
      <c r="G125" s="130" t="s">
        <v>336</v>
      </c>
      <c r="H125" s="131">
        <v>1</v>
      </c>
      <c r="I125" s="132"/>
      <c r="J125" s="133">
        <f t="shared" si="0"/>
        <v>0</v>
      </c>
      <c r="K125" s="134"/>
      <c r="L125" s="32"/>
      <c r="M125" s="135" t="s">
        <v>1</v>
      </c>
      <c r="N125" s="136" t="s">
        <v>44</v>
      </c>
      <c r="P125" s="137">
        <f t="shared" si="1"/>
        <v>0</v>
      </c>
      <c r="Q125" s="137">
        <v>0</v>
      </c>
      <c r="R125" s="137">
        <f t="shared" si="2"/>
        <v>0</v>
      </c>
      <c r="S125" s="137">
        <v>0</v>
      </c>
      <c r="T125" s="138">
        <f t="shared" si="3"/>
        <v>0</v>
      </c>
      <c r="AR125" s="139" t="s">
        <v>229</v>
      </c>
      <c r="AT125" s="139" t="s">
        <v>225</v>
      </c>
      <c r="AU125" s="139" t="s">
        <v>6</v>
      </c>
      <c r="AY125" s="17" t="s">
        <v>224</v>
      </c>
      <c r="BE125" s="140">
        <f t="shared" si="4"/>
        <v>0</v>
      </c>
      <c r="BF125" s="140">
        <f t="shared" si="5"/>
        <v>0</v>
      </c>
      <c r="BG125" s="140">
        <f t="shared" si="6"/>
        <v>0</v>
      </c>
      <c r="BH125" s="140">
        <f t="shared" si="7"/>
        <v>0</v>
      </c>
      <c r="BI125" s="140">
        <f t="shared" si="8"/>
        <v>0</v>
      </c>
      <c r="BJ125" s="17" t="s">
        <v>6</v>
      </c>
      <c r="BK125" s="140">
        <f t="shared" si="9"/>
        <v>0</v>
      </c>
      <c r="BL125" s="17" t="s">
        <v>229</v>
      </c>
      <c r="BM125" s="139" t="s">
        <v>282</v>
      </c>
    </row>
    <row r="126" spans="2:65" s="1" customFormat="1" ht="24.2" customHeight="1">
      <c r="B126" s="32"/>
      <c r="C126" s="127" t="s">
        <v>258</v>
      </c>
      <c r="D126" s="127" t="s">
        <v>225</v>
      </c>
      <c r="E126" s="128" t="s">
        <v>2411</v>
      </c>
      <c r="F126" s="129" t="s">
        <v>2412</v>
      </c>
      <c r="G126" s="130" t="s">
        <v>336</v>
      </c>
      <c r="H126" s="131">
        <v>4</v>
      </c>
      <c r="I126" s="132"/>
      <c r="J126" s="133">
        <f t="shared" si="0"/>
        <v>0</v>
      </c>
      <c r="K126" s="134"/>
      <c r="L126" s="32"/>
      <c r="M126" s="135" t="s">
        <v>1</v>
      </c>
      <c r="N126" s="136" t="s">
        <v>44</v>
      </c>
      <c r="P126" s="137">
        <f t="shared" si="1"/>
        <v>0</v>
      </c>
      <c r="Q126" s="137">
        <v>0</v>
      </c>
      <c r="R126" s="137">
        <f t="shared" si="2"/>
        <v>0</v>
      </c>
      <c r="S126" s="137">
        <v>0</v>
      </c>
      <c r="T126" s="138">
        <f t="shared" si="3"/>
        <v>0</v>
      </c>
      <c r="AR126" s="139" t="s">
        <v>229</v>
      </c>
      <c r="AT126" s="139" t="s">
        <v>225</v>
      </c>
      <c r="AU126" s="139" t="s">
        <v>6</v>
      </c>
      <c r="AY126" s="17" t="s">
        <v>224</v>
      </c>
      <c r="BE126" s="140">
        <f t="shared" si="4"/>
        <v>0</v>
      </c>
      <c r="BF126" s="140">
        <f t="shared" si="5"/>
        <v>0</v>
      </c>
      <c r="BG126" s="140">
        <f t="shared" si="6"/>
        <v>0</v>
      </c>
      <c r="BH126" s="140">
        <f t="shared" si="7"/>
        <v>0</v>
      </c>
      <c r="BI126" s="140">
        <f t="shared" si="8"/>
        <v>0</v>
      </c>
      <c r="BJ126" s="17" t="s">
        <v>6</v>
      </c>
      <c r="BK126" s="140">
        <f t="shared" si="9"/>
        <v>0</v>
      </c>
      <c r="BL126" s="17" t="s">
        <v>229</v>
      </c>
      <c r="BM126" s="139" t="s">
        <v>9</v>
      </c>
    </row>
    <row r="127" spans="2:65" s="1" customFormat="1" ht="24.2" customHeight="1">
      <c r="B127" s="32"/>
      <c r="C127" s="127" t="s">
        <v>262</v>
      </c>
      <c r="D127" s="127" t="s">
        <v>225</v>
      </c>
      <c r="E127" s="128" t="s">
        <v>2413</v>
      </c>
      <c r="F127" s="129" t="s">
        <v>2414</v>
      </c>
      <c r="G127" s="130" t="s">
        <v>336</v>
      </c>
      <c r="H127" s="131">
        <v>2</v>
      </c>
      <c r="I127" s="132"/>
      <c r="J127" s="133">
        <f t="shared" si="0"/>
        <v>0</v>
      </c>
      <c r="K127" s="134"/>
      <c r="L127" s="32"/>
      <c r="M127" s="135" t="s">
        <v>1</v>
      </c>
      <c r="N127" s="136" t="s">
        <v>44</v>
      </c>
      <c r="P127" s="137">
        <f t="shared" si="1"/>
        <v>0</v>
      </c>
      <c r="Q127" s="137">
        <v>0</v>
      </c>
      <c r="R127" s="137">
        <f t="shared" si="2"/>
        <v>0</v>
      </c>
      <c r="S127" s="137">
        <v>0</v>
      </c>
      <c r="T127" s="138">
        <f t="shared" si="3"/>
        <v>0</v>
      </c>
      <c r="AR127" s="139" t="s">
        <v>229</v>
      </c>
      <c r="AT127" s="139" t="s">
        <v>225</v>
      </c>
      <c r="AU127" s="139" t="s">
        <v>6</v>
      </c>
      <c r="AY127" s="17" t="s">
        <v>224</v>
      </c>
      <c r="BE127" s="140">
        <f t="shared" si="4"/>
        <v>0</v>
      </c>
      <c r="BF127" s="140">
        <f t="shared" si="5"/>
        <v>0</v>
      </c>
      <c r="BG127" s="140">
        <f t="shared" si="6"/>
        <v>0</v>
      </c>
      <c r="BH127" s="140">
        <f t="shared" si="7"/>
        <v>0</v>
      </c>
      <c r="BI127" s="140">
        <f t="shared" si="8"/>
        <v>0</v>
      </c>
      <c r="BJ127" s="17" t="s">
        <v>6</v>
      </c>
      <c r="BK127" s="140">
        <f t="shared" si="9"/>
        <v>0</v>
      </c>
      <c r="BL127" s="17" t="s">
        <v>229</v>
      </c>
      <c r="BM127" s="139" t="s">
        <v>244</v>
      </c>
    </row>
    <row r="128" spans="2:65" s="10" customFormat="1" ht="25.9" customHeight="1">
      <c r="B128" s="117"/>
      <c r="D128" s="118" t="s">
        <v>78</v>
      </c>
      <c r="E128" s="119" t="s">
        <v>1069</v>
      </c>
      <c r="F128" s="119" t="s">
        <v>1132</v>
      </c>
      <c r="I128" s="120"/>
      <c r="J128" s="121">
        <f>BK128</f>
        <v>0</v>
      </c>
      <c r="L128" s="117"/>
      <c r="M128" s="122"/>
      <c r="P128" s="123">
        <f>SUM(P129:P131)</f>
        <v>0</v>
      </c>
      <c r="R128" s="123">
        <f>SUM(R129:R131)</f>
        <v>0</v>
      </c>
      <c r="T128" s="124">
        <f>SUM(T129:T131)</f>
        <v>0</v>
      </c>
      <c r="AR128" s="118" t="s">
        <v>6</v>
      </c>
      <c r="AT128" s="125" t="s">
        <v>78</v>
      </c>
      <c r="AU128" s="125" t="s">
        <v>79</v>
      </c>
      <c r="AY128" s="118" t="s">
        <v>224</v>
      </c>
      <c r="BK128" s="126">
        <f>SUM(BK129:BK131)</f>
        <v>0</v>
      </c>
    </row>
    <row r="129" spans="2:65" s="1" customFormat="1" ht="24.2" customHeight="1">
      <c r="B129" s="32"/>
      <c r="C129" s="127" t="s">
        <v>272</v>
      </c>
      <c r="D129" s="127" t="s">
        <v>225</v>
      </c>
      <c r="E129" s="128" t="s">
        <v>1133</v>
      </c>
      <c r="F129" s="129" t="s">
        <v>2415</v>
      </c>
      <c r="G129" s="130" t="s">
        <v>610</v>
      </c>
      <c r="H129" s="131">
        <v>5</v>
      </c>
      <c r="I129" s="132"/>
      <c r="J129" s="133">
        <f>ROUND(I129*H129,2)</f>
        <v>0</v>
      </c>
      <c r="K129" s="134"/>
      <c r="L129" s="32"/>
      <c r="M129" s="135" t="s">
        <v>1</v>
      </c>
      <c r="N129" s="136" t="s">
        <v>44</v>
      </c>
      <c r="P129" s="137">
        <f>O129*H129</f>
        <v>0</v>
      </c>
      <c r="Q129" s="137">
        <v>0</v>
      </c>
      <c r="R129" s="137">
        <f>Q129*H129</f>
        <v>0</v>
      </c>
      <c r="S129" s="137">
        <v>0</v>
      </c>
      <c r="T129" s="138">
        <f>S129*H129</f>
        <v>0</v>
      </c>
      <c r="AR129" s="139" t="s">
        <v>229</v>
      </c>
      <c r="AT129" s="139" t="s">
        <v>225</v>
      </c>
      <c r="AU129" s="139" t="s">
        <v>6</v>
      </c>
      <c r="AY129" s="17" t="s">
        <v>224</v>
      </c>
      <c r="BE129" s="140">
        <f>IF(N129="základní",J129,0)</f>
        <v>0</v>
      </c>
      <c r="BF129" s="140">
        <f>IF(N129="snížená",J129,0)</f>
        <v>0</v>
      </c>
      <c r="BG129" s="140">
        <f>IF(N129="zákl. přenesená",J129,0)</f>
        <v>0</v>
      </c>
      <c r="BH129" s="140">
        <f>IF(N129="sníž. přenesená",J129,0)</f>
        <v>0</v>
      </c>
      <c r="BI129" s="140">
        <f>IF(N129="nulová",J129,0)</f>
        <v>0</v>
      </c>
      <c r="BJ129" s="17" t="s">
        <v>6</v>
      </c>
      <c r="BK129" s="140">
        <f>ROUND(I129*H129,2)</f>
        <v>0</v>
      </c>
      <c r="BL129" s="17" t="s">
        <v>229</v>
      </c>
      <c r="BM129" s="139" t="s">
        <v>2416</v>
      </c>
    </row>
    <row r="130" spans="2:65" s="1" customFormat="1" ht="21.75" customHeight="1">
      <c r="B130" s="32"/>
      <c r="C130" s="127" t="s">
        <v>277</v>
      </c>
      <c r="D130" s="127" t="s">
        <v>225</v>
      </c>
      <c r="E130" s="128" t="s">
        <v>1137</v>
      </c>
      <c r="F130" s="129" t="s">
        <v>1138</v>
      </c>
      <c r="G130" s="130" t="s">
        <v>610</v>
      </c>
      <c r="H130" s="131">
        <v>20</v>
      </c>
      <c r="I130" s="132"/>
      <c r="J130" s="133">
        <f>ROUND(I130*H130,2)</f>
        <v>0</v>
      </c>
      <c r="K130" s="134"/>
      <c r="L130" s="32"/>
      <c r="M130" s="135" t="s">
        <v>1</v>
      </c>
      <c r="N130" s="136" t="s">
        <v>44</v>
      </c>
      <c r="P130" s="137">
        <f>O130*H130</f>
        <v>0</v>
      </c>
      <c r="Q130" s="137">
        <v>0</v>
      </c>
      <c r="R130" s="137">
        <f>Q130*H130</f>
        <v>0</v>
      </c>
      <c r="S130" s="137">
        <v>0</v>
      </c>
      <c r="T130" s="138">
        <f>S130*H130</f>
        <v>0</v>
      </c>
      <c r="AR130" s="139" t="s">
        <v>229</v>
      </c>
      <c r="AT130" s="139" t="s">
        <v>225</v>
      </c>
      <c r="AU130" s="139" t="s">
        <v>6</v>
      </c>
      <c r="AY130" s="17" t="s">
        <v>224</v>
      </c>
      <c r="BE130" s="140">
        <f>IF(N130="základní",J130,0)</f>
        <v>0</v>
      </c>
      <c r="BF130" s="140">
        <f>IF(N130="snížená",J130,0)</f>
        <v>0</v>
      </c>
      <c r="BG130" s="140">
        <f>IF(N130="zákl. přenesená",J130,0)</f>
        <v>0</v>
      </c>
      <c r="BH130" s="140">
        <f>IF(N130="sníž. přenesená",J130,0)</f>
        <v>0</v>
      </c>
      <c r="BI130" s="140">
        <f>IF(N130="nulová",J130,0)</f>
        <v>0</v>
      </c>
      <c r="BJ130" s="17" t="s">
        <v>6</v>
      </c>
      <c r="BK130" s="140">
        <f>ROUND(I130*H130,2)</f>
        <v>0</v>
      </c>
      <c r="BL130" s="17" t="s">
        <v>229</v>
      </c>
      <c r="BM130" s="139" t="s">
        <v>2417</v>
      </c>
    </row>
    <row r="131" spans="2:65" s="1" customFormat="1" ht="37.9" customHeight="1">
      <c r="B131" s="32"/>
      <c r="C131" s="127" t="s">
        <v>282</v>
      </c>
      <c r="D131" s="127" t="s">
        <v>225</v>
      </c>
      <c r="E131" s="128" t="s">
        <v>1135</v>
      </c>
      <c r="F131" s="129" t="s">
        <v>2418</v>
      </c>
      <c r="G131" s="130" t="s">
        <v>610</v>
      </c>
      <c r="H131" s="131">
        <v>15</v>
      </c>
      <c r="I131" s="132"/>
      <c r="J131" s="133">
        <f>ROUND(I131*H131,2)</f>
        <v>0</v>
      </c>
      <c r="K131" s="134"/>
      <c r="L131" s="32"/>
      <c r="M131" s="135" t="s">
        <v>1</v>
      </c>
      <c r="N131" s="136" t="s">
        <v>44</v>
      </c>
      <c r="P131" s="137">
        <f>O131*H131</f>
        <v>0</v>
      </c>
      <c r="Q131" s="137">
        <v>0</v>
      </c>
      <c r="R131" s="137">
        <f>Q131*H131</f>
        <v>0</v>
      </c>
      <c r="S131" s="137">
        <v>0</v>
      </c>
      <c r="T131" s="138">
        <f>S131*H131</f>
        <v>0</v>
      </c>
      <c r="AR131" s="139" t="s">
        <v>229</v>
      </c>
      <c r="AT131" s="139" t="s">
        <v>225</v>
      </c>
      <c r="AU131" s="139" t="s">
        <v>6</v>
      </c>
      <c r="AY131" s="17" t="s">
        <v>224</v>
      </c>
      <c r="BE131" s="140">
        <f>IF(N131="základní",J131,0)</f>
        <v>0</v>
      </c>
      <c r="BF131" s="140">
        <f>IF(N131="snížená",J131,0)</f>
        <v>0</v>
      </c>
      <c r="BG131" s="140">
        <f>IF(N131="zákl. přenesená",J131,0)</f>
        <v>0</v>
      </c>
      <c r="BH131" s="140">
        <f>IF(N131="sníž. přenesená",J131,0)</f>
        <v>0</v>
      </c>
      <c r="BI131" s="140">
        <f>IF(N131="nulová",J131,0)</f>
        <v>0</v>
      </c>
      <c r="BJ131" s="17" t="s">
        <v>6</v>
      </c>
      <c r="BK131" s="140">
        <f>ROUND(I131*H131,2)</f>
        <v>0</v>
      </c>
      <c r="BL131" s="17" t="s">
        <v>229</v>
      </c>
      <c r="BM131" s="139" t="s">
        <v>2419</v>
      </c>
    </row>
    <row r="132" spans="2:65" s="10" customFormat="1" ht="25.9" customHeight="1">
      <c r="B132" s="117"/>
      <c r="D132" s="118" t="s">
        <v>78</v>
      </c>
      <c r="E132" s="119" t="s">
        <v>1107</v>
      </c>
      <c r="F132" s="119" t="s">
        <v>178</v>
      </c>
      <c r="I132" s="120"/>
      <c r="J132" s="121">
        <f>BK132</f>
        <v>0</v>
      </c>
      <c r="L132" s="117"/>
      <c r="M132" s="122"/>
      <c r="P132" s="123">
        <f>P133</f>
        <v>0</v>
      </c>
      <c r="R132" s="123">
        <f>R133</f>
        <v>0</v>
      </c>
      <c r="T132" s="124">
        <f>T133</f>
        <v>0</v>
      </c>
      <c r="AR132" s="118" t="s">
        <v>6</v>
      </c>
      <c r="AT132" s="125" t="s">
        <v>78</v>
      </c>
      <c r="AU132" s="125" t="s">
        <v>79</v>
      </c>
      <c r="AY132" s="118" t="s">
        <v>224</v>
      </c>
      <c r="BK132" s="126">
        <f>BK133</f>
        <v>0</v>
      </c>
    </row>
    <row r="133" spans="2:65" s="1" customFormat="1" ht="16.5" customHeight="1">
      <c r="B133" s="32"/>
      <c r="C133" s="127" t="s">
        <v>286</v>
      </c>
      <c r="D133" s="127" t="s">
        <v>225</v>
      </c>
      <c r="E133" s="128" t="s">
        <v>1610</v>
      </c>
      <c r="F133" s="129" t="s">
        <v>1611</v>
      </c>
      <c r="G133" s="130" t="s">
        <v>336</v>
      </c>
      <c r="H133" s="131">
        <v>1</v>
      </c>
      <c r="I133" s="132"/>
      <c r="J133" s="133">
        <f>ROUND(I133*H133,2)</f>
        <v>0</v>
      </c>
      <c r="K133" s="134"/>
      <c r="L133" s="32"/>
      <c r="M133" s="181" t="s">
        <v>1</v>
      </c>
      <c r="N133" s="182" t="s">
        <v>44</v>
      </c>
      <c r="O133" s="183"/>
      <c r="P133" s="184">
        <f>O133*H133</f>
        <v>0</v>
      </c>
      <c r="Q133" s="184">
        <v>0</v>
      </c>
      <c r="R133" s="184">
        <f>Q133*H133</f>
        <v>0</v>
      </c>
      <c r="S133" s="184">
        <v>0</v>
      </c>
      <c r="T133" s="185">
        <f>S133*H133</f>
        <v>0</v>
      </c>
      <c r="AR133" s="139" t="s">
        <v>229</v>
      </c>
      <c r="AT133" s="139" t="s">
        <v>225</v>
      </c>
      <c r="AU133" s="139" t="s">
        <v>6</v>
      </c>
      <c r="AY133" s="17" t="s">
        <v>224</v>
      </c>
      <c r="BE133" s="140">
        <f>IF(N133="základní",J133,0)</f>
        <v>0</v>
      </c>
      <c r="BF133" s="140">
        <f>IF(N133="snížená",J133,0)</f>
        <v>0</v>
      </c>
      <c r="BG133" s="140">
        <f>IF(N133="zákl. přenesená",J133,0)</f>
        <v>0</v>
      </c>
      <c r="BH133" s="140">
        <f>IF(N133="sníž. přenesená",J133,0)</f>
        <v>0</v>
      </c>
      <c r="BI133" s="140">
        <f>IF(N133="nulová",J133,0)</f>
        <v>0</v>
      </c>
      <c r="BJ133" s="17" t="s">
        <v>6</v>
      </c>
      <c r="BK133" s="140">
        <f>ROUND(I133*H133,2)</f>
        <v>0</v>
      </c>
      <c r="BL133" s="17" t="s">
        <v>229</v>
      </c>
      <c r="BM133" s="139" t="s">
        <v>2420</v>
      </c>
    </row>
    <row r="134" spans="2:65" s="1" customFormat="1" ht="6.95" customHeight="1">
      <c r="B134" s="44"/>
      <c r="C134" s="45"/>
      <c r="D134" s="45"/>
      <c r="E134" s="45"/>
      <c r="F134" s="45"/>
      <c r="G134" s="45"/>
      <c r="H134" s="45"/>
      <c r="I134" s="45"/>
      <c r="J134" s="45"/>
      <c r="K134" s="45"/>
      <c r="L134" s="32"/>
    </row>
  </sheetData>
  <sheetProtection algorithmName="SHA-512" hashValue="9SO2EsHhLT0QXbT71akZpMcBwsrVKm49QGV81+iV6dM3TFDD4Ty59YUVfOgkkaTmjdQFD1npGLPaXLzAjic19w==" saltValue="B51I96iXIipC92GQBZD66O8Iaayjt2C39vIoPjPUsc0jkDI3Mp/Avoh/XByCW9JDutCtIYxSmIh322H+CbbzcA==" spinCount="100000" sheet="1" objects="1" scenarios="1" formatColumns="0" formatRows="0" autoFilter="0"/>
  <autoFilter ref="C118:K133" xr:uid="{00000000-0009-0000-0000-000013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2:BM284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145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>
      <c r="B4" s="20"/>
      <c r="D4" s="21" t="s">
        <v>181</v>
      </c>
      <c r="L4" s="20"/>
      <c r="M4" s="88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236" t="str">
        <f>'Rekapitulace stavby'!K6</f>
        <v>Přírodní koupací biotop Jilemnice</v>
      </c>
      <c r="F7" s="237"/>
      <c r="G7" s="237"/>
      <c r="H7" s="237"/>
      <c r="L7" s="20"/>
    </row>
    <row r="8" spans="2:46" s="1" customFormat="1" ht="12" customHeight="1">
      <c r="B8" s="32"/>
      <c r="D8" s="27" t="s">
        <v>182</v>
      </c>
      <c r="L8" s="32"/>
    </row>
    <row r="9" spans="2:46" s="1" customFormat="1" ht="16.5" customHeight="1">
      <c r="B9" s="32"/>
      <c r="E9" s="201" t="s">
        <v>2421</v>
      </c>
      <c r="F9" s="235"/>
      <c r="G9" s="235"/>
      <c r="H9" s="235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19</v>
      </c>
      <c r="F11" s="25" t="s">
        <v>1</v>
      </c>
      <c r="I11" s="27" t="s">
        <v>20</v>
      </c>
      <c r="J11" s="25" t="s">
        <v>1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52" t="str">
        <f>'Rekapitulace stavby'!AN8</f>
        <v>12. 2. 2024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27</v>
      </c>
      <c r="L14" s="32"/>
    </row>
    <row r="15" spans="2:46" s="1" customFormat="1" ht="18" customHeight="1">
      <c r="B15" s="32"/>
      <c r="E15" s="25" t="s">
        <v>28</v>
      </c>
      <c r="I15" s="27" t="s">
        <v>29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30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8" t="str">
        <f>'Rekapitulace stavby'!E14</f>
        <v>Vyplň údaj</v>
      </c>
      <c r="F18" s="224"/>
      <c r="G18" s="224"/>
      <c r="H18" s="224"/>
      <c r="I18" s="27" t="s">
        <v>29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32</v>
      </c>
      <c r="I20" s="27" t="s">
        <v>26</v>
      </c>
      <c r="J20" s="25" t="s">
        <v>33</v>
      </c>
      <c r="L20" s="32"/>
    </row>
    <row r="21" spans="2:12" s="1" customFormat="1" ht="18" customHeight="1">
      <c r="B21" s="32"/>
      <c r="E21" s="25" t="s">
        <v>34</v>
      </c>
      <c r="I21" s="27" t="s">
        <v>29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36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29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38</v>
      </c>
      <c r="L26" s="32"/>
    </row>
    <row r="27" spans="2:12" s="7" customFormat="1" ht="16.5" customHeight="1">
      <c r="B27" s="89"/>
      <c r="E27" s="228" t="s">
        <v>1</v>
      </c>
      <c r="F27" s="228"/>
      <c r="G27" s="228"/>
      <c r="H27" s="228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39</v>
      </c>
      <c r="J30" s="66">
        <f>ROUND(J128,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41</v>
      </c>
      <c r="I32" s="35" t="s">
        <v>40</v>
      </c>
      <c r="J32" s="35" t="s">
        <v>42</v>
      </c>
      <c r="L32" s="32"/>
    </row>
    <row r="33" spans="2:12" s="1" customFormat="1" ht="14.45" customHeight="1">
      <c r="B33" s="32"/>
      <c r="D33" s="55" t="s">
        <v>43</v>
      </c>
      <c r="E33" s="27" t="s">
        <v>44</v>
      </c>
      <c r="F33" s="91">
        <f>ROUND((SUM(BE128:BE283)),  2)</f>
        <v>0</v>
      </c>
      <c r="I33" s="92">
        <v>0.21</v>
      </c>
      <c r="J33" s="91">
        <f>ROUND(((SUM(BE128:BE283))*I33),  2)</f>
        <v>0</v>
      </c>
      <c r="L33" s="32"/>
    </row>
    <row r="34" spans="2:12" s="1" customFormat="1" ht="14.45" customHeight="1">
      <c r="B34" s="32"/>
      <c r="E34" s="27" t="s">
        <v>45</v>
      </c>
      <c r="F34" s="91">
        <f>ROUND((SUM(BF128:BF283)),  2)</f>
        <v>0</v>
      </c>
      <c r="I34" s="92">
        <v>0.12</v>
      </c>
      <c r="J34" s="91">
        <f>ROUND(((SUM(BF128:BF283))*I34),  2)</f>
        <v>0</v>
      </c>
      <c r="L34" s="32"/>
    </row>
    <row r="35" spans="2:12" s="1" customFormat="1" ht="14.45" hidden="1" customHeight="1">
      <c r="B35" s="32"/>
      <c r="E35" s="27" t="s">
        <v>46</v>
      </c>
      <c r="F35" s="91">
        <f>ROUND((SUM(BG128:BG283)),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47</v>
      </c>
      <c r="F36" s="91">
        <f>ROUND((SUM(BH128:BH283)),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48</v>
      </c>
      <c r="F37" s="91">
        <f>ROUND((SUM(BI128:BI283)),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3"/>
      <c r="D39" s="94" t="s">
        <v>49</v>
      </c>
      <c r="E39" s="57"/>
      <c r="F39" s="57"/>
      <c r="G39" s="95" t="s">
        <v>50</v>
      </c>
      <c r="H39" s="96" t="s">
        <v>51</v>
      </c>
      <c r="I39" s="57"/>
      <c r="J39" s="97">
        <f>SUM(J30:J37)</f>
        <v>0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52</v>
      </c>
      <c r="E50" s="42"/>
      <c r="F50" s="42"/>
      <c r="G50" s="41" t="s">
        <v>53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54</v>
      </c>
      <c r="E61" s="34"/>
      <c r="F61" s="99" t="s">
        <v>55</v>
      </c>
      <c r="G61" s="43" t="s">
        <v>54</v>
      </c>
      <c r="H61" s="34"/>
      <c r="I61" s="34"/>
      <c r="J61" s="100" t="s">
        <v>55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56</v>
      </c>
      <c r="E65" s="42"/>
      <c r="F65" s="42"/>
      <c r="G65" s="41" t="s">
        <v>57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54</v>
      </c>
      <c r="E76" s="34"/>
      <c r="F76" s="99" t="s">
        <v>55</v>
      </c>
      <c r="G76" s="43" t="s">
        <v>54</v>
      </c>
      <c r="H76" s="34"/>
      <c r="I76" s="34"/>
      <c r="J76" s="100" t="s">
        <v>55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184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17</v>
      </c>
      <c r="L84" s="32"/>
    </row>
    <row r="85" spans="2:47" s="1" customFormat="1" ht="16.5" customHeight="1">
      <c r="B85" s="32"/>
      <c r="E85" s="236" t="str">
        <f>E7</f>
        <v>Přírodní koupací biotop Jilemnice</v>
      </c>
      <c r="F85" s="237"/>
      <c r="G85" s="237"/>
      <c r="H85" s="237"/>
      <c r="L85" s="32"/>
    </row>
    <row r="86" spans="2:47" s="1" customFormat="1" ht="12" customHeight="1">
      <c r="B86" s="32"/>
      <c r="C86" s="27" t="s">
        <v>182</v>
      </c>
      <c r="L86" s="32"/>
    </row>
    <row r="87" spans="2:47" s="1" customFormat="1" ht="16.5" customHeight="1">
      <c r="B87" s="32"/>
      <c r="E87" s="201" t="str">
        <f>E9</f>
        <v>SO 09 - Objekt zázemí - občerstvení</v>
      </c>
      <c r="F87" s="235"/>
      <c r="G87" s="235"/>
      <c r="H87" s="235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21</v>
      </c>
      <c r="F89" s="25" t="str">
        <f>F12</f>
        <v>Jilemnice</v>
      </c>
      <c r="I89" s="27" t="s">
        <v>23</v>
      </c>
      <c r="J89" s="52" t="str">
        <f>IF(J12="","",J12)</f>
        <v>12. 2. 2024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25</v>
      </c>
      <c r="F91" s="25" t="str">
        <f>E15</f>
        <v>Sportovní centrum Jilemnice, s.r.o.</v>
      </c>
      <c r="I91" s="27" t="s">
        <v>32</v>
      </c>
      <c r="J91" s="30" t="str">
        <f>E21</f>
        <v xml:space="preserve">BAPO s.r.o. </v>
      </c>
      <c r="L91" s="32"/>
    </row>
    <row r="92" spans="2:47" s="1" customFormat="1" ht="15.2" customHeight="1">
      <c r="B92" s="32"/>
      <c r="C92" s="27" t="s">
        <v>30</v>
      </c>
      <c r="F92" s="25" t="str">
        <f>IF(E18="","",E18)</f>
        <v>Vyplň údaj</v>
      </c>
      <c r="I92" s="27" t="s">
        <v>36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185</v>
      </c>
      <c r="D94" s="93"/>
      <c r="E94" s="93"/>
      <c r="F94" s="93"/>
      <c r="G94" s="93"/>
      <c r="H94" s="93"/>
      <c r="I94" s="93"/>
      <c r="J94" s="102" t="s">
        <v>186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3" t="s">
        <v>187</v>
      </c>
      <c r="J96" s="66">
        <f>J128</f>
        <v>0</v>
      </c>
      <c r="L96" s="32"/>
      <c r="AU96" s="17" t="s">
        <v>188</v>
      </c>
    </row>
    <row r="97" spans="2:12" s="8" customFormat="1" ht="24.95" customHeight="1">
      <c r="B97" s="104"/>
      <c r="D97" s="105" t="s">
        <v>1740</v>
      </c>
      <c r="E97" s="106"/>
      <c r="F97" s="106"/>
      <c r="G97" s="106"/>
      <c r="H97" s="106"/>
      <c r="I97" s="106"/>
      <c r="J97" s="107">
        <f>J129</f>
        <v>0</v>
      </c>
      <c r="L97" s="104"/>
    </row>
    <row r="98" spans="2:12" s="15" customFormat="1" ht="19.899999999999999" customHeight="1">
      <c r="B98" s="191"/>
      <c r="D98" s="192" t="s">
        <v>1784</v>
      </c>
      <c r="E98" s="193"/>
      <c r="F98" s="193"/>
      <c r="G98" s="193"/>
      <c r="H98" s="193"/>
      <c r="I98" s="193"/>
      <c r="J98" s="194">
        <f>J130</f>
        <v>0</v>
      </c>
      <c r="L98" s="191"/>
    </row>
    <row r="99" spans="2:12" s="15" customFormat="1" ht="19.899999999999999" customHeight="1">
      <c r="B99" s="191"/>
      <c r="D99" s="192" t="s">
        <v>1785</v>
      </c>
      <c r="E99" s="193"/>
      <c r="F99" s="193"/>
      <c r="G99" s="193"/>
      <c r="H99" s="193"/>
      <c r="I99" s="193"/>
      <c r="J99" s="194">
        <f>J138</f>
        <v>0</v>
      </c>
      <c r="L99" s="191"/>
    </row>
    <row r="100" spans="2:12" s="15" customFormat="1" ht="19.899999999999999" customHeight="1">
      <c r="B100" s="191"/>
      <c r="D100" s="192" t="s">
        <v>1786</v>
      </c>
      <c r="E100" s="193"/>
      <c r="F100" s="193"/>
      <c r="G100" s="193"/>
      <c r="H100" s="193"/>
      <c r="I100" s="193"/>
      <c r="J100" s="194">
        <f>J153</f>
        <v>0</v>
      </c>
      <c r="L100" s="191"/>
    </row>
    <row r="101" spans="2:12" s="15" customFormat="1" ht="19.899999999999999" customHeight="1">
      <c r="B101" s="191"/>
      <c r="D101" s="192" t="s">
        <v>1788</v>
      </c>
      <c r="E101" s="193"/>
      <c r="F101" s="193"/>
      <c r="G101" s="193"/>
      <c r="H101" s="193"/>
      <c r="I101" s="193"/>
      <c r="J101" s="194">
        <f>J163</f>
        <v>0</v>
      </c>
      <c r="L101" s="191"/>
    </row>
    <row r="102" spans="2:12" s="15" customFormat="1" ht="19.899999999999999" customHeight="1">
      <c r="B102" s="191"/>
      <c r="D102" s="192" t="s">
        <v>1789</v>
      </c>
      <c r="E102" s="193"/>
      <c r="F102" s="193"/>
      <c r="G102" s="193"/>
      <c r="H102" s="193"/>
      <c r="I102" s="193"/>
      <c r="J102" s="194">
        <f>J178</f>
        <v>0</v>
      </c>
      <c r="L102" s="191"/>
    </row>
    <row r="103" spans="2:12" s="8" customFormat="1" ht="24.95" customHeight="1">
      <c r="B103" s="104"/>
      <c r="D103" s="105" t="s">
        <v>1787</v>
      </c>
      <c r="E103" s="106"/>
      <c r="F103" s="106"/>
      <c r="G103" s="106"/>
      <c r="H103" s="106"/>
      <c r="I103" s="106"/>
      <c r="J103" s="107">
        <f>J197</f>
        <v>0</v>
      </c>
      <c r="L103" s="104"/>
    </row>
    <row r="104" spans="2:12" s="15" customFormat="1" ht="19.899999999999999" customHeight="1">
      <c r="B104" s="191"/>
      <c r="D104" s="192" t="s">
        <v>1790</v>
      </c>
      <c r="E104" s="193"/>
      <c r="F104" s="193"/>
      <c r="G104" s="193"/>
      <c r="H104" s="193"/>
      <c r="I104" s="193"/>
      <c r="J104" s="194">
        <f>J198</f>
        <v>0</v>
      </c>
      <c r="L104" s="191"/>
    </row>
    <row r="105" spans="2:12" s="15" customFormat="1" ht="19.899999999999999" customHeight="1">
      <c r="B105" s="191"/>
      <c r="D105" s="192" t="s">
        <v>1791</v>
      </c>
      <c r="E105" s="193"/>
      <c r="F105" s="193"/>
      <c r="G105" s="193"/>
      <c r="H105" s="193"/>
      <c r="I105" s="193"/>
      <c r="J105" s="194">
        <f>J218</f>
        <v>0</v>
      </c>
      <c r="L105" s="191"/>
    </row>
    <row r="106" spans="2:12" s="15" customFormat="1" ht="19.899999999999999" customHeight="1">
      <c r="B106" s="191"/>
      <c r="D106" s="192" t="s">
        <v>1792</v>
      </c>
      <c r="E106" s="193"/>
      <c r="F106" s="193"/>
      <c r="G106" s="193"/>
      <c r="H106" s="193"/>
      <c r="I106" s="193"/>
      <c r="J106" s="194">
        <f>J245</f>
        <v>0</v>
      </c>
      <c r="L106" s="191"/>
    </row>
    <row r="107" spans="2:12" s="15" customFormat="1" ht="19.899999999999999" customHeight="1">
      <c r="B107" s="191"/>
      <c r="D107" s="192" t="s">
        <v>1794</v>
      </c>
      <c r="E107" s="193"/>
      <c r="F107" s="193"/>
      <c r="G107" s="193"/>
      <c r="H107" s="193"/>
      <c r="I107" s="193"/>
      <c r="J107" s="194">
        <f>J254</f>
        <v>0</v>
      </c>
      <c r="L107" s="191"/>
    </row>
    <row r="108" spans="2:12" s="15" customFormat="1" ht="19.899999999999999" customHeight="1">
      <c r="B108" s="191"/>
      <c r="D108" s="192" t="s">
        <v>1795</v>
      </c>
      <c r="E108" s="193"/>
      <c r="F108" s="193"/>
      <c r="G108" s="193"/>
      <c r="H108" s="193"/>
      <c r="I108" s="193"/>
      <c r="J108" s="194">
        <f>J270</f>
        <v>0</v>
      </c>
      <c r="L108" s="191"/>
    </row>
    <row r="109" spans="2:12" s="1" customFormat="1" ht="21.75" customHeight="1">
      <c r="B109" s="32"/>
      <c r="L109" s="32"/>
    </row>
    <row r="110" spans="2:12" s="1" customFormat="1" ht="6.95" customHeight="1">
      <c r="B110" s="44"/>
      <c r="C110" s="45"/>
      <c r="D110" s="45"/>
      <c r="E110" s="45"/>
      <c r="F110" s="45"/>
      <c r="G110" s="45"/>
      <c r="H110" s="45"/>
      <c r="I110" s="45"/>
      <c r="J110" s="45"/>
      <c r="K110" s="45"/>
      <c r="L110" s="32"/>
    </row>
    <row r="114" spans="2:63" s="1" customFormat="1" ht="6.95" customHeight="1">
      <c r="B114" s="46"/>
      <c r="C114" s="47"/>
      <c r="D114" s="47"/>
      <c r="E114" s="47"/>
      <c r="F114" s="47"/>
      <c r="G114" s="47"/>
      <c r="H114" s="47"/>
      <c r="I114" s="47"/>
      <c r="J114" s="47"/>
      <c r="K114" s="47"/>
      <c r="L114" s="32"/>
    </row>
    <row r="115" spans="2:63" s="1" customFormat="1" ht="24.95" customHeight="1">
      <c r="B115" s="32"/>
      <c r="C115" s="21" t="s">
        <v>210</v>
      </c>
      <c r="L115" s="32"/>
    </row>
    <row r="116" spans="2:63" s="1" customFormat="1" ht="6.95" customHeight="1">
      <c r="B116" s="32"/>
      <c r="L116" s="32"/>
    </row>
    <row r="117" spans="2:63" s="1" customFormat="1" ht="12" customHeight="1">
      <c r="B117" s="32"/>
      <c r="C117" s="27" t="s">
        <v>17</v>
      </c>
      <c r="L117" s="32"/>
    </row>
    <row r="118" spans="2:63" s="1" customFormat="1" ht="16.5" customHeight="1">
      <c r="B118" s="32"/>
      <c r="E118" s="236" t="str">
        <f>E7</f>
        <v>Přírodní koupací biotop Jilemnice</v>
      </c>
      <c r="F118" s="237"/>
      <c r="G118" s="237"/>
      <c r="H118" s="237"/>
      <c r="L118" s="32"/>
    </row>
    <row r="119" spans="2:63" s="1" customFormat="1" ht="12" customHeight="1">
      <c r="B119" s="32"/>
      <c r="C119" s="27" t="s">
        <v>182</v>
      </c>
      <c r="L119" s="32"/>
    </row>
    <row r="120" spans="2:63" s="1" customFormat="1" ht="16.5" customHeight="1">
      <c r="B120" s="32"/>
      <c r="E120" s="201" t="str">
        <f>E9</f>
        <v>SO 09 - Objekt zázemí - občerstvení</v>
      </c>
      <c r="F120" s="235"/>
      <c r="G120" s="235"/>
      <c r="H120" s="235"/>
      <c r="L120" s="32"/>
    </row>
    <row r="121" spans="2:63" s="1" customFormat="1" ht="6.95" customHeight="1">
      <c r="B121" s="32"/>
      <c r="L121" s="32"/>
    </row>
    <row r="122" spans="2:63" s="1" customFormat="1" ht="12" customHeight="1">
      <c r="B122" s="32"/>
      <c r="C122" s="27" t="s">
        <v>21</v>
      </c>
      <c r="F122" s="25" t="str">
        <f>F12</f>
        <v>Jilemnice</v>
      </c>
      <c r="I122" s="27" t="s">
        <v>23</v>
      </c>
      <c r="J122" s="52" t="str">
        <f>IF(J12="","",J12)</f>
        <v>12. 2. 2024</v>
      </c>
      <c r="L122" s="32"/>
    </row>
    <row r="123" spans="2:63" s="1" customFormat="1" ht="6.95" customHeight="1">
      <c r="B123" s="32"/>
      <c r="L123" s="32"/>
    </row>
    <row r="124" spans="2:63" s="1" customFormat="1" ht="15.2" customHeight="1">
      <c r="B124" s="32"/>
      <c r="C124" s="27" t="s">
        <v>25</v>
      </c>
      <c r="F124" s="25" t="str">
        <f>E15</f>
        <v>Sportovní centrum Jilemnice, s.r.o.</v>
      </c>
      <c r="I124" s="27" t="s">
        <v>32</v>
      </c>
      <c r="J124" s="30" t="str">
        <f>E21</f>
        <v xml:space="preserve">BAPO s.r.o. </v>
      </c>
      <c r="L124" s="32"/>
    </row>
    <row r="125" spans="2:63" s="1" customFormat="1" ht="15.2" customHeight="1">
      <c r="B125" s="32"/>
      <c r="C125" s="27" t="s">
        <v>30</v>
      </c>
      <c r="F125" s="25" t="str">
        <f>IF(E18="","",E18)</f>
        <v>Vyplň údaj</v>
      </c>
      <c r="I125" s="27" t="s">
        <v>36</v>
      </c>
      <c r="J125" s="30" t="str">
        <f>E24</f>
        <v xml:space="preserve"> </v>
      </c>
      <c r="L125" s="32"/>
    </row>
    <row r="126" spans="2:63" s="1" customFormat="1" ht="10.35" customHeight="1">
      <c r="B126" s="32"/>
      <c r="L126" s="32"/>
    </row>
    <row r="127" spans="2:63" s="9" customFormat="1" ht="29.25" customHeight="1">
      <c r="B127" s="108"/>
      <c r="C127" s="109" t="s">
        <v>211</v>
      </c>
      <c r="D127" s="110" t="s">
        <v>64</v>
      </c>
      <c r="E127" s="110" t="s">
        <v>60</v>
      </c>
      <c r="F127" s="110" t="s">
        <v>61</v>
      </c>
      <c r="G127" s="110" t="s">
        <v>212</v>
      </c>
      <c r="H127" s="110" t="s">
        <v>213</v>
      </c>
      <c r="I127" s="110" t="s">
        <v>214</v>
      </c>
      <c r="J127" s="111" t="s">
        <v>186</v>
      </c>
      <c r="K127" s="112" t="s">
        <v>215</v>
      </c>
      <c r="L127" s="108"/>
      <c r="M127" s="59" t="s">
        <v>1</v>
      </c>
      <c r="N127" s="60" t="s">
        <v>43</v>
      </c>
      <c r="O127" s="60" t="s">
        <v>216</v>
      </c>
      <c r="P127" s="60" t="s">
        <v>217</v>
      </c>
      <c r="Q127" s="60" t="s">
        <v>218</v>
      </c>
      <c r="R127" s="60" t="s">
        <v>219</v>
      </c>
      <c r="S127" s="60" t="s">
        <v>220</v>
      </c>
      <c r="T127" s="61" t="s">
        <v>221</v>
      </c>
    </row>
    <row r="128" spans="2:63" s="1" customFormat="1" ht="22.9" customHeight="1">
      <c r="B128" s="32"/>
      <c r="C128" s="64" t="s">
        <v>222</v>
      </c>
      <c r="J128" s="113">
        <f>BK128</f>
        <v>0</v>
      </c>
      <c r="L128" s="32"/>
      <c r="M128" s="62"/>
      <c r="N128" s="53"/>
      <c r="O128" s="53"/>
      <c r="P128" s="114">
        <f>P129+P197</f>
        <v>0</v>
      </c>
      <c r="Q128" s="53"/>
      <c r="R128" s="114">
        <f>R129+R197</f>
        <v>285.05362254000005</v>
      </c>
      <c r="S128" s="53"/>
      <c r="T128" s="115">
        <f>T129+T197</f>
        <v>0</v>
      </c>
      <c r="AT128" s="17" t="s">
        <v>78</v>
      </c>
      <c r="AU128" s="17" t="s">
        <v>188</v>
      </c>
      <c r="BK128" s="116">
        <f>BK129+BK197</f>
        <v>0</v>
      </c>
    </row>
    <row r="129" spans="2:65" s="10" customFormat="1" ht="25.9" customHeight="1">
      <c r="B129" s="117"/>
      <c r="D129" s="118" t="s">
        <v>78</v>
      </c>
      <c r="E129" s="119" t="s">
        <v>1429</v>
      </c>
      <c r="F129" s="119" t="s">
        <v>1742</v>
      </c>
      <c r="I129" s="120"/>
      <c r="J129" s="121">
        <f>BK129</f>
        <v>0</v>
      </c>
      <c r="L129" s="117"/>
      <c r="M129" s="122"/>
      <c r="P129" s="123">
        <f>P130+P138+P153+P163+P178</f>
        <v>0</v>
      </c>
      <c r="R129" s="123">
        <f>R130+R138+R153+R163+R178</f>
        <v>258.33591841000003</v>
      </c>
      <c r="T129" s="124">
        <f>T130+T138+T153+T163+T178</f>
        <v>0</v>
      </c>
      <c r="AR129" s="118" t="s">
        <v>6</v>
      </c>
      <c r="AT129" s="125" t="s">
        <v>78</v>
      </c>
      <c r="AU129" s="125" t="s">
        <v>79</v>
      </c>
      <c r="AY129" s="118" t="s">
        <v>224</v>
      </c>
      <c r="BK129" s="126">
        <f>BK130+BK138+BK153+BK163+BK178</f>
        <v>0</v>
      </c>
    </row>
    <row r="130" spans="2:65" s="10" customFormat="1" ht="22.9" customHeight="1">
      <c r="B130" s="117"/>
      <c r="D130" s="118" t="s">
        <v>78</v>
      </c>
      <c r="E130" s="195" t="s">
        <v>6</v>
      </c>
      <c r="F130" s="195" t="s">
        <v>223</v>
      </c>
      <c r="I130" s="120"/>
      <c r="J130" s="196">
        <f>BK130</f>
        <v>0</v>
      </c>
      <c r="L130" s="117"/>
      <c r="M130" s="122"/>
      <c r="P130" s="123">
        <f>SUM(P131:P137)</f>
        <v>0</v>
      </c>
      <c r="R130" s="123">
        <f>SUM(R131:R137)</f>
        <v>0</v>
      </c>
      <c r="T130" s="124">
        <f>SUM(T131:T137)</f>
        <v>0</v>
      </c>
      <c r="AR130" s="118" t="s">
        <v>6</v>
      </c>
      <c r="AT130" s="125" t="s">
        <v>78</v>
      </c>
      <c r="AU130" s="125" t="s">
        <v>6</v>
      </c>
      <c r="AY130" s="118" t="s">
        <v>224</v>
      </c>
      <c r="BK130" s="126">
        <f>SUM(BK131:BK137)</f>
        <v>0</v>
      </c>
    </row>
    <row r="131" spans="2:65" s="1" customFormat="1" ht="24.2" customHeight="1">
      <c r="B131" s="32"/>
      <c r="C131" s="127" t="s">
        <v>6</v>
      </c>
      <c r="D131" s="127" t="s">
        <v>225</v>
      </c>
      <c r="E131" s="128" t="s">
        <v>1796</v>
      </c>
      <c r="F131" s="129" t="s">
        <v>1797</v>
      </c>
      <c r="G131" s="130" t="s">
        <v>228</v>
      </c>
      <c r="H131" s="131">
        <v>37.44</v>
      </c>
      <c r="I131" s="132"/>
      <c r="J131" s="133">
        <f>ROUND(I131*H131,2)</f>
        <v>0</v>
      </c>
      <c r="K131" s="134"/>
      <c r="L131" s="32"/>
      <c r="M131" s="135" t="s">
        <v>1</v>
      </c>
      <c r="N131" s="136" t="s">
        <v>44</v>
      </c>
      <c r="P131" s="137">
        <f>O131*H131</f>
        <v>0</v>
      </c>
      <c r="Q131" s="137">
        <v>0</v>
      </c>
      <c r="R131" s="137">
        <f>Q131*H131</f>
        <v>0</v>
      </c>
      <c r="S131" s="137">
        <v>0</v>
      </c>
      <c r="T131" s="138">
        <f>S131*H131</f>
        <v>0</v>
      </c>
      <c r="AR131" s="139" t="s">
        <v>229</v>
      </c>
      <c r="AT131" s="139" t="s">
        <v>225</v>
      </c>
      <c r="AU131" s="139" t="s">
        <v>88</v>
      </c>
      <c r="AY131" s="17" t="s">
        <v>224</v>
      </c>
      <c r="BE131" s="140">
        <f>IF(N131="základní",J131,0)</f>
        <v>0</v>
      </c>
      <c r="BF131" s="140">
        <f>IF(N131="snížená",J131,0)</f>
        <v>0</v>
      </c>
      <c r="BG131" s="140">
        <f>IF(N131="zákl. přenesená",J131,0)</f>
        <v>0</v>
      </c>
      <c r="BH131" s="140">
        <f>IF(N131="sníž. přenesená",J131,0)</f>
        <v>0</v>
      </c>
      <c r="BI131" s="140">
        <f>IF(N131="nulová",J131,0)</f>
        <v>0</v>
      </c>
      <c r="BJ131" s="17" t="s">
        <v>6</v>
      </c>
      <c r="BK131" s="140">
        <f>ROUND(I131*H131,2)</f>
        <v>0</v>
      </c>
      <c r="BL131" s="17" t="s">
        <v>229</v>
      </c>
      <c r="BM131" s="139" t="s">
        <v>2422</v>
      </c>
    </row>
    <row r="132" spans="2:65" s="12" customFormat="1">
      <c r="B132" s="148"/>
      <c r="D132" s="142" t="s">
        <v>231</v>
      </c>
      <c r="E132" s="149" t="s">
        <v>1</v>
      </c>
      <c r="F132" s="150" t="s">
        <v>2423</v>
      </c>
      <c r="H132" s="151">
        <v>37.44</v>
      </c>
      <c r="I132" s="152"/>
      <c r="L132" s="148"/>
      <c r="M132" s="153"/>
      <c r="T132" s="154"/>
      <c r="AT132" s="149" t="s">
        <v>231</v>
      </c>
      <c r="AU132" s="149" t="s">
        <v>88</v>
      </c>
      <c r="AV132" s="12" t="s">
        <v>88</v>
      </c>
      <c r="AW132" s="12" t="s">
        <v>35</v>
      </c>
      <c r="AX132" s="12" t="s">
        <v>6</v>
      </c>
      <c r="AY132" s="149" t="s">
        <v>224</v>
      </c>
    </row>
    <row r="133" spans="2:65" s="1" customFormat="1" ht="37.9" customHeight="1">
      <c r="B133" s="32"/>
      <c r="C133" s="127" t="s">
        <v>88</v>
      </c>
      <c r="D133" s="127" t="s">
        <v>225</v>
      </c>
      <c r="E133" s="128" t="s">
        <v>237</v>
      </c>
      <c r="F133" s="129" t="s">
        <v>238</v>
      </c>
      <c r="G133" s="130" t="s">
        <v>228</v>
      </c>
      <c r="H133" s="131">
        <v>74.88</v>
      </c>
      <c r="I133" s="132"/>
      <c r="J133" s="133">
        <f>ROUND(I133*H133,2)</f>
        <v>0</v>
      </c>
      <c r="K133" s="134"/>
      <c r="L133" s="32"/>
      <c r="M133" s="135" t="s">
        <v>1</v>
      </c>
      <c r="N133" s="136" t="s">
        <v>44</v>
      </c>
      <c r="P133" s="137">
        <f>O133*H133</f>
        <v>0</v>
      </c>
      <c r="Q133" s="137">
        <v>0</v>
      </c>
      <c r="R133" s="137">
        <f>Q133*H133</f>
        <v>0</v>
      </c>
      <c r="S133" s="137">
        <v>0</v>
      </c>
      <c r="T133" s="138">
        <f>S133*H133</f>
        <v>0</v>
      </c>
      <c r="AR133" s="139" t="s">
        <v>229</v>
      </c>
      <c r="AT133" s="139" t="s">
        <v>225</v>
      </c>
      <c r="AU133" s="139" t="s">
        <v>88</v>
      </c>
      <c r="AY133" s="17" t="s">
        <v>224</v>
      </c>
      <c r="BE133" s="140">
        <f>IF(N133="základní",J133,0)</f>
        <v>0</v>
      </c>
      <c r="BF133" s="140">
        <f>IF(N133="snížená",J133,0)</f>
        <v>0</v>
      </c>
      <c r="BG133" s="140">
        <f>IF(N133="zákl. přenesená",J133,0)</f>
        <v>0</v>
      </c>
      <c r="BH133" s="140">
        <f>IF(N133="sníž. přenesená",J133,0)</f>
        <v>0</v>
      </c>
      <c r="BI133" s="140">
        <f>IF(N133="nulová",J133,0)</f>
        <v>0</v>
      </c>
      <c r="BJ133" s="17" t="s">
        <v>6</v>
      </c>
      <c r="BK133" s="140">
        <f>ROUND(I133*H133,2)</f>
        <v>0</v>
      </c>
      <c r="BL133" s="17" t="s">
        <v>229</v>
      </c>
      <c r="BM133" s="139" t="s">
        <v>2424</v>
      </c>
    </row>
    <row r="134" spans="2:65" s="12" customFormat="1">
      <c r="B134" s="148"/>
      <c r="D134" s="142" t="s">
        <v>231</v>
      </c>
      <c r="E134" s="149" t="s">
        <v>1</v>
      </c>
      <c r="F134" s="150" t="s">
        <v>2425</v>
      </c>
      <c r="H134" s="151">
        <v>74.88</v>
      </c>
      <c r="I134" s="152"/>
      <c r="L134" s="148"/>
      <c r="M134" s="153"/>
      <c r="T134" s="154"/>
      <c r="AT134" s="149" t="s">
        <v>231</v>
      </c>
      <c r="AU134" s="149" t="s">
        <v>88</v>
      </c>
      <c r="AV134" s="12" t="s">
        <v>88</v>
      </c>
      <c r="AW134" s="12" t="s">
        <v>35</v>
      </c>
      <c r="AX134" s="12" t="s">
        <v>6</v>
      </c>
      <c r="AY134" s="149" t="s">
        <v>224</v>
      </c>
    </row>
    <row r="135" spans="2:65" s="1" customFormat="1" ht="24.2" customHeight="1">
      <c r="B135" s="32"/>
      <c r="C135" s="127" t="s">
        <v>241</v>
      </c>
      <c r="D135" s="127" t="s">
        <v>225</v>
      </c>
      <c r="E135" s="128" t="s">
        <v>1802</v>
      </c>
      <c r="F135" s="129" t="s">
        <v>1803</v>
      </c>
      <c r="G135" s="130" t="s">
        <v>228</v>
      </c>
      <c r="H135" s="131">
        <v>37.44</v>
      </c>
      <c r="I135" s="132"/>
      <c r="J135" s="133">
        <f>ROUND(I135*H135,2)</f>
        <v>0</v>
      </c>
      <c r="K135" s="134"/>
      <c r="L135" s="32"/>
      <c r="M135" s="135" t="s">
        <v>1</v>
      </c>
      <c r="N135" s="136" t="s">
        <v>44</v>
      </c>
      <c r="P135" s="137">
        <f>O135*H135</f>
        <v>0</v>
      </c>
      <c r="Q135" s="137">
        <v>0</v>
      </c>
      <c r="R135" s="137">
        <f>Q135*H135</f>
        <v>0</v>
      </c>
      <c r="S135" s="137">
        <v>0</v>
      </c>
      <c r="T135" s="138">
        <f>S135*H135</f>
        <v>0</v>
      </c>
      <c r="AR135" s="139" t="s">
        <v>229</v>
      </c>
      <c r="AT135" s="139" t="s">
        <v>225</v>
      </c>
      <c r="AU135" s="139" t="s">
        <v>88</v>
      </c>
      <c r="AY135" s="17" t="s">
        <v>224</v>
      </c>
      <c r="BE135" s="140">
        <f>IF(N135="základní",J135,0)</f>
        <v>0</v>
      </c>
      <c r="BF135" s="140">
        <f>IF(N135="snížená",J135,0)</f>
        <v>0</v>
      </c>
      <c r="BG135" s="140">
        <f>IF(N135="zákl. přenesená",J135,0)</f>
        <v>0</v>
      </c>
      <c r="BH135" s="140">
        <f>IF(N135="sníž. přenesená",J135,0)</f>
        <v>0</v>
      </c>
      <c r="BI135" s="140">
        <f>IF(N135="nulová",J135,0)</f>
        <v>0</v>
      </c>
      <c r="BJ135" s="17" t="s">
        <v>6</v>
      </c>
      <c r="BK135" s="140">
        <f>ROUND(I135*H135,2)</f>
        <v>0</v>
      </c>
      <c r="BL135" s="17" t="s">
        <v>229</v>
      </c>
      <c r="BM135" s="139" t="s">
        <v>2426</v>
      </c>
    </row>
    <row r="136" spans="2:65" s="1" customFormat="1" ht="24.2" customHeight="1">
      <c r="B136" s="32"/>
      <c r="C136" s="127" t="s">
        <v>229</v>
      </c>
      <c r="D136" s="127" t="s">
        <v>225</v>
      </c>
      <c r="E136" s="128" t="s">
        <v>1805</v>
      </c>
      <c r="F136" s="129" t="s">
        <v>1806</v>
      </c>
      <c r="G136" s="130" t="s">
        <v>228</v>
      </c>
      <c r="H136" s="131">
        <v>156.702</v>
      </c>
      <c r="I136" s="132"/>
      <c r="J136" s="133">
        <f>ROUND(I136*H136,2)</f>
        <v>0</v>
      </c>
      <c r="K136" s="134"/>
      <c r="L136" s="32"/>
      <c r="M136" s="135" t="s">
        <v>1</v>
      </c>
      <c r="N136" s="136" t="s">
        <v>44</v>
      </c>
      <c r="P136" s="137">
        <f>O136*H136</f>
        <v>0</v>
      </c>
      <c r="Q136" s="137">
        <v>0</v>
      </c>
      <c r="R136" s="137">
        <f>Q136*H136</f>
        <v>0</v>
      </c>
      <c r="S136" s="137">
        <v>0</v>
      </c>
      <c r="T136" s="138">
        <f>S136*H136</f>
        <v>0</v>
      </c>
      <c r="AR136" s="139" t="s">
        <v>229</v>
      </c>
      <c r="AT136" s="139" t="s">
        <v>225</v>
      </c>
      <c r="AU136" s="139" t="s">
        <v>88</v>
      </c>
      <c r="AY136" s="17" t="s">
        <v>224</v>
      </c>
      <c r="BE136" s="140">
        <f>IF(N136="základní",J136,0)</f>
        <v>0</v>
      </c>
      <c r="BF136" s="140">
        <f>IF(N136="snížená",J136,0)</f>
        <v>0</v>
      </c>
      <c r="BG136" s="140">
        <f>IF(N136="zákl. přenesená",J136,0)</f>
        <v>0</v>
      </c>
      <c r="BH136" s="140">
        <f>IF(N136="sníž. přenesená",J136,0)</f>
        <v>0</v>
      </c>
      <c r="BI136" s="140">
        <f>IF(N136="nulová",J136,0)</f>
        <v>0</v>
      </c>
      <c r="BJ136" s="17" t="s">
        <v>6</v>
      </c>
      <c r="BK136" s="140">
        <f>ROUND(I136*H136,2)</f>
        <v>0</v>
      </c>
      <c r="BL136" s="17" t="s">
        <v>229</v>
      </c>
      <c r="BM136" s="139" t="s">
        <v>2427</v>
      </c>
    </row>
    <row r="137" spans="2:65" s="12" customFormat="1">
      <c r="B137" s="148"/>
      <c r="D137" s="142" t="s">
        <v>231</v>
      </c>
      <c r="E137" s="149" t="s">
        <v>1</v>
      </c>
      <c r="F137" s="150" t="s">
        <v>2428</v>
      </c>
      <c r="H137" s="151">
        <v>156.702</v>
      </c>
      <c r="I137" s="152"/>
      <c r="L137" s="148"/>
      <c r="M137" s="153"/>
      <c r="T137" s="154"/>
      <c r="AT137" s="149" t="s">
        <v>231</v>
      </c>
      <c r="AU137" s="149" t="s">
        <v>88</v>
      </c>
      <c r="AV137" s="12" t="s">
        <v>88</v>
      </c>
      <c r="AW137" s="12" t="s">
        <v>35</v>
      </c>
      <c r="AX137" s="12" t="s">
        <v>6</v>
      </c>
      <c r="AY137" s="149" t="s">
        <v>224</v>
      </c>
    </row>
    <row r="138" spans="2:65" s="10" customFormat="1" ht="22.9" customHeight="1">
      <c r="B138" s="117"/>
      <c r="D138" s="118" t="s">
        <v>78</v>
      </c>
      <c r="E138" s="195" t="s">
        <v>88</v>
      </c>
      <c r="F138" s="195" t="s">
        <v>1809</v>
      </c>
      <c r="I138" s="120"/>
      <c r="J138" s="196">
        <f>BK138</f>
        <v>0</v>
      </c>
      <c r="L138" s="117"/>
      <c r="M138" s="122"/>
      <c r="P138" s="123">
        <f>SUM(P139:P152)</f>
        <v>0</v>
      </c>
      <c r="R138" s="123">
        <f>SUM(R139:R152)</f>
        <v>226.07953932000004</v>
      </c>
      <c r="T138" s="124">
        <f>SUM(T139:T152)</f>
        <v>0</v>
      </c>
      <c r="AR138" s="118" t="s">
        <v>6</v>
      </c>
      <c r="AT138" s="125" t="s">
        <v>78</v>
      </c>
      <c r="AU138" s="125" t="s">
        <v>6</v>
      </c>
      <c r="AY138" s="118" t="s">
        <v>224</v>
      </c>
      <c r="BK138" s="126">
        <f>SUM(BK139:BK152)</f>
        <v>0</v>
      </c>
    </row>
    <row r="139" spans="2:65" s="1" customFormat="1" ht="24.2" customHeight="1">
      <c r="B139" s="32"/>
      <c r="C139" s="127" t="s">
        <v>250</v>
      </c>
      <c r="D139" s="127" t="s">
        <v>225</v>
      </c>
      <c r="E139" s="128" t="s">
        <v>1820</v>
      </c>
      <c r="F139" s="129" t="s">
        <v>1821</v>
      </c>
      <c r="G139" s="130" t="s">
        <v>320</v>
      </c>
      <c r="H139" s="131">
        <v>148.22999999999999</v>
      </c>
      <c r="I139" s="132"/>
      <c r="J139" s="133">
        <f>ROUND(I139*H139,2)</f>
        <v>0</v>
      </c>
      <c r="K139" s="134"/>
      <c r="L139" s="32"/>
      <c r="M139" s="135" t="s">
        <v>1</v>
      </c>
      <c r="N139" s="136" t="s">
        <v>44</v>
      </c>
      <c r="P139" s="137">
        <f>O139*H139</f>
        <v>0</v>
      </c>
      <c r="Q139" s="137">
        <v>1.3999999999999999E-4</v>
      </c>
      <c r="R139" s="137">
        <f>Q139*H139</f>
        <v>2.0752199999999998E-2</v>
      </c>
      <c r="S139" s="137">
        <v>0</v>
      </c>
      <c r="T139" s="138">
        <f>S139*H139</f>
        <v>0</v>
      </c>
      <c r="AR139" s="139" t="s">
        <v>229</v>
      </c>
      <c r="AT139" s="139" t="s">
        <v>225</v>
      </c>
      <c r="AU139" s="139" t="s">
        <v>88</v>
      </c>
      <c r="AY139" s="17" t="s">
        <v>224</v>
      </c>
      <c r="BE139" s="140">
        <f>IF(N139="základní",J139,0)</f>
        <v>0</v>
      </c>
      <c r="BF139" s="140">
        <f>IF(N139="snížená",J139,0)</f>
        <v>0</v>
      </c>
      <c r="BG139" s="140">
        <f>IF(N139="zákl. přenesená",J139,0)</f>
        <v>0</v>
      </c>
      <c r="BH139" s="140">
        <f>IF(N139="sníž. přenesená",J139,0)</f>
        <v>0</v>
      </c>
      <c r="BI139" s="140">
        <f>IF(N139="nulová",J139,0)</f>
        <v>0</v>
      </c>
      <c r="BJ139" s="17" t="s">
        <v>6</v>
      </c>
      <c r="BK139" s="140">
        <f>ROUND(I139*H139,2)</f>
        <v>0</v>
      </c>
      <c r="BL139" s="17" t="s">
        <v>229</v>
      </c>
      <c r="BM139" s="139" t="s">
        <v>2429</v>
      </c>
    </row>
    <row r="140" spans="2:65" s="12" customFormat="1">
      <c r="B140" s="148"/>
      <c r="D140" s="142" t="s">
        <v>231</v>
      </c>
      <c r="E140" s="149" t="s">
        <v>1</v>
      </c>
      <c r="F140" s="150" t="s">
        <v>2430</v>
      </c>
      <c r="H140" s="151">
        <v>148.22999999999999</v>
      </c>
      <c r="I140" s="152"/>
      <c r="L140" s="148"/>
      <c r="M140" s="153"/>
      <c r="T140" s="154"/>
      <c r="AT140" s="149" t="s">
        <v>231</v>
      </c>
      <c r="AU140" s="149" t="s">
        <v>88</v>
      </c>
      <c r="AV140" s="12" t="s">
        <v>88</v>
      </c>
      <c r="AW140" s="12" t="s">
        <v>35</v>
      </c>
      <c r="AX140" s="12" t="s">
        <v>6</v>
      </c>
      <c r="AY140" s="149" t="s">
        <v>224</v>
      </c>
    </row>
    <row r="141" spans="2:65" s="1" customFormat="1" ht="24.2" customHeight="1">
      <c r="B141" s="32"/>
      <c r="C141" s="127" t="s">
        <v>258</v>
      </c>
      <c r="D141" s="127" t="s">
        <v>225</v>
      </c>
      <c r="E141" s="128" t="s">
        <v>1824</v>
      </c>
      <c r="F141" s="129" t="s">
        <v>1825</v>
      </c>
      <c r="G141" s="130" t="s">
        <v>228</v>
      </c>
      <c r="H141" s="131">
        <v>14.823</v>
      </c>
      <c r="I141" s="132"/>
      <c r="J141" s="133">
        <f>ROUND(I141*H141,2)</f>
        <v>0</v>
      </c>
      <c r="K141" s="134"/>
      <c r="L141" s="32"/>
      <c r="M141" s="135" t="s">
        <v>1</v>
      </c>
      <c r="N141" s="136" t="s">
        <v>44</v>
      </c>
      <c r="P141" s="137">
        <f>O141*H141</f>
        <v>0</v>
      </c>
      <c r="Q141" s="137">
        <v>2.16</v>
      </c>
      <c r="R141" s="137">
        <f>Q141*H141</f>
        <v>32.017680000000006</v>
      </c>
      <c r="S141" s="137">
        <v>0</v>
      </c>
      <c r="T141" s="138">
        <f>S141*H141</f>
        <v>0</v>
      </c>
      <c r="AR141" s="139" t="s">
        <v>229</v>
      </c>
      <c r="AT141" s="139" t="s">
        <v>225</v>
      </c>
      <c r="AU141" s="139" t="s">
        <v>88</v>
      </c>
      <c r="AY141" s="17" t="s">
        <v>224</v>
      </c>
      <c r="BE141" s="140">
        <f>IF(N141="základní",J141,0)</f>
        <v>0</v>
      </c>
      <c r="BF141" s="140">
        <f>IF(N141="snížená",J141,0)</f>
        <v>0</v>
      </c>
      <c r="BG141" s="140">
        <f>IF(N141="zákl. přenesená",J141,0)</f>
        <v>0</v>
      </c>
      <c r="BH141" s="140">
        <f>IF(N141="sníž. přenesená",J141,0)</f>
        <v>0</v>
      </c>
      <c r="BI141" s="140">
        <f>IF(N141="nulová",J141,0)</f>
        <v>0</v>
      </c>
      <c r="BJ141" s="17" t="s">
        <v>6</v>
      </c>
      <c r="BK141" s="140">
        <f>ROUND(I141*H141,2)</f>
        <v>0</v>
      </c>
      <c r="BL141" s="17" t="s">
        <v>229</v>
      </c>
      <c r="BM141" s="139" t="s">
        <v>2431</v>
      </c>
    </row>
    <row r="142" spans="2:65" s="12" customFormat="1">
      <c r="B142" s="148"/>
      <c r="D142" s="142" t="s">
        <v>231</v>
      </c>
      <c r="E142" s="149" t="s">
        <v>1</v>
      </c>
      <c r="F142" s="150" t="s">
        <v>2432</v>
      </c>
      <c r="H142" s="151">
        <v>14.823</v>
      </c>
      <c r="I142" s="152"/>
      <c r="L142" s="148"/>
      <c r="M142" s="153"/>
      <c r="T142" s="154"/>
      <c r="AT142" s="149" t="s">
        <v>231</v>
      </c>
      <c r="AU142" s="149" t="s">
        <v>88</v>
      </c>
      <c r="AV142" s="12" t="s">
        <v>88</v>
      </c>
      <c r="AW142" s="12" t="s">
        <v>35</v>
      </c>
      <c r="AX142" s="12" t="s">
        <v>6</v>
      </c>
      <c r="AY142" s="149" t="s">
        <v>224</v>
      </c>
    </row>
    <row r="143" spans="2:65" s="1" customFormat="1" ht="16.5" customHeight="1">
      <c r="B143" s="32"/>
      <c r="C143" s="127" t="s">
        <v>262</v>
      </c>
      <c r="D143" s="127" t="s">
        <v>225</v>
      </c>
      <c r="E143" s="128" t="s">
        <v>1810</v>
      </c>
      <c r="F143" s="129" t="s">
        <v>1811</v>
      </c>
      <c r="G143" s="130" t="s">
        <v>228</v>
      </c>
      <c r="H143" s="131">
        <v>23.58</v>
      </c>
      <c r="I143" s="132"/>
      <c r="J143" s="133">
        <f>ROUND(I143*H143,2)</f>
        <v>0</v>
      </c>
      <c r="K143" s="134"/>
      <c r="L143" s="32"/>
      <c r="M143" s="135" t="s">
        <v>1</v>
      </c>
      <c r="N143" s="136" t="s">
        <v>44</v>
      </c>
      <c r="P143" s="137">
        <f>O143*H143</f>
        <v>0</v>
      </c>
      <c r="Q143" s="137">
        <v>2.5018699999999998</v>
      </c>
      <c r="R143" s="137">
        <f>Q143*H143</f>
        <v>58.99409459999999</v>
      </c>
      <c r="S143" s="137">
        <v>0</v>
      </c>
      <c r="T143" s="138">
        <f>S143*H143</f>
        <v>0</v>
      </c>
      <c r="AR143" s="139" t="s">
        <v>229</v>
      </c>
      <c r="AT143" s="139" t="s">
        <v>225</v>
      </c>
      <c r="AU143" s="139" t="s">
        <v>88</v>
      </c>
      <c r="AY143" s="17" t="s">
        <v>224</v>
      </c>
      <c r="BE143" s="140">
        <f>IF(N143="základní",J143,0)</f>
        <v>0</v>
      </c>
      <c r="BF143" s="140">
        <f>IF(N143="snížená",J143,0)</f>
        <v>0</v>
      </c>
      <c r="BG143" s="140">
        <f>IF(N143="zákl. přenesená",J143,0)</f>
        <v>0</v>
      </c>
      <c r="BH143" s="140">
        <f>IF(N143="sníž. přenesená",J143,0)</f>
        <v>0</v>
      </c>
      <c r="BI143" s="140">
        <f>IF(N143="nulová",J143,0)</f>
        <v>0</v>
      </c>
      <c r="BJ143" s="17" t="s">
        <v>6</v>
      </c>
      <c r="BK143" s="140">
        <f>ROUND(I143*H143,2)</f>
        <v>0</v>
      </c>
      <c r="BL143" s="17" t="s">
        <v>229</v>
      </c>
      <c r="BM143" s="139" t="s">
        <v>2433</v>
      </c>
    </row>
    <row r="144" spans="2:65" s="12" customFormat="1">
      <c r="B144" s="148"/>
      <c r="D144" s="142" t="s">
        <v>231</v>
      </c>
      <c r="E144" s="149" t="s">
        <v>1</v>
      </c>
      <c r="F144" s="150" t="s">
        <v>2434</v>
      </c>
      <c r="H144" s="151">
        <v>23.58</v>
      </c>
      <c r="I144" s="152"/>
      <c r="L144" s="148"/>
      <c r="M144" s="153"/>
      <c r="T144" s="154"/>
      <c r="AT144" s="149" t="s">
        <v>231</v>
      </c>
      <c r="AU144" s="149" t="s">
        <v>88</v>
      </c>
      <c r="AV144" s="12" t="s">
        <v>88</v>
      </c>
      <c r="AW144" s="12" t="s">
        <v>35</v>
      </c>
      <c r="AX144" s="12" t="s">
        <v>6</v>
      </c>
      <c r="AY144" s="149" t="s">
        <v>224</v>
      </c>
    </row>
    <row r="145" spans="2:65" s="1" customFormat="1" ht="16.5" customHeight="1">
      <c r="B145" s="32"/>
      <c r="C145" s="127" t="s">
        <v>272</v>
      </c>
      <c r="D145" s="127" t="s">
        <v>225</v>
      </c>
      <c r="E145" s="128" t="s">
        <v>1828</v>
      </c>
      <c r="F145" s="129" t="s">
        <v>1829</v>
      </c>
      <c r="G145" s="130" t="s">
        <v>228</v>
      </c>
      <c r="H145" s="131">
        <v>22.234999999999999</v>
      </c>
      <c r="I145" s="132"/>
      <c r="J145" s="133">
        <f>ROUND(I145*H145,2)</f>
        <v>0</v>
      </c>
      <c r="K145" s="134"/>
      <c r="L145" s="32"/>
      <c r="M145" s="135" t="s">
        <v>1</v>
      </c>
      <c r="N145" s="136" t="s">
        <v>44</v>
      </c>
      <c r="P145" s="137">
        <f>O145*H145</f>
        <v>0</v>
      </c>
      <c r="Q145" s="137">
        <v>2.3010199999999998</v>
      </c>
      <c r="R145" s="137">
        <f>Q145*H145</f>
        <v>51.163179699999993</v>
      </c>
      <c r="S145" s="137">
        <v>0</v>
      </c>
      <c r="T145" s="138">
        <f>S145*H145</f>
        <v>0</v>
      </c>
      <c r="AR145" s="139" t="s">
        <v>229</v>
      </c>
      <c r="AT145" s="139" t="s">
        <v>225</v>
      </c>
      <c r="AU145" s="139" t="s">
        <v>88</v>
      </c>
      <c r="AY145" s="17" t="s">
        <v>224</v>
      </c>
      <c r="BE145" s="140">
        <f>IF(N145="základní",J145,0)</f>
        <v>0</v>
      </c>
      <c r="BF145" s="140">
        <f>IF(N145="snížená",J145,0)</f>
        <v>0</v>
      </c>
      <c r="BG145" s="140">
        <f>IF(N145="zákl. přenesená",J145,0)</f>
        <v>0</v>
      </c>
      <c r="BH145" s="140">
        <f>IF(N145="sníž. přenesená",J145,0)</f>
        <v>0</v>
      </c>
      <c r="BI145" s="140">
        <f>IF(N145="nulová",J145,0)</f>
        <v>0</v>
      </c>
      <c r="BJ145" s="17" t="s">
        <v>6</v>
      </c>
      <c r="BK145" s="140">
        <f>ROUND(I145*H145,2)</f>
        <v>0</v>
      </c>
      <c r="BL145" s="17" t="s">
        <v>229</v>
      </c>
      <c r="BM145" s="139" t="s">
        <v>2435</v>
      </c>
    </row>
    <row r="146" spans="2:65" s="12" customFormat="1">
      <c r="B146" s="148"/>
      <c r="D146" s="142" t="s">
        <v>231</v>
      </c>
      <c r="E146" s="149" t="s">
        <v>1</v>
      </c>
      <c r="F146" s="150" t="s">
        <v>2436</v>
      </c>
      <c r="H146" s="151">
        <v>22.234999999999999</v>
      </c>
      <c r="I146" s="152"/>
      <c r="L146" s="148"/>
      <c r="M146" s="153"/>
      <c r="T146" s="154"/>
      <c r="AT146" s="149" t="s">
        <v>231</v>
      </c>
      <c r="AU146" s="149" t="s">
        <v>88</v>
      </c>
      <c r="AV146" s="12" t="s">
        <v>88</v>
      </c>
      <c r="AW146" s="12" t="s">
        <v>35</v>
      </c>
      <c r="AX146" s="12" t="s">
        <v>6</v>
      </c>
      <c r="AY146" s="149" t="s">
        <v>224</v>
      </c>
    </row>
    <row r="147" spans="2:65" s="1" customFormat="1" ht="21.75" customHeight="1">
      <c r="B147" s="32"/>
      <c r="C147" s="127" t="s">
        <v>277</v>
      </c>
      <c r="D147" s="127" t="s">
        <v>225</v>
      </c>
      <c r="E147" s="128" t="s">
        <v>1832</v>
      </c>
      <c r="F147" s="129" t="s">
        <v>1833</v>
      </c>
      <c r="G147" s="130" t="s">
        <v>437</v>
      </c>
      <c r="H147" s="131">
        <v>1.1859999999999999</v>
      </c>
      <c r="I147" s="132"/>
      <c r="J147" s="133">
        <f>ROUND(I147*H147,2)</f>
        <v>0</v>
      </c>
      <c r="K147" s="134"/>
      <c r="L147" s="32"/>
      <c r="M147" s="135" t="s">
        <v>1</v>
      </c>
      <c r="N147" s="136" t="s">
        <v>44</v>
      </c>
      <c r="P147" s="137">
        <f>O147*H147</f>
        <v>0</v>
      </c>
      <c r="Q147" s="137">
        <v>1.06277</v>
      </c>
      <c r="R147" s="137">
        <f>Q147*H147</f>
        <v>1.26044522</v>
      </c>
      <c r="S147" s="137">
        <v>0</v>
      </c>
      <c r="T147" s="138">
        <f>S147*H147</f>
        <v>0</v>
      </c>
      <c r="AR147" s="139" t="s">
        <v>229</v>
      </c>
      <c r="AT147" s="139" t="s">
        <v>225</v>
      </c>
      <c r="AU147" s="139" t="s">
        <v>88</v>
      </c>
      <c r="AY147" s="17" t="s">
        <v>224</v>
      </c>
      <c r="BE147" s="140">
        <f>IF(N147="základní",J147,0)</f>
        <v>0</v>
      </c>
      <c r="BF147" s="140">
        <f>IF(N147="snížená",J147,0)</f>
        <v>0</v>
      </c>
      <c r="BG147" s="140">
        <f>IF(N147="zákl. přenesená",J147,0)</f>
        <v>0</v>
      </c>
      <c r="BH147" s="140">
        <f>IF(N147="sníž. přenesená",J147,0)</f>
        <v>0</v>
      </c>
      <c r="BI147" s="140">
        <f>IF(N147="nulová",J147,0)</f>
        <v>0</v>
      </c>
      <c r="BJ147" s="17" t="s">
        <v>6</v>
      </c>
      <c r="BK147" s="140">
        <f>ROUND(I147*H147,2)</f>
        <v>0</v>
      </c>
      <c r="BL147" s="17" t="s">
        <v>229</v>
      </c>
      <c r="BM147" s="139" t="s">
        <v>2437</v>
      </c>
    </row>
    <row r="148" spans="2:65" s="12" customFormat="1">
      <c r="B148" s="148"/>
      <c r="D148" s="142" t="s">
        <v>231</v>
      </c>
      <c r="E148" s="149" t="s">
        <v>1</v>
      </c>
      <c r="F148" s="150" t="s">
        <v>2438</v>
      </c>
      <c r="H148" s="151">
        <v>1.1859999999999999</v>
      </c>
      <c r="I148" s="152"/>
      <c r="L148" s="148"/>
      <c r="M148" s="153"/>
      <c r="T148" s="154"/>
      <c r="AT148" s="149" t="s">
        <v>231</v>
      </c>
      <c r="AU148" s="149" t="s">
        <v>88</v>
      </c>
      <c r="AV148" s="12" t="s">
        <v>88</v>
      </c>
      <c r="AW148" s="12" t="s">
        <v>35</v>
      </c>
      <c r="AX148" s="12" t="s">
        <v>6</v>
      </c>
      <c r="AY148" s="149" t="s">
        <v>224</v>
      </c>
    </row>
    <row r="149" spans="2:65" s="1" customFormat="1" ht="33" customHeight="1">
      <c r="B149" s="32"/>
      <c r="C149" s="127" t="s">
        <v>282</v>
      </c>
      <c r="D149" s="127" t="s">
        <v>225</v>
      </c>
      <c r="E149" s="128" t="s">
        <v>395</v>
      </c>
      <c r="F149" s="129" t="s">
        <v>396</v>
      </c>
      <c r="G149" s="130" t="s">
        <v>320</v>
      </c>
      <c r="H149" s="131">
        <v>117</v>
      </c>
      <c r="I149" s="132"/>
      <c r="J149" s="133">
        <f>ROUND(I149*H149,2)</f>
        <v>0</v>
      </c>
      <c r="K149" s="134"/>
      <c r="L149" s="32"/>
      <c r="M149" s="135" t="s">
        <v>1</v>
      </c>
      <c r="N149" s="136" t="s">
        <v>44</v>
      </c>
      <c r="P149" s="137">
        <f>O149*H149</f>
        <v>0</v>
      </c>
      <c r="Q149" s="137">
        <v>0.69347000000000003</v>
      </c>
      <c r="R149" s="137">
        <f>Q149*H149</f>
        <v>81.135990000000007</v>
      </c>
      <c r="S149" s="137">
        <v>0</v>
      </c>
      <c r="T149" s="138">
        <f>S149*H149</f>
        <v>0</v>
      </c>
      <c r="AR149" s="139" t="s">
        <v>229</v>
      </c>
      <c r="AT149" s="139" t="s">
        <v>225</v>
      </c>
      <c r="AU149" s="139" t="s">
        <v>88</v>
      </c>
      <c r="AY149" s="17" t="s">
        <v>224</v>
      </c>
      <c r="BE149" s="140">
        <f>IF(N149="základní",J149,0)</f>
        <v>0</v>
      </c>
      <c r="BF149" s="140">
        <f>IF(N149="snížená",J149,0)</f>
        <v>0</v>
      </c>
      <c r="BG149" s="140">
        <f>IF(N149="zákl. přenesená",J149,0)</f>
        <v>0</v>
      </c>
      <c r="BH149" s="140">
        <f>IF(N149="sníž. přenesená",J149,0)</f>
        <v>0</v>
      </c>
      <c r="BI149" s="140">
        <f>IF(N149="nulová",J149,0)</f>
        <v>0</v>
      </c>
      <c r="BJ149" s="17" t="s">
        <v>6</v>
      </c>
      <c r="BK149" s="140">
        <f>ROUND(I149*H149,2)</f>
        <v>0</v>
      </c>
      <c r="BL149" s="17" t="s">
        <v>229</v>
      </c>
      <c r="BM149" s="139" t="s">
        <v>2439</v>
      </c>
    </row>
    <row r="150" spans="2:65" s="12" customFormat="1">
      <c r="B150" s="148"/>
      <c r="D150" s="142" t="s">
        <v>231</v>
      </c>
      <c r="E150" s="149" t="s">
        <v>1</v>
      </c>
      <c r="F150" s="150" t="s">
        <v>2440</v>
      </c>
      <c r="H150" s="151">
        <v>117</v>
      </c>
      <c r="I150" s="152"/>
      <c r="L150" s="148"/>
      <c r="M150" s="153"/>
      <c r="T150" s="154"/>
      <c r="AT150" s="149" t="s">
        <v>231</v>
      </c>
      <c r="AU150" s="149" t="s">
        <v>88</v>
      </c>
      <c r="AV150" s="12" t="s">
        <v>88</v>
      </c>
      <c r="AW150" s="12" t="s">
        <v>35</v>
      </c>
      <c r="AX150" s="12" t="s">
        <v>6</v>
      </c>
      <c r="AY150" s="149" t="s">
        <v>224</v>
      </c>
    </row>
    <row r="151" spans="2:65" s="1" customFormat="1" ht="24.2" customHeight="1">
      <c r="B151" s="32"/>
      <c r="C151" s="127" t="s">
        <v>286</v>
      </c>
      <c r="D151" s="127" t="s">
        <v>225</v>
      </c>
      <c r="E151" s="128" t="s">
        <v>1816</v>
      </c>
      <c r="F151" s="129" t="s">
        <v>1817</v>
      </c>
      <c r="G151" s="130" t="s">
        <v>437</v>
      </c>
      <c r="H151" s="131">
        <v>1.4039999999999999</v>
      </c>
      <c r="I151" s="132"/>
      <c r="J151" s="133">
        <f>ROUND(I151*H151,2)</f>
        <v>0</v>
      </c>
      <c r="K151" s="134"/>
      <c r="L151" s="32"/>
      <c r="M151" s="135" t="s">
        <v>1</v>
      </c>
      <c r="N151" s="136" t="s">
        <v>44</v>
      </c>
      <c r="P151" s="137">
        <f>O151*H151</f>
        <v>0</v>
      </c>
      <c r="Q151" s="137">
        <v>1.0593999999999999</v>
      </c>
      <c r="R151" s="137">
        <f>Q151*H151</f>
        <v>1.4873975999999998</v>
      </c>
      <c r="S151" s="137">
        <v>0</v>
      </c>
      <c r="T151" s="138">
        <f>S151*H151</f>
        <v>0</v>
      </c>
      <c r="AR151" s="139" t="s">
        <v>229</v>
      </c>
      <c r="AT151" s="139" t="s">
        <v>225</v>
      </c>
      <c r="AU151" s="139" t="s">
        <v>88</v>
      </c>
      <c r="AY151" s="17" t="s">
        <v>224</v>
      </c>
      <c r="BE151" s="140">
        <f>IF(N151="základní",J151,0)</f>
        <v>0</v>
      </c>
      <c r="BF151" s="140">
        <f>IF(N151="snížená",J151,0)</f>
        <v>0</v>
      </c>
      <c r="BG151" s="140">
        <f>IF(N151="zákl. přenesená",J151,0)</f>
        <v>0</v>
      </c>
      <c r="BH151" s="140">
        <f>IF(N151="sníž. přenesená",J151,0)</f>
        <v>0</v>
      </c>
      <c r="BI151" s="140">
        <f>IF(N151="nulová",J151,0)</f>
        <v>0</v>
      </c>
      <c r="BJ151" s="17" t="s">
        <v>6</v>
      </c>
      <c r="BK151" s="140">
        <f>ROUND(I151*H151,2)</f>
        <v>0</v>
      </c>
      <c r="BL151" s="17" t="s">
        <v>229</v>
      </c>
      <c r="BM151" s="139" t="s">
        <v>2441</v>
      </c>
    </row>
    <row r="152" spans="2:65" s="12" customFormat="1">
      <c r="B152" s="148"/>
      <c r="D152" s="142" t="s">
        <v>231</v>
      </c>
      <c r="E152" s="149" t="s">
        <v>1</v>
      </c>
      <c r="F152" s="150" t="s">
        <v>2442</v>
      </c>
      <c r="H152" s="151">
        <v>1.4039999999999999</v>
      </c>
      <c r="I152" s="152"/>
      <c r="L152" s="148"/>
      <c r="M152" s="153"/>
      <c r="T152" s="154"/>
      <c r="AT152" s="149" t="s">
        <v>231</v>
      </c>
      <c r="AU152" s="149" t="s">
        <v>88</v>
      </c>
      <c r="AV152" s="12" t="s">
        <v>88</v>
      </c>
      <c r="AW152" s="12" t="s">
        <v>35</v>
      </c>
      <c r="AX152" s="12" t="s">
        <v>6</v>
      </c>
      <c r="AY152" s="149" t="s">
        <v>224</v>
      </c>
    </row>
    <row r="153" spans="2:65" s="10" customFormat="1" ht="22.9" customHeight="1">
      <c r="B153" s="117"/>
      <c r="D153" s="118" t="s">
        <v>78</v>
      </c>
      <c r="E153" s="195" t="s">
        <v>258</v>
      </c>
      <c r="F153" s="195" t="s">
        <v>1836</v>
      </c>
      <c r="I153" s="120"/>
      <c r="J153" s="196">
        <f>BK153</f>
        <v>0</v>
      </c>
      <c r="L153" s="117"/>
      <c r="M153" s="122"/>
      <c r="P153" s="123">
        <f>SUM(P154:P162)</f>
        <v>0</v>
      </c>
      <c r="R153" s="123">
        <f>SUM(R154:R162)</f>
        <v>27.209875790000002</v>
      </c>
      <c r="T153" s="124">
        <f>SUM(T154:T162)</f>
        <v>0</v>
      </c>
      <c r="AR153" s="118" t="s">
        <v>6</v>
      </c>
      <c r="AT153" s="125" t="s">
        <v>78</v>
      </c>
      <c r="AU153" s="125" t="s">
        <v>6</v>
      </c>
      <c r="AY153" s="118" t="s">
        <v>224</v>
      </c>
      <c r="BK153" s="126">
        <f>SUM(BK154:BK162)</f>
        <v>0</v>
      </c>
    </row>
    <row r="154" spans="2:65" s="1" customFormat="1" ht="33" customHeight="1">
      <c r="B154" s="32"/>
      <c r="C154" s="127" t="s">
        <v>9</v>
      </c>
      <c r="D154" s="127" t="s">
        <v>225</v>
      </c>
      <c r="E154" s="128" t="s">
        <v>1837</v>
      </c>
      <c r="F154" s="129" t="s">
        <v>1838</v>
      </c>
      <c r="G154" s="130" t="s">
        <v>228</v>
      </c>
      <c r="H154" s="131">
        <v>8.8940000000000001</v>
      </c>
      <c r="I154" s="132"/>
      <c r="J154" s="133">
        <f>ROUND(I154*H154,2)</f>
        <v>0</v>
      </c>
      <c r="K154" s="134"/>
      <c r="L154" s="32"/>
      <c r="M154" s="135" t="s">
        <v>1</v>
      </c>
      <c r="N154" s="136" t="s">
        <v>44</v>
      </c>
      <c r="P154" s="137">
        <f>O154*H154</f>
        <v>0</v>
      </c>
      <c r="Q154" s="137">
        <v>2.5018699999999998</v>
      </c>
      <c r="R154" s="137">
        <f>Q154*H154</f>
        <v>22.25163178</v>
      </c>
      <c r="S154" s="137">
        <v>0</v>
      </c>
      <c r="T154" s="138">
        <f>S154*H154</f>
        <v>0</v>
      </c>
      <c r="AR154" s="139" t="s">
        <v>229</v>
      </c>
      <c r="AT154" s="139" t="s">
        <v>225</v>
      </c>
      <c r="AU154" s="139" t="s">
        <v>88</v>
      </c>
      <c r="AY154" s="17" t="s">
        <v>224</v>
      </c>
      <c r="BE154" s="140">
        <f>IF(N154="základní",J154,0)</f>
        <v>0</v>
      </c>
      <c r="BF154" s="140">
        <f>IF(N154="snížená",J154,0)</f>
        <v>0</v>
      </c>
      <c r="BG154" s="140">
        <f>IF(N154="zákl. přenesená",J154,0)</f>
        <v>0</v>
      </c>
      <c r="BH154" s="140">
        <f>IF(N154="sníž. přenesená",J154,0)</f>
        <v>0</v>
      </c>
      <c r="BI154" s="140">
        <f>IF(N154="nulová",J154,0)</f>
        <v>0</v>
      </c>
      <c r="BJ154" s="17" t="s">
        <v>6</v>
      </c>
      <c r="BK154" s="140">
        <f>ROUND(I154*H154,2)</f>
        <v>0</v>
      </c>
      <c r="BL154" s="17" t="s">
        <v>229</v>
      </c>
      <c r="BM154" s="139" t="s">
        <v>2443</v>
      </c>
    </row>
    <row r="155" spans="2:65" s="12" customFormat="1">
      <c r="B155" s="148"/>
      <c r="D155" s="142" t="s">
        <v>231</v>
      </c>
      <c r="E155" s="149" t="s">
        <v>1</v>
      </c>
      <c r="F155" s="150" t="s">
        <v>2444</v>
      </c>
      <c r="H155" s="151">
        <v>8.8940000000000001</v>
      </c>
      <c r="I155" s="152"/>
      <c r="L155" s="148"/>
      <c r="M155" s="153"/>
      <c r="T155" s="154"/>
      <c r="AT155" s="149" t="s">
        <v>231</v>
      </c>
      <c r="AU155" s="149" t="s">
        <v>88</v>
      </c>
      <c r="AV155" s="12" t="s">
        <v>88</v>
      </c>
      <c r="AW155" s="12" t="s">
        <v>35</v>
      </c>
      <c r="AX155" s="12" t="s">
        <v>6</v>
      </c>
      <c r="AY155" s="149" t="s">
        <v>224</v>
      </c>
    </row>
    <row r="156" spans="2:65" s="1" customFormat="1" ht="16.5" customHeight="1">
      <c r="B156" s="32"/>
      <c r="C156" s="127" t="s">
        <v>299</v>
      </c>
      <c r="D156" s="127" t="s">
        <v>225</v>
      </c>
      <c r="E156" s="128" t="s">
        <v>1841</v>
      </c>
      <c r="F156" s="129" t="s">
        <v>1842</v>
      </c>
      <c r="G156" s="130" t="s">
        <v>437</v>
      </c>
      <c r="H156" s="131">
        <v>0.59299999999999997</v>
      </c>
      <c r="I156" s="132"/>
      <c r="J156" s="133">
        <f>ROUND(I156*H156,2)</f>
        <v>0</v>
      </c>
      <c r="K156" s="134"/>
      <c r="L156" s="32"/>
      <c r="M156" s="135" t="s">
        <v>1</v>
      </c>
      <c r="N156" s="136" t="s">
        <v>44</v>
      </c>
      <c r="P156" s="137">
        <f>O156*H156</f>
        <v>0</v>
      </c>
      <c r="Q156" s="137">
        <v>1.06277</v>
      </c>
      <c r="R156" s="137">
        <f>Q156*H156</f>
        <v>0.63022261000000002</v>
      </c>
      <c r="S156" s="137">
        <v>0</v>
      </c>
      <c r="T156" s="138">
        <f>S156*H156</f>
        <v>0</v>
      </c>
      <c r="AR156" s="139" t="s">
        <v>229</v>
      </c>
      <c r="AT156" s="139" t="s">
        <v>225</v>
      </c>
      <c r="AU156" s="139" t="s">
        <v>88</v>
      </c>
      <c r="AY156" s="17" t="s">
        <v>224</v>
      </c>
      <c r="BE156" s="140">
        <f>IF(N156="základní",J156,0)</f>
        <v>0</v>
      </c>
      <c r="BF156" s="140">
        <f>IF(N156="snížená",J156,0)</f>
        <v>0</v>
      </c>
      <c r="BG156" s="140">
        <f>IF(N156="zákl. přenesená",J156,0)</f>
        <v>0</v>
      </c>
      <c r="BH156" s="140">
        <f>IF(N156="sníž. přenesená",J156,0)</f>
        <v>0</v>
      </c>
      <c r="BI156" s="140">
        <f>IF(N156="nulová",J156,0)</f>
        <v>0</v>
      </c>
      <c r="BJ156" s="17" t="s">
        <v>6</v>
      </c>
      <c r="BK156" s="140">
        <f>ROUND(I156*H156,2)</f>
        <v>0</v>
      </c>
      <c r="BL156" s="17" t="s">
        <v>229</v>
      </c>
      <c r="BM156" s="139" t="s">
        <v>2445</v>
      </c>
    </row>
    <row r="157" spans="2:65" s="12" customFormat="1">
      <c r="B157" s="148"/>
      <c r="D157" s="142" t="s">
        <v>231</v>
      </c>
      <c r="E157" s="149" t="s">
        <v>1</v>
      </c>
      <c r="F157" s="150" t="s">
        <v>2446</v>
      </c>
      <c r="H157" s="151">
        <v>0.59299999999999997</v>
      </c>
      <c r="I157" s="152"/>
      <c r="L157" s="148"/>
      <c r="M157" s="153"/>
      <c r="T157" s="154"/>
      <c r="AT157" s="149" t="s">
        <v>231</v>
      </c>
      <c r="AU157" s="149" t="s">
        <v>88</v>
      </c>
      <c r="AV157" s="12" t="s">
        <v>88</v>
      </c>
      <c r="AW157" s="12" t="s">
        <v>35</v>
      </c>
      <c r="AX157" s="12" t="s">
        <v>6</v>
      </c>
      <c r="AY157" s="149" t="s">
        <v>224</v>
      </c>
    </row>
    <row r="158" spans="2:65" s="1" customFormat="1" ht="16.5" customHeight="1">
      <c r="B158" s="32"/>
      <c r="C158" s="127" t="s">
        <v>244</v>
      </c>
      <c r="D158" s="127" t="s">
        <v>225</v>
      </c>
      <c r="E158" s="128" t="s">
        <v>1845</v>
      </c>
      <c r="F158" s="129" t="s">
        <v>1846</v>
      </c>
      <c r="G158" s="130" t="s">
        <v>320</v>
      </c>
      <c r="H158" s="131">
        <v>148.22999999999999</v>
      </c>
      <c r="I158" s="132"/>
      <c r="J158" s="133">
        <f>ROUND(I158*H158,2)</f>
        <v>0</v>
      </c>
      <c r="K158" s="134"/>
      <c r="L158" s="32"/>
      <c r="M158" s="135" t="s">
        <v>1</v>
      </c>
      <c r="N158" s="136" t="s">
        <v>44</v>
      </c>
      <c r="P158" s="137">
        <f>O158*H158</f>
        <v>0</v>
      </c>
      <c r="Q158" s="137">
        <v>1.2999999999999999E-4</v>
      </c>
      <c r="R158" s="137">
        <f>Q158*H158</f>
        <v>1.9269899999999996E-2</v>
      </c>
      <c r="S158" s="137">
        <v>0</v>
      </c>
      <c r="T158" s="138">
        <f>S158*H158</f>
        <v>0</v>
      </c>
      <c r="AR158" s="139" t="s">
        <v>229</v>
      </c>
      <c r="AT158" s="139" t="s">
        <v>225</v>
      </c>
      <c r="AU158" s="139" t="s">
        <v>88</v>
      </c>
      <c r="AY158" s="17" t="s">
        <v>224</v>
      </c>
      <c r="BE158" s="140">
        <f>IF(N158="základní",J158,0)</f>
        <v>0</v>
      </c>
      <c r="BF158" s="140">
        <f>IF(N158="snížená",J158,0)</f>
        <v>0</v>
      </c>
      <c r="BG158" s="140">
        <f>IF(N158="zákl. přenesená",J158,0)</f>
        <v>0</v>
      </c>
      <c r="BH158" s="140">
        <f>IF(N158="sníž. přenesená",J158,0)</f>
        <v>0</v>
      </c>
      <c r="BI158" s="140">
        <f>IF(N158="nulová",J158,0)</f>
        <v>0</v>
      </c>
      <c r="BJ158" s="17" t="s">
        <v>6</v>
      </c>
      <c r="BK158" s="140">
        <f>ROUND(I158*H158,2)</f>
        <v>0</v>
      </c>
      <c r="BL158" s="17" t="s">
        <v>229</v>
      </c>
      <c r="BM158" s="139" t="s">
        <v>2447</v>
      </c>
    </row>
    <row r="159" spans="2:65" s="1" customFormat="1" ht="33" customHeight="1">
      <c r="B159" s="32"/>
      <c r="C159" s="127" t="s">
        <v>314</v>
      </c>
      <c r="D159" s="127" t="s">
        <v>225</v>
      </c>
      <c r="E159" s="128" t="s">
        <v>1854</v>
      </c>
      <c r="F159" s="129" t="s">
        <v>1855</v>
      </c>
      <c r="G159" s="130" t="s">
        <v>320</v>
      </c>
      <c r="H159" s="131">
        <v>22.245000000000001</v>
      </c>
      <c r="I159" s="132"/>
      <c r="J159" s="133">
        <f>ROUND(I159*H159,2)</f>
        <v>0</v>
      </c>
      <c r="K159" s="134"/>
      <c r="L159" s="32"/>
      <c r="M159" s="135" t="s">
        <v>1</v>
      </c>
      <c r="N159" s="136" t="s">
        <v>44</v>
      </c>
      <c r="P159" s="137">
        <f>O159*H159</f>
        <v>0</v>
      </c>
      <c r="Q159" s="137">
        <v>0.1837</v>
      </c>
      <c r="R159" s="137">
        <f>Q159*H159</f>
        <v>4.0864064999999998</v>
      </c>
      <c r="S159" s="137">
        <v>0</v>
      </c>
      <c r="T159" s="138">
        <f>S159*H159</f>
        <v>0</v>
      </c>
      <c r="AR159" s="139" t="s">
        <v>229</v>
      </c>
      <c r="AT159" s="139" t="s">
        <v>225</v>
      </c>
      <c r="AU159" s="139" t="s">
        <v>88</v>
      </c>
      <c r="AY159" s="17" t="s">
        <v>224</v>
      </c>
      <c r="BE159" s="140">
        <f>IF(N159="základní",J159,0)</f>
        <v>0</v>
      </c>
      <c r="BF159" s="140">
        <f>IF(N159="snížená",J159,0)</f>
        <v>0</v>
      </c>
      <c r="BG159" s="140">
        <f>IF(N159="zákl. přenesená",J159,0)</f>
        <v>0</v>
      </c>
      <c r="BH159" s="140">
        <f>IF(N159="sníž. přenesená",J159,0)</f>
        <v>0</v>
      </c>
      <c r="BI159" s="140">
        <f>IF(N159="nulová",J159,0)</f>
        <v>0</v>
      </c>
      <c r="BJ159" s="17" t="s">
        <v>6</v>
      </c>
      <c r="BK159" s="140">
        <f>ROUND(I159*H159,2)</f>
        <v>0</v>
      </c>
      <c r="BL159" s="17" t="s">
        <v>229</v>
      </c>
      <c r="BM159" s="139" t="s">
        <v>2448</v>
      </c>
    </row>
    <row r="160" spans="2:65" s="12" customFormat="1">
      <c r="B160" s="148"/>
      <c r="D160" s="142" t="s">
        <v>231</v>
      </c>
      <c r="E160" s="149" t="s">
        <v>1</v>
      </c>
      <c r="F160" s="150" t="s">
        <v>2449</v>
      </c>
      <c r="H160" s="151">
        <v>22.245000000000001</v>
      </c>
      <c r="I160" s="152"/>
      <c r="L160" s="148"/>
      <c r="M160" s="153"/>
      <c r="T160" s="154"/>
      <c r="AT160" s="149" t="s">
        <v>231</v>
      </c>
      <c r="AU160" s="149" t="s">
        <v>88</v>
      </c>
      <c r="AV160" s="12" t="s">
        <v>88</v>
      </c>
      <c r="AW160" s="12" t="s">
        <v>35</v>
      </c>
      <c r="AX160" s="12" t="s">
        <v>6</v>
      </c>
      <c r="AY160" s="149" t="s">
        <v>224</v>
      </c>
    </row>
    <row r="161" spans="2:65" s="1" customFormat="1" ht="37.9" customHeight="1">
      <c r="B161" s="32"/>
      <c r="C161" s="127" t="s">
        <v>249</v>
      </c>
      <c r="D161" s="127" t="s">
        <v>225</v>
      </c>
      <c r="E161" s="128" t="s">
        <v>1848</v>
      </c>
      <c r="F161" s="129" t="s">
        <v>1849</v>
      </c>
      <c r="G161" s="130" t="s">
        <v>320</v>
      </c>
      <c r="H161" s="131">
        <v>148.22999999999999</v>
      </c>
      <c r="I161" s="132"/>
      <c r="J161" s="133">
        <f>ROUND(I161*H161,2)</f>
        <v>0</v>
      </c>
      <c r="K161" s="134"/>
      <c r="L161" s="32"/>
      <c r="M161" s="135" t="s">
        <v>1</v>
      </c>
      <c r="N161" s="136" t="s">
        <v>44</v>
      </c>
      <c r="P161" s="137">
        <f>O161*H161</f>
        <v>0</v>
      </c>
      <c r="Q161" s="137">
        <v>0</v>
      </c>
      <c r="R161" s="137">
        <f>Q161*H161</f>
        <v>0</v>
      </c>
      <c r="S161" s="137">
        <v>0</v>
      </c>
      <c r="T161" s="138">
        <f>S161*H161</f>
        <v>0</v>
      </c>
      <c r="AR161" s="139" t="s">
        <v>229</v>
      </c>
      <c r="AT161" s="139" t="s">
        <v>225</v>
      </c>
      <c r="AU161" s="139" t="s">
        <v>88</v>
      </c>
      <c r="AY161" s="17" t="s">
        <v>224</v>
      </c>
      <c r="BE161" s="140">
        <f>IF(N161="základní",J161,0)</f>
        <v>0</v>
      </c>
      <c r="BF161" s="140">
        <f>IF(N161="snížená",J161,0)</f>
        <v>0</v>
      </c>
      <c r="BG161" s="140">
        <f>IF(N161="zákl. přenesená",J161,0)</f>
        <v>0</v>
      </c>
      <c r="BH161" s="140">
        <f>IF(N161="sníž. přenesená",J161,0)</f>
        <v>0</v>
      </c>
      <c r="BI161" s="140">
        <f>IF(N161="nulová",J161,0)</f>
        <v>0</v>
      </c>
      <c r="BJ161" s="17" t="s">
        <v>6</v>
      </c>
      <c r="BK161" s="140">
        <f>ROUND(I161*H161,2)</f>
        <v>0</v>
      </c>
      <c r="BL161" s="17" t="s">
        <v>229</v>
      </c>
      <c r="BM161" s="139" t="s">
        <v>2450</v>
      </c>
    </row>
    <row r="162" spans="2:65" s="1" customFormat="1" ht="24.2" customHeight="1">
      <c r="B162" s="32"/>
      <c r="C162" s="162" t="s">
        <v>322</v>
      </c>
      <c r="D162" s="162" t="s">
        <v>748</v>
      </c>
      <c r="E162" s="163" t="s">
        <v>1851</v>
      </c>
      <c r="F162" s="164" t="s">
        <v>1852</v>
      </c>
      <c r="G162" s="165" t="s">
        <v>320</v>
      </c>
      <c r="H162" s="166">
        <v>148.22999999999999</v>
      </c>
      <c r="I162" s="167"/>
      <c r="J162" s="168">
        <f>ROUND(I162*H162,2)</f>
        <v>0</v>
      </c>
      <c r="K162" s="169"/>
      <c r="L162" s="170"/>
      <c r="M162" s="171" t="s">
        <v>1</v>
      </c>
      <c r="N162" s="172" t="s">
        <v>44</v>
      </c>
      <c r="P162" s="137">
        <f>O162*H162</f>
        <v>0</v>
      </c>
      <c r="Q162" s="137">
        <v>1.5E-3</v>
      </c>
      <c r="R162" s="137">
        <f>Q162*H162</f>
        <v>0.22234499999999999</v>
      </c>
      <c r="S162" s="137">
        <v>0</v>
      </c>
      <c r="T162" s="138">
        <f>S162*H162</f>
        <v>0</v>
      </c>
      <c r="AR162" s="139" t="s">
        <v>272</v>
      </c>
      <c r="AT162" s="139" t="s">
        <v>748</v>
      </c>
      <c r="AU162" s="139" t="s">
        <v>88</v>
      </c>
      <c r="AY162" s="17" t="s">
        <v>224</v>
      </c>
      <c r="BE162" s="140">
        <f>IF(N162="základní",J162,0)</f>
        <v>0</v>
      </c>
      <c r="BF162" s="140">
        <f>IF(N162="snížená",J162,0)</f>
        <v>0</v>
      </c>
      <c r="BG162" s="140">
        <f>IF(N162="zákl. přenesená",J162,0)</f>
        <v>0</v>
      </c>
      <c r="BH162" s="140">
        <f>IF(N162="sníž. přenesená",J162,0)</f>
        <v>0</v>
      </c>
      <c r="BI162" s="140">
        <f>IF(N162="nulová",J162,0)</f>
        <v>0</v>
      </c>
      <c r="BJ162" s="17" t="s">
        <v>6</v>
      </c>
      <c r="BK162" s="140">
        <f>ROUND(I162*H162,2)</f>
        <v>0</v>
      </c>
      <c r="BL162" s="17" t="s">
        <v>229</v>
      </c>
      <c r="BM162" s="139" t="s">
        <v>2451</v>
      </c>
    </row>
    <row r="163" spans="2:65" s="10" customFormat="1" ht="22.9" customHeight="1">
      <c r="B163" s="117"/>
      <c r="D163" s="118" t="s">
        <v>78</v>
      </c>
      <c r="E163" s="195" t="s">
        <v>726</v>
      </c>
      <c r="F163" s="195" t="s">
        <v>1863</v>
      </c>
      <c r="I163" s="120"/>
      <c r="J163" s="196">
        <f>BK163</f>
        <v>0</v>
      </c>
      <c r="L163" s="117"/>
      <c r="M163" s="122"/>
      <c r="P163" s="123">
        <f>SUM(P164:P177)</f>
        <v>0</v>
      </c>
      <c r="R163" s="123">
        <f>SUM(R164:R177)</f>
        <v>3.0282290999999999</v>
      </c>
      <c r="T163" s="124">
        <f>SUM(T164:T177)</f>
        <v>0</v>
      </c>
      <c r="AR163" s="118" t="s">
        <v>88</v>
      </c>
      <c r="AT163" s="125" t="s">
        <v>78</v>
      </c>
      <c r="AU163" s="125" t="s">
        <v>6</v>
      </c>
      <c r="AY163" s="118" t="s">
        <v>224</v>
      </c>
      <c r="BK163" s="126">
        <f>SUM(BK164:BK177)</f>
        <v>0</v>
      </c>
    </row>
    <row r="164" spans="2:65" s="1" customFormat="1" ht="16.5" customHeight="1">
      <c r="B164" s="32"/>
      <c r="C164" s="127" t="s">
        <v>253</v>
      </c>
      <c r="D164" s="127" t="s">
        <v>225</v>
      </c>
      <c r="E164" s="128" t="s">
        <v>517</v>
      </c>
      <c r="F164" s="129" t="s">
        <v>1864</v>
      </c>
      <c r="G164" s="130" t="s">
        <v>320</v>
      </c>
      <c r="H164" s="131">
        <v>148.22999999999999</v>
      </c>
      <c r="I164" s="132"/>
      <c r="J164" s="133">
        <f>ROUND(I164*H164,2)</f>
        <v>0</v>
      </c>
      <c r="K164" s="134"/>
      <c r="L164" s="32"/>
      <c r="M164" s="135" t="s">
        <v>1</v>
      </c>
      <c r="N164" s="136" t="s">
        <v>44</v>
      </c>
      <c r="P164" s="137">
        <f>O164*H164</f>
        <v>0</v>
      </c>
      <c r="Q164" s="137">
        <v>1E-4</v>
      </c>
      <c r="R164" s="137">
        <f>Q164*H164</f>
        <v>1.4822999999999999E-2</v>
      </c>
      <c r="S164" s="137">
        <v>0</v>
      </c>
      <c r="T164" s="138">
        <f>S164*H164</f>
        <v>0</v>
      </c>
      <c r="AR164" s="139" t="s">
        <v>229</v>
      </c>
      <c r="AT164" s="139" t="s">
        <v>225</v>
      </c>
      <c r="AU164" s="139" t="s">
        <v>88</v>
      </c>
      <c r="AY164" s="17" t="s">
        <v>224</v>
      </c>
      <c r="BE164" s="140">
        <f>IF(N164="základní",J164,0)</f>
        <v>0</v>
      </c>
      <c r="BF164" s="140">
        <f>IF(N164="snížená",J164,0)</f>
        <v>0</v>
      </c>
      <c r="BG164" s="140">
        <f>IF(N164="zákl. přenesená",J164,0)</f>
        <v>0</v>
      </c>
      <c r="BH164" s="140">
        <f>IF(N164="sníž. přenesená",J164,0)</f>
        <v>0</v>
      </c>
      <c r="BI164" s="140">
        <f>IF(N164="nulová",J164,0)</f>
        <v>0</v>
      </c>
      <c r="BJ164" s="17" t="s">
        <v>6</v>
      </c>
      <c r="BK164" s="140">
        <f>ROUND(I164*H164,2)</f>
        <v>0</v>
      </c>
      <c r="BL164" s="17" t="s">
        <v>229</v>
      </c>
      <c r="BM164" s="139" t="s">
        <v>2452</v>
      </c>
    </row>
    <row r="165" spans="2:65" s="1" customFormat="1" ht="24.2" customHeight="1">
      <c r="B165" s="32"/>
      <c r="C165" s="127" t="s">
        <v>333</v>
      </c>
      <c r="D165" s="127" t="s">
        <v>225</v>
      </c>
      <c r="E165" s="128" t="s">
        <v>739</v>
      </c>
      <c r="F165" s="129" t="s">
        <v>740</v>
      </c>
      <c r="G165" s="130" t="s">
        <v>320</v>
      </c>
      <c r="H165" s="131">
        <v>296.45999999999998</v>
      </c>
      <c r="I165" s="132"/>
      <c r="J165" s="133">
        <f>ROUND(I165*H165,2)</f>
        <v>0</v>
      </c>
      <c r="K165" s="134"/>
      <c r="L165" s="32"/>
      <c r="M165" s="135" t="s">
        <v>1</v>
      </c>
      <c r="N165" s="136" t="s">
        <v>44</v>
      </c>
      <c r="P165" s="137">
        <f>O165*H165</f>
        <v>0</v>
      </c>
      <c r="Q165" s="137">
        <v>4.0000000000000002E-4</v>
      </c>
      <c r="R165" s="137">
        <f>Q165*H165</f>
        <v>0.11858399999999999</v>
      </c>
      <c r="S165" s="137">
        <v>0</v>
      </c>
      <c r="T165" s="138">
        <f>S165*H165</f>
        <v>0</v>
      </c>
      <c r="AR165" s="139" t="s">
        <v>229</v>
      </c>
      <c r="AT165" s="139" t="s">
        <v>225</v>
      </c>
      <c r="AU165" s="139" t="s">
        <v>88</v>
      </c>
      <c r="AY165" s="17" t="s">
        <v>224</v>
      </c>
      <c r="BE165" s="140">
        <f>IF(N165="základní",J165,0)</f>
        <v>0</v>
      </c>
      <c r="BF165" s="140">
        <f>IF(N165="snížená",J165,0)</f>
        <v>0</v>
      </c>
      <c r="BG165" s="140">
        <f>IF(N165="zákl. přenesená",J165,0)</f>
        <v>0</v>
      </c>
      <c r="BH165" s="140">
        <f>IF(N165="sníž. přenesená",J165,0)</f>
        <v>0</v>
      </c>
      <c r="BI165" s="140">
        <f>IF(N165="nulová",J165,0)</f>
        <v>0</v>
      </c>
      <c r="BJ165" s="17" t="s">
        <v>6</v>
      </c>
      <c r="BK165" s="140">
        <f>ROUND(I165*H165,2)</f>
        <v>0</v>
      </c>
      <c r="BL165" s="17" t="s">
        <v>229</v>
      </c>
      <c r="BM165" s="139" t="s">
        <v>2453</v>
      </c>
    </row>
    <row r="166" spans="2:65" s="12" customFormat="1">
      <c r="B166" s="148"/>
      <c r="D166" s="142" t="s">
        <v>231</v>
      </c>
      <c r="E166" s="149" t="s">
        <v>1</v>
      </c>
      <c r="F166" s="150" t="s">
        <v>2454</v>
      </c>
      <c r="H166" s="151">
        <v>296.45999999999998</v>
      </c>
      <c r="I166" s="152"/>
      <c r="L166" s="148"/>
      <c r="M166" s="153"/>
      <c r="T166" s="154"/>
      <c r="AT166" s="149" t="s">
        <v>231</v>
      </c>
      <c r="AU166" s="149" t="s">
        <v>88</v>
      </c>
      <c r="AV166" s="12" t="s">
        <v>88</v>
      </c>
      <c r="AW166" s="12" t="s">
        <v>35</v>
      </c>
      <c r="AX166" s="12" t="s">
        <v>6</v>
      </c>
      <c r="AY166" s="149" t="s">
        <v>224</v>
      </c>
    </row>
    <row r="167" spans="2:65" s="1" customFormat="1" ht="24.2" customHeight="1">
      <c r="B167" s="32"/>
      <c r="C167" s="127" t="s">
        <v>261</v>
      </c>
      <c r="D167" s="127" t="s">
        <v>225</v>
      </c>
      <c r="E167" s="128" t="s">
        <v>743</v>
      </c>
      <c r="F167" s="129" t="s">
        <v>744</v>
      </c>
      <c r="G167" s="130" t="s">
        <v>320</v>
      </c>
      <c r="H167" s="131">
        <v>183</v>
      </c>
      <c r="I167" s="132"/>
      <c r="J167" s="133">
        <f>ROUND(I167*H167,2)</f>
        <v>0</v>
      </c>
      <c r="K167" s="134"/>
      <c r="L167" s="32"/>
      <c r="M167" s="135" t="s">
        <v>1</v>
      </c>
      <c r="N167" s="136" t="s">
        <v>44</v>
      </c>
      <c r="P167" s="137">
        <f>O167*H167</f>
        <v>0</v>
      </c>
      <c r="Q167" s="137">
        <v>4.0000000000000002E-4</v>
      </c>
      <c r="R167" s="137">
        <f>Q167*H167</f>
        <v>7.3200000000000001E-2</v>
      </c>
      <c r="S167" s="137">
        <v>0</v>
      </c>
      <c r="T167" s="138">
        <f>S167*H167</f>
        <v>0</v>
      </c>
      <c r="AR167" s="139" t="s">
        <v>229</v>
      </c>
      <c r="AT167" s="139" t="s">
        <v>225</v>
      </c>
      <c r="AU167" s="139" t="s">
        <v>88</v>
      </c>
      <c r="AY167" s="17" t="s">
        <v>224</v>
      </c>
      <c r="BE167" s="140">
        <f>IF(N167="základní",J167,0)</f>
        <v>0</v>
      </c>
      <c r="BF167" s="140">
        <f>IF(N167="snížená",J167,0)</f>
        <v>0</v>
      </c>
      <c r="BG167" s="140">
        <f>IF(N167="zákl. přenesená",J167,0)</f>
        <v>0</v>
      </c>
      <c r="BH167" s="140">
        <f>IF(N167="sníž. přenesená",J167,0)</f>
        <v>0</v>
      </c>
      <c r="BI167" s="140">
        <f>IF(N167="nulová",J167,0)</f>
        <v>0</v>
      </c>
      <c r="BJ167" s="17" t="s">
        <v>6</v>
      </c>
      <c r="BK167" s="140">
        <f>ROUND(I167*H167,2)</f>
        <v>0</v>
      </c>
      <c r="BL167" s="17" t="s">
        <v>229</v>
      </c>
      <c r="BM167" s="139" t="s">
        <v>2455</v>
      </c>
    </row>
    <row r="168" spans="2:65" s="12" customFormat="1">
      <c r="B168" s="148"/>
      <c r="D168" s="142" t="s">
        <v>231</v>
      </c>
      <c r="E168" s="149" t="s">
        <v>1</v>
      </c>
      <c r="F168" s="150" t="s">
        <v>2456</v>
      </c>
      <c r="H168" s="151">
        <v>183</v>
      </c>
      <c r="I168" s="152"/>
      <c r="L168" s="148"/>
      <c r="M168" s="153"/>
      <c r="T168" s="154"/>
      <c r="AT168" s="149" t="s">
        <v>231</v>
      </c>
      <c r="AU168" s="149" t="s">
        <v>88</v>
      </c>
      <c r="AV168" s="12" t="s">
        <v>88</v>
      </c>
      <c r="AW168" s="12" t="s">
        <v>35</v>
      </c>
      <c r="AX168" s="12" t="s">
        <v>6</v>
      </c>
      <c r="AY168" s="149" t="s">
        <v>224</v>
      </c>
    </row>
    <row r="169" spans="2:65" s="1" customFormat="1" ht="24.2" customHeight="1">
      <c r="B169" s="32"/>
      <c r="C169" s="162" t="s">
        <v>7</v>
      </c>
      <c r="D169" s="162" t="s">
        <v>748</v>
      </c>
      <c r="E169" s="163" t="s">
        <v>1870</v>
      </c>
      <c r="F169" s="164" t="s">
        <v>1871</v>
      </c>
      <c r="G169" s="165" t="s">
        <v>320</v>
      </c>
      <c r="H169" s="166">
        <v>263.70299999999997</v>
      </c>
      <c r="I169" s="167"/>
      <c r="J169" s="168">
        <f>ROUND(I169*H169,2)</f>
        <v>0</v>
      </c>
      <c r="K169" s="169"/>
      <c r="L169" s="170"/>
      <c r="M169" s="171" t="s">
        <v>1</v>
      </c>
      <c r="N169" s="172" t="s">
        <v>44</v>
      </c>
      <c r="P169" s="137">
        <f>O169*H169</f>
        <v>0</v>
      </c>
      <c r="Q169" s="137">
        <v>5.4000000000000003E-3</v>
      </c>
      <c r="R169" s="137">
        <f>Q169*H169</f>
        <v>1.4239961999999999</v>
      </c>
      <c r="S169" s="137">
        <v>0</v>
      </c>
      <c r="T169" s="138">
        <f>S169*H169</f>
        <v>0</v>
      </c>
      <c r="AR169" s="139" t="s">
        <v>272</v>
      </c>
      <c r="AT169" s="139" t="s">
        <v>748</v>
      </c>
      <c r="AU169" s="139" t="s">
        <v>88</v>
      </c>
      <c r="AY169" s="17" t="s">
        <v>224</v>
      </c>
      <c r="BE169" s="140">
        <f>IF(N169="základní",J169,0)</f>
        <v>0</v>
      </c>
      <c r="BF169" s="140">
        <f>IF(N169="snížená",J169,0)</f>
        <v>0</v>
      </c>
      <c r="BG169" s="140">
        <f>IF(N169="zákl. přenesená",J169,0)</f>
        <v>0</v>
      </c>
      <c r="BH169" s="140">
        <f>IF(N169="sníž. přenesená",J169,0)</f>
        <v>0</v>
      </c>
      <c r="BI169" s="140">
        <f>IF(N169="nulová",J169,0)</f>
        <v>0</v>
      </c>
      <c r="BJ169" s="17" t="s">
        <v>6</v>
      </c>
      <c r="BK169" s="140">
        <f>ROUND(I169*H169,2)</f>
        <v>0</v>
      </c>
      <c r="BL169" s="17" t="s">
        <v>229</v>
      </c>
      <c r="BM169" s="139" t="s">
        <v>2457</v>
      </c>
    </row>
    <row r="170" spans="2:65" s="12" customFormat="1">
      <c r="B170" s="148"/>
      <c r="D170" s="142" t="s">
        <v>231</v>
      </c>
      <c r="E170" s="149" t="s">
        <v>1</v>
      </c>
      <c r="F170" s="150" t="s">
        <v>2458</v>
      </c>
      <c r="H170" s="151">
        <v>148.22999999999999</v>
      </c>
      <c r="I170" s="152"/>
      <c r="L170" s="148"/>
      <c r="M170" s="153"/>
      <c r="T170" s="154"/>
      <c r="AT170" s="149" t="s">
        <v>231</v>
      </c>
      <c r="AU170" s="149" t="s">
        <v>88</v>
      </c>
      <c r="AV170" s="12" t="s">
        <v>88</v>
      </c>
      <c r="AW170" s="12" t="s">
        <v>35</v>
      </c>
      <c r="AX170" s="12" t="s">
        <v>79</v>
      </c>
      <c r="AY170" s="149" t="s">
        <v>224</v>
      </c>
    </row>
    <row r="171" spans="2:65" s="12" customFormat="1">
      <c r="B171" s="148"/>
      <c r="D171" s="142" t="s">
        <v>231</v>
      </c>
      <c r="E171" s="149" t="s">
        <v>1</v>
      </c>
      <c r="F171" s="150" t="s">
        <v>2459</v>
      </c>
      <c r="H171" s="151">
        <v>91.5</v>
      </c>
      <c r="I171" s="152"/>
      <c r="L171" s="148"/>
      <c r="M171" s="153"/>
      <c r="T171" s="154"/>
      <c r="AT171" s="149" t="s">
        <v>231</v>
      </c>
      <c r="AU171" s="149" t="s">
        <v>88</v>
      </c>
      <c r="AV171" s="12" t="s">
        <v>88</v>
      </c>
      <c r="AW171" s="12" t="s">
        <v>35</v>
      </c>
      <c r="AX171" s="12" t="s">
        <v>79</v>
      </c>
      <c r="AY171" s="149" t="s">
        <v>224</v>
      </c>
    </row>
    <row r="172" spans="2:65" s="13" customFormat="1">
      <c r="B172" s="155"/>
      <c r="D172" s="142" t="s">
        <v>231</v>
      </c>
      <c r="E172" s="156" t="s">
        <v>1</v>
      </c>
      <c r="F172" s="157" t="s">
        <v>236</v>
      </c>
      <c r="H172" s="158">
        <v>239.73</v>
      </c>
      <c r="I172" s="159"/>
      <c r="L172" s="155"/>
      <c r="M172" s="160"/>
      <c r="T172" s="161"/>
      <c r="AT172" s="156" t="s">
        <v>231</v>
      </c>
      <c r="AU172" s="156" t="s">
        <v>88</v>
      </c>
      <c r="AV172" s="13" t="s">
        <v>229</v>
      </c>
      <c r="AW172" s="13" t="s">
        <v>35</v>
      </c>
      <c r="AX172" s="13" t="s">
        <v>6</v>
      </c>
      <c r="AY172" s="156" t="s">
        <v>224</v>
      </c>
    </row>
    <row r="173" spans="2:65" s="12" customFormat="1">
      <c r="B173" s="148"/>
      <c r="D173" s="142" t="s">
        <v>231</v>
      </c>
      <c r="F173" s="150" t="s">
        <v>2460</v>
      </c>
      <c r="H173" s="151">
        <v>263.70299999999997</v>
      </c>
      <c r="I173" s="152"/>
      <c r="L173" s="148"/>
      <c r="M173" s="153"/>
      <c r="T173" s="154"/>
      <c r="AT173" s="149" t="s">
        <v>231</v>
      </c>
      <c r="AU173" s="149" t="s">
        <v>88</v>
      </c>
      <c r="AV173" s="12" t="s">
        <v>88</v>
      </c>
      <c r="AW173" s="12" t="s">
        <v>4</v>
      </c>
      <c r="AX173" s="12" t="s">
        <v>6</v>
      </c>
      <c r="AY173" s="149" t="s">
        <v>224</v>
      </c>
    </row>
    <row r="174" spans="2:65" s="1" customFormat="1" ht="24.2" customHeight="1">
      <c r="B174" s="32"/>
      <c r="C174" s="162" t="s">
        <v>265</v>
      </c>
      <c r="D174" s="162" t="s">
        <v>748</v>
      </c>
      <c r="E174" s="163" t="s">
        <v>1875</v>
      </c>
      <c r="F174" s="164" t="s">
        <v>1876</v>
      </c>
      <c r="G174" s="165" t="s">
        <v>320</v>
      </c>
      <c r="H174" s="166">
        <v>263.70299999999997</v>
      </c>
      <c r="I174" s="167"/>
      <c r="J174" s="168">
        <f>ROUND(I174*H174,2)</f>
        <v>0</v>
      </c>
      <c r="K174" s="169"/>
      <c r="L174" s="170"/>
      <c r="M174" s="171" t="s">
        <v>1</v>
      </c>
      <c r="N174" s="172" t="s">
        <v>44</v>
      </c>
      <c r="P174" s="137">
        <f>O174*H174</f>
        <v>0</v>
      </c>
      <c r="Q174" s="137">
        <v>5.3E-3</v>
      </c>
      <c r="R174" s="137">
        <f>Q174*H174</f>
        <v>1.3976259</v>
      </c>
      <c r="S174" s="137">
        <v>0</v>
      </c>
      <c r="T174" s="138">
        <f>S174*H174</f>
        <v>0</v>
      </c>
      <c r="AR174" s="139" t="s">
        <v>272</v>
      </c>
      <c r="AT174" s="139" t="s">
        <v>748</v>
      </c>
      <c r="AU174" s="139" t="s">
        <v>88</v>
      </c>
      <c r="AY174" s="17" t="s">
        <v>224</v>
      </c>
      <c r="BE174" s="140">
        <f>IF(N174="základní",J174,0)</f>
        <v>0</v>
      </c>
      <c r="BF174" s="140">
        <f>IF(N174="snížená",J174,0)</f>
        <v>0</v>
      </c>
      <c r="BG174" s="140">
        <f>IF(N174="zákl. přenesená",J174,0)</f>
        <v>0</v>
      </c>
      <c r="BH174" s="140">
        <f>IF(N174="sníž. přenesená",J174,0)</f>
        <v>0</v>
      </c>
      <c r="BI174" s="140">
        <f>IF(N174="nulová",J174,0)</f>
        <v>0</v>
      </c>
      <c r="BJ174" s="17" t="s">
        <v>6</v>
      </c>
      <c r="BK174" s="140">
        <f>ROUND(I174*H174,2)</f>
        <v>0</v>
      </c>
      <c r="BL174" s="17" t="s">
        <v>229</v>
      </c>
      <c r="BM174" s="139" t="s">
        <v>2461</v>
      </c>
    </row>
    <row r="175" spans="2:65" s="12" customFormat="1">
      <c r="B175" s="148"/>
      <c r="D175" s="142" t="s">
        <v>231</v>
      </c>
      <c r="F175" s="150" t="s">
        <v>2460</v>
      </c>
      <c r="H175" s="151">
        <v>263.70299999999997</v>
      </c>
      <c r="I175" s="152"/>
      <c r="L175" s="148"/>
      <c r="M175" s="153"/>
      <c r="T175" s="154"/>
      <c r="AT175" s="149" t="s">
        <v>231</v>
      </c>
      <c r="AU175" s="149" t="s">
        <v>88</v>
      </c>
      <c r="AV175" s="12" t="s">
        <v>88</v>
      </c>
      <c r="AW175" s="12" t="s">
        <v>4</v>
      </c>
      <c r="AX175" s="12" t="s">
        <v>6</v>
      </c>
      <c r="AY175" s="149" t="s">
        <v>224</v>
      </c>
    </row>
    <row r="176" spans="2:65" s="1" customFormat="1" ht="24.2" customHeight="1">
      <c r="B176" s="32"/>
      <c r="C176" s="127" t="s">
        <v>356</v>
      </c>
      <c r="D176" s="127" t="s">
        <v>225</v>
      </c>
      <c r="E176" s="128" t="s">
        <v>1878</v>
      </c>
      <c r="F176" s="129" t="s">
        <v>1879</v>
      </c>
      <c r="G176" s="130" t="s">
        <v>320</v>
      </c>
      <c r="H176" s="131">
        <v>263.70299999999997</v>
      </c>
      <c r="I176" s="132"/>
      <c r="J176" s="133">
        <f>ROUND(I176*H176,2)</f>
        <v>0</v>
      </c>
      <c r="K176" s="134"/>
      <c r="L176" s="32"/>
      <c r="M176" s="135" t="s">
        <v>1</v>
      </c>
      <c r="N176" s="136" t="s">
        <v>44</v>
      </c>
      <c r="P176" s="137">
        <f>O176*H176</f>
        <v>0</v>
      </c>
      <c r="Q176" s="137">
        <v>0</v>
      </c>
      <c r="R176" s="137">
        <f>Q176*H176</f>
        <v>0</v>
      </c>
      <c r="S176" s="137">
        <v>0</v>
      </c>
      <c r="T176" s="138">
        <f>S176*H176</f>
        <v>0</v>
      </c>
      <c r="AR176" s="139" t="s">
        <v>229</v>
      </c>
      <c r="AT176" s="139" t="s">
        <v>225</v>
      </c>
      <c r="AU176" s="139" t="s">
        <v>88</v>
      </c>
      <c r="AY176" s="17" t="s">
        <v>224</v>
      </c>
      <c r="BE176" s="140">
        <f>IF(N176="základní",J176,0)</f>
        <v>0</v>
      </c>
      <c r="BF176" s="140">
        <f>IF(N176="snížená",J176,0)</f>
        <v>0</v>
      </c>
      <c r="BG176" s="140">
        <f>IF(N176="zákl. přenesená",J176,0)</f>
        <v>0</v>
      </c>
      <c r="BH176" s="140">
        <f>IF(N176="sníž. přenesená",J176,0)</f>
        <v>0</v>
      </c>
      <c r="BI176" s="140">
        <f>IF(N176="nulová",J176,0)</f>
        <v>0</v>
      </c>
      <c r="BJ176" s="17" t="s">
        <v>6</v>
      </c>
      <c r="BK176" s="140">
        <f>ROUND(I176*H176,2)</f>
        <v>0</v>
      </c>
      <c r="BL176" s="17" t="s">
        <v>229</v>
      </c>
      <c r="BM176" s="139" t="s">
        <v>2462</v>
      </c>
    </row>
    <row r="177" spans="2:65" s="1" customFormat="1" ht="24.2" customHeight="1">
      <c r="B177" s="32"/>
      <c r="C177" s="127" t="s">
        <v>275</v>
      </c>
      <c r="D177" s="127" t="s">
        <v>225</v>
      </c>
      <c r="E177" s="128" t="s">
        <v>1885</v>
      </c>
      <c r="F177" s="129" t="s">
        <v>1886</v>
      </c>
      <c r="G177" s="130" t="s">
        <v>797</v>
      </c>
      <c r="H177" s="180"/>
      <c r="I177" s="132"/>
      <c r="J177" s="133">
        <f>ROUND(I177*H177,2)</f>
        <v>0</v>
      </c>
      <c r="K177" s="134"/>
      <c r="L177" s="32"/>
      <c r="M177" s="135" t="s">
        <v>1</v>
      </c>
      <c r="N177" s="136" t="s">
        <v>44</v>
      </c>
      <c r="P177" s="137">
        <f>O177*H177</f>
        <v>0</v>
      </c>
      <c r="Q177" s="137">
        <v>0</v>
      </c>
      <c r="R177" s="137">
        <f>Q177*H177</f>
        <v>0</v>
      </c>
      <c r="S177" s="137">
        <v>0</v>
      </c>
      <c r="T177" s="138">
        <f>S177*H177</f>
        <v>0</v>
      </c>
      <c r="AR177" s="139" t="s">
        <v>249</v>
      </c>
      <c r="AT177" s="139" t="s">
        <v>225</v>
      </c>
      <c r="AU177" s="139" t="s">
        <v>88</v>
      </c>
      <c r="AY177" s="17" t="s">
        <v>224</v>
      </c>
      <c r="BE177" s="140">
        <f>IF(N177="základní",J177,0)</f>
        <v>0</v>
      </c>
      <c r="BF177" s="140">
        <f>IF(N177="snížená",J177,0)</f>
        <v>0</v>
      </c>
      <c r="BG177" s="140">
        <f>IF(N177="zákl. přenesená",J177,0)</f>
        <v>0</v>
      </c>
      <c r="BH177" s="140">
        <f>IF(N177="sníž. přenesená",J177,0)</f>
        <v>0</v>
      </c>
      <c r="BI177" s="140">
        <f>IF(N177="nulová",J177,0)</f>
        <v>0</v>
      </c>
      <c r="BJ177" s="17" t="s">
        <v>6</v>
      </c>
      <c r="BK177" s="140">
        <f>ROUND(I177*H177,2)</f>
        <v>0</v>
      </c>
      <c r="BL177" s="17" t="s">
        <v>249</v>
      </c>
      <c r="BM177" s="139" t="s">
        <v>2463</v>
      </c>
    </row>
    <row r="178" spans="2:65" s="10" customFormat="1" ht="22.9" customHeight="1">
      <c r="B178" s="117"/>
      <c r="D178" s="118" t="s">
        <v>78</v>
      </c>
      <c r="E178" s="195" t="s">
        <v>799</v>
      </c>
      <c r="F178" s="195" t="s">
        <v>800</v>
      </c>
      <c r="I178" s="120"/>
      <c r="J178" s="196">
        <f>BK178</f>
        <v>0</v>
      </c>
      <c r="L178" s="117"/>
      <c r="M178" s="122"/>
      <c r="P178" s="123">
        <f>SUM(P179:P196)</f>
        <v>0</v>
      </c>
      <c r="R178" s="123">
        <f>SUM(R179:R196)</f>
        <v>2.0182742</v>
      </c>
      <c r="T178" s="124">
        <f>SUM(T179:T196)</f>
        <v>0</v>
      </c>
      <c r="AR178" s="118" t="s">
        <v>88</v>
      </c>
      <c r="AT178" s="125" t="s">
        <v>78</v>
      </c>
      <c r="AU178" s="125" t="s">
        <v>6</v>
      </c>
      <c r="AY178" s="118" t="s">
        <v>224</v>
      </c>
      <c r="BK178" s="126">
        <f>SUM(BK179:BK196)</f>
        <v>0</v>
      </c>
    </row>
    <row r="179" spans="2:65" s="1" customFormat="1" ht="24.2" customHeight="1">
      <c r="B179" s="32"/>
      <c r="C179" s="127" t="s">
        <v>369</v>
      </c>
      <c r="D179" s="127" t="s">
        <v>225</v>
      </c>
      <c r="E179" s="128" t="s">
        <v>1888</v>
      </c>
      <c r="F179" s="129" t="s">
        <v>1889</v>
      </c>
      <c r="G179" s="130" t="s">
        <v>320</v>
      </c>
      <c r="H179" s="131">
        <v>42.7</v>
      </c>
      <c r="I179" s="132"/>
      <c r="J179" s="133">
        <f>ROUND(I179*H179,2)</f>
        <v>0</v>
      </c>
      <c r="K179" s="134"/>
      <c r="L179" s="32"/>
      <c r="M179" s="135" t="s">
        <v>1</v>
      </c>
      <c r="N179" s="136" t="s">
        <v>44</v>
      </c>
      <c r="P179" s="137">
        <f>O179*H179</f>
        <v>0</v>
      </c>
      <c r="Q179" s="137">
        <v>6.1000000000000004E-3</v>
      </c>
      <c r="R179" s="137">
        <f>Q179*H179</f>
        <v>0.26047000000000003</v>
      </c>
      <c r="S179" s="137">
        <v>0</v>
      </c>
      <c r="T179" s="138">
        <f>S179*H179</f>
        <v>0</v>
      </c>
      <c r="AR179" s="139" t="s">
        <v>249</v>
      </c>
      <c r="AT179" s="139" t="s">
        <v>225</v>
      </c>
      <c r="AU179" s="139" t="s">
        <v>88</v>
      </c>
      <c r="AY179" s="17" t="s">
        <v>224</v>
      </c>
      <c r="BE179" s="140">
        <f>IF(N179="základní",J179,0)</f>
        <v>0</v>
      </c>
      <c r="BF179" s="140">
        <f>IF(N179="snížená",J179,0)</f>
        <v>0</v>
      </c>
      <c r="BG179" s="140">
        <f>IF(N179="zákl. přenesená",J179,0)</f>
        <v>0</v>
      </c>
      <c r="BH179" s="140">
        <f>IF(N179="sníž. přenesená",J179,0)</f>
        <v>0</v>
      </c>
      <c r="BI179" s="140">
        <f>IF(N179="nulová",J179,0)</f>
        <v>0</v>
      </c>
      <c r="BJ179" s="17" t="s">
        <v>6</v>
      </c>
      <c r="BK179" s="140">
        <f>ROUND(I179*H179,2)</f>
        <v>0</v>
      </c>
      <c r="BL179" s="17" t="s">
        <v>249</v>
      </c>
      <c r="BM179" s="139" t="s">
        <v>2464</v>
      </c>
    </row>
    <row r="180" spans="2:65" s="12" customFormat="1">
      <c r="B180" s="148"/>
      <c r="D180" s="142" t="s">
        <v>231</v>
      </c>
      <c r="E180" s="149" t="s">
        <v>1</v>
      </c>
      <c r="F180" s="150" t="s">
        <v>2465</v>
      </c>
      <c r="H180" s="151">
        <v>42.7</v>
      </c>
      <c r="I180" s="152"/>
      <c r="L180" s="148"/>
      <c r="M180" s="153"/>
      <c r="T180" s="154"/>
      <c r="AT180" s="149" t="s">
        <v>231</v>
      </c>
      <c r="AU180" s="149" t="s">
        <v>88</v>
      </c>
      <c r="AV180" s="12" t="s">
        <v>88</v>
      </c>
      <c r="AW180" s="12" t="s">
        <v>35</v>
      </c>
      <c r="AX180" s="12" t="s">
        <v>6</v>
      </c>
      <c r="AY180" s="149" t="s">
        <v>224</v>
      </c>
    </row>
    <row r="181" spans="2:65" s="1" customFormat="1" ht="24.2" customHeight="1">
      <c r="B181" s="32"/>
      <c r="C181" s="127" t="s">
        <v>376</v>
      </c>
      <c r="D181" s="127" t="s">
        <v>225</v>
      </c>
      <c r="E181" s="128" t="s">
        <v>1892</v>
      </c>
      <c r="F181" s="129" t="s">
        <v>1893</v>
      </c>
      <c r="G181" s="130" t="s">
        <v>320</v>
      </c>
      <c r="H181" s="131">
        <v>177.38</v>
      </c>
      <c r="I181" s="132"/>
      <c r="J181" s="133">
        <f>ROUND(I181*H181,2)</f>
        <v>0</v>
      </c>
      <c r="K181" s="134"/>
      <c r="L181" s="32"/>
      <c r="M181" s="135" t="s">
        <v>1</v>
      </c>
      <c r="N181" s="136" t="s">
        <v>44</v>
      </c>
      <c r="P181" s="137">
        <f>O181*H181</f>
        <v>0</v>
      </c>
      <c r="Q181" s="137">
        <v>0</v>
      </c>
      <c r="R181" s="137">
        <f>Q181*H181</f>
        <v>0</v>
      </c>
      <c r="S181" s="137">
        <v>0</v>
      </c>
      <c r="T181" s="138">
        <f>S181*H181</f>
        <v>0</v>
      </c>
      <c r="AR181" s="139" t="s">
        <v>249</v>
      </c>
      <c r="AT181" s="139" t="s">
        <v>225</v>
      </c>
      <c r="AU181" s="139" t="s">
        <v>88</v>
      </c>
      <c r="AY181" s="17" t="s">
        <v>224</v>
      </c>
      <c r="BE181" s="140">
        <f>IF(N181="základní",J181,0)</f>
        <v>0</v>
      </c>
      <c r="BF181" s="140">
        <f>IF(N181="snížená",J181,0)</f>
        <v>0</v>
      </c>
      <c r="BG181" s="140">
        <f>IF(N181="zákl. přenesená",J181,0)</f>
        <v>0</v>
      </c>
      <c r="BH181" s="140">
        <f>IF(N181="sníž. přenesená",J181,0)</f>
        <v>0</v>
      </c>
      <c r="BI181" s="140">
        <f>IF(N181="nulová",J181,0)</f>
        <v>0</v>
      </c>
      <c r="BJ181" s="17" t="s">
        <v>6</v>
      </c>
      <c r="BK181" s="140">
        <f>ROUND(I181*H181,2)</f>
        <v>0</v>
      </c>
      <c r="BL181" s="17" t="s">
        <v>249</v>
      </c>
      <c r="BM181" s="139" t="s">
        <v>2466</v>
      </c>
    </row>
    <row r="182" spans="2:65" s="12" customFormat="1">
      <c r="B182" s="148"/>
      <c r="D182" s="142" t="s">
        <v>231</v>
      </c>
      <c r="E182" s="149" t="s">
        <v>1</v>
      </c>
      <c r="F182" s="150" t="s">
        <v>2467</v>
      </c>
      <c r="H182" s="151">
        <v>177.38</v>
      </c>
      <c r="I182" s="152"/>
      <c r="L182" s="148"/>
      <c r="M182" s="153"/>
      <c r="T182" s="154"/>
      <c r="AT182" s="149" t="s">
        <v>231</v>
      </c>
      <c r="AU182" s="149" t="s">
        <v>88</v>
      </c>
      <c r="AV182" s="12" t="s">
        <v>88</v>
      </c>
      <c r="AW182" s="12" t="s">
        <v>35</v>
      </c>
      <c r="AX182" s="12" t="s">
        <v>6</v>
      </c>
      <c r="AY182" s="149" t="s">
        <v>224</v>
      </c>
    </row>
    <row r="183" spans="2:65" s="1" customFormat="1" ht="24.2" customHeight="1">
      <c r="B183" s="32"/>
      <c r="C183" s="127" t="s">
        <v>380</v>
      </c>
      <c r="D183" s="127" t="s">
        <v>225</v>
      </c>
      <c r="E183" s="128" t="s">
        <v>1896</v>
      </c>
      <c r="F183" s="129" t="s">
        <v>1897</v>
      </c>
      <c r="G183" s="130" t="s">
        <v>320</v>
      </c>
      <c r="H183" s="131">
        <v>177.38</v>
      </c>
      <c r="I183" s="132"/>
      <c r="J183" s="133">
        <f>ROUND(I183*H183,2)</f>
        <v>0</v>
      </c>
      <c r="K183" s="134"/>
      <c r="L183" s="32"/>
      <c r="M183" s="135" t="s">
        <v>1</v>
      </c>
      <c r="N183" s="136" t="s">
        <v>44</v>
      </c>
      <c r="P183" s="137">
        <f>O183*H183</f>
        <v>0</v>
      </c>
      <c r="Q183" s="137">
        <v>2.9999999999999997E-4</v>
      </c>
      <c r="R183" s="137">
        <f>Q183*H183</f>
        <v>5.3213999999999997E-2</v>
      </c>
      <c r="S183" s="137">
        <v>0</v>
      </c>
      <c r="T183" s="138">
        <f>S183*H183</f>
        <v>0</v>
      </c>
      <c r="AR183" s="139" t="s">
        <v>249</v>
      </c>
      <c r="AT183" s="139" t="s">
        <v>225</v>
      </c>
      <c r="AU183" s="139" t="s">
        <v>88</v>
      </c>
      <c r="AY183" s="17" t="s">
        <v>224</v>
      </c>
      <c r="BE183" s="140">
        <f>IF(N183="základní",J183,0)</f>
        <v>0</v>
      </c>
      <c r="BF183" s="140">
        <f>IF(N183="snížená",J183,0)</f>
        <v>0</v>
      </c>
      <c r="BG183" s="140">
        <f>IF(N183="zákl. přenesená",J183,0)</f>
        <v>0</v>
      </c>
      <c r="BH183" s="140">
        <f>IF(N183="sníž. přenesená",J183,0)</f>
        <v>0</v>
      </c>
      <c r="BI183" s="140">
        <f>IF(N183="nulová",J183,0)</f>
        <v>0</v>
      </c>
      <c r="BJ183" s="17" t="s">
        <v>6</v>
      </c>
      <c r="BK183" s="140">
        <f>ROUND(I183*H183,2)</f>
        <v>0</v>
      </c>
      <c r="BL183" s="17" t="s">
        <v>249</v>
      </c>
      <c r="BM183" s="139" t="s">
        <v>2468</v>
      </c>
    </row>
    <row r="184" spans="2:65" s="1" customFormat="1" ht="24.2" customHeight="1">
      <c r="B184" s="32"/>
      <c r="C184" s="162" t="s">
        <v>280</v>
      </c>
      <c r="D184" s="162" t="s">
        <v>748</v>
      </c>
      <c r="E184" s="163" t="s">
        <v>1899</v>
      </c>
      <c r="F184" s="164" t="s">
        <v>1900</v>
      </c>
      <c r="G184" s="165" t="s">
        <v>320</v>
      </c>
      <c r="H184" s="166">
        <v>354.76</v>
      </c>
      <c r="I184" s="167"/>
      <c r="J184" s="168">
        <f>ROUND(I184*H184,2)</f>
        <v>0</v>
      </c>
      <c r="K184" s="169"/>
      <c r="L184" s="170"/>
      <c r="M184" s="171" t="s">
        <v>1</v>
      </c>
      <c r="N184" s="172" t="s">
        <v>44</v>
      </c>
      <c r="P184" s="137">
        <f>O184*H184</f>
        <v>0</v>
      </c>
      <c r="Q184" s="137">
        <v>4.1999999999999997E-3</v>
      </c>
      <c r="R184" s="137">
        <f>Q184*H184</f>
        <v>1.4899919999999998</v>
      </c>
      <c r="S184" s="137">
        <v>0</v>
      </c>
      <c r="T184" s="138">
        <f>S184*H184</f>
        <v>0</v>
      </c>
      <c r="AR184" s="139" t="s">
        <v>420</v>
      </c>
      <c r="AT184" s="139" t="s">
        <v>748</v>
      </c>
      <c r="AU184" s="139" t="s">
        <v>88</v>
      </c>
      <c r="AY184" s="17" t="s">
        <v>224</v>
      </c>
      <c r="BE184" s="140">
        <f>IF(N184="základní",J184,0)</f>
        <v>0</v>
      </c>
      <c r="BF184" s="140">
        <f>IF(N184="snížená",J184,0)</f>
        <v>0</v>
      </c>
      <c r="BG184" s="140">
        <f>IF(N184="zákl. přenesená",J184,0)</f>
        <v>0</v>
      </c>
      <c r="BH184" s="140">
        <f>IF(N184="sníž. přenesená",J184,0)</f>
        <v>0</v>
      </c>
      <c r="BI184" s="140">
        <f>IF(N184="nulová",J184,0)</f>
        <v>0</v>
      </c>
      <c r="BJ184" s="17" t="s">
        <v>6</v>
      </c>
      <c r="BK184" s="140">
        <f>ROUND(I184*H184,2)</f>
        <v>0</v>
      </c>
      <c r="BL184" s="17" t="s">
        <v>249</v>
      </c>
      <c r="BM184" s="139" t="s">
        <v>2469</v>
      </c>
    </row>
    <row r="185" spans="2:65" s="12" customFormat="1">
      <c r="B185" s="148"/>
      <c r="D185" s="142" t="s">
        <v>231</v>
      </c>
      <c r="E185" s="149" t="s">
        <v>1</v>
      </c>
      <c r="F185" s="150" t="s">
        <v>2470</v>
      </c>
      <c r="H185" s="151">
        <v>354.76</v>
      </c>
      <c r="I185" s="152"/>
      <c r="L185" s="148"/>
      <c r="M185" s="153"/>
      <c r="T185" s="154"/>
      <c r="AT185" s="149" t="s">
        <v>231</v>
      </c>
      <c r="AU185" s="149" t="s">
        <v>88</v>
      </c>
      <c r="AV185" s="12" t="s">
        <v>88</v>
      </c>
      <c r="AW185" s="12" t="s">
        <v>35</v>
      </c>
      <c r="AX185" s="12" t="s">
        <v>6</v>
      </c>
      <c r="AY185" s="149" t="s">
        <v>224</v>
      </c>
    </row>
    <row r="186" spans="2:65" s="1" customFormat="1" ht="24.2" customHeight="1">
      <c r="B186" s="32"/>
      <c r="C186" s="162" t="s">
        <v>394</v>
      </c>
      <c r="D186" s="162" t="s">
        <v>748</v>
      </c>
      <c r="E186" s="163" t="s">
        <v>1903</v>
      </c>
      <c r="F186" s="164" t="s">
        <v>1904</v>
      </c>
      <c r="G186" s="165" t="s">
        <v>320</v>
      </c>
      <c r="H186" s="166">
        <v>177.38</v>
      </c>
      <c r="I186" s="167"/>
      <c r="J186" s="168">
        <f>ROUND(I186*H186,2)</f>
        <v>0</v>
      </c>
      <c r="K186" s="169"/>
      <c r="L186" s="170"/>
      <c r="M186" s="171" t="s">
        <v>1</v>
      </c>
      <c r="N186" s="172" t="s">
        <v>44</v>
      </c>
      <c r="P186" s="137">
        <f>O186*H186</f>
        <v>0</v>
      </c>
      <c r="Q186" s="137">
        <v>8.0000000000000007E-5</v>
      </c>
      <c r="R186" s="137">
        <f>Q186*H186</f>
        <v>1.4190400000000001E-2</v>
      </c>
      <c r="S186" s="137">
        <v>0</v>
      </c>
      <c r="T186" s="138">
        <f>S186*H186</f>
        <v>0</v>
      </c>
      <c r="AR186" s="139" t="s">
        <v>420</v>
      </c>
      <c r="AT186" s="139" t="s">
        <v>748</v>
      </c>
      <c r="AU186" s="139" t="s">
        <v>88</v>
      </c>
      <c r="AY186" s="17" t="s">
        <v>224</v>
      </c>
      <c r="BE186" s="140">
        <f>IF(N186="základní",J186,0)</f>
        <v>0</v>
      </c>
      <c r="BF186" s="140">
        <f>IF(N186="snížená",J186,0)</f>
        <v>0</v>
      </c>
      <c r="BG186" s="140">
        <f>IF(N186="zákl. přenesená",J186,0)</f>
        <v>0</v>
      </c>
      <c r="BH186" s="140">
        <f>IF(N186="sníž. přenesená",J186,0)</f>
        <v>0</v>
      </c>
      <c r="BI186" s="140">
        <f>IF(N186="nulová",J186,0)</f>
        <v>0</v>
      </c>
      <c r="BJ186" s="17" t="s">
        <v>6</v>
      </c>
      <c r="BK186" s="140">
        <f>ROUND(I186*H186,2)</f>
        <v>0</v>
      </c>
      <c r="BL186" s="17" t="s">
        <v>249</v>
      </c>
      <c r="BM186" s="139" t="s">
        <v>2471</v>
      </c>
    </row>
    <row r="187" spans="2:65" s="1" customFormat="1" ht="24.2" customHeight="1">
      <c r="B187" s="32"/>
      <c r="C187" s="127" t="s">
        <v>285</v>
      </c>
      <c r="D187" s="127" t="s">
        <v>225</v>
      </c>
      <c r="E187" s="128" t="s">
        <v>1906</v>
      </c>
      <c r="F187" s="129" t="s">
        <v>1907</v>
      </c>
      <c r="G187" s="130" t="s">
        <v>320</v>
      </c>
      <c r="H187" s="131">
        <v>91.5</v>
      </c>
      <c r="I187" s="132"/>
      <c r="J187" s="133">
        <f>ROUND(I187*H187,2)</f>
        <v>0</v>
      </c>
      <c r="K187" s="134"/>
      <c r="L187" s="32"/>
      <c r="M187" s="135" t="s">
        <v>1</v>
      </c>
      <c r="N187" s="136" t="s">
        <v>44</v>
      </c>
      <c r="P187" s="137">
        <f>O187*H187</f>
        <v>0</v>
      </c>
      <c r="Q187" s="137">
        <v>5.0000000000000002E-5</v>
      </c>
      <c r="R187" s="137">
        <f>Q187*H187</f>
        <v>4.5750000000000001E-3</v>
      </c>
      <c r="S187" s="137">
        <v>0</v>
      </c>
      <c r="T187" s="138">
        <f>S187*H187</f>
        <v>0</v>
      </c>
      <c r="AR187" s="139" t="s">
        <v>249</v>
      </c>
      <c r="AT187" s="139" t="s">
        <v>225</v>
      </c>
      <c r="AU187" s="139" t="s">
        <v>88</v>
      </c>
      <c r="AY187" s="17" t="s">
        <v>224</v>
      </c>
      <c r="BE187" s="140">
        <f>IF(N187="základní",J187,0)</f>
        <v>0</v>
      </c>
      <c r="BF187" s="140">
        <f>IF(N187="snížená",J187,0)</f>
        <v>0</v>
      </c>
      <c r="BG187" s="140">
        <f>IF(N187="zákl. přenesená",J187,0)</f>
        <v>0</v>
      </c>
      <c r="BH187" s="140">
        <f>IF(N187="sníž. přenesená",J187,0)</f>
        <v>0</v>
      </c>
      <c r="BI187" s="140">
        <f>IF(N187="nulová",J187,0)</f>
        <v>0</v>
      </c>
      <c r="BJ187" s="17" t="s">
        <v>6</v>
      </c>
      <c r="BK187" s="140">
        <f>ROUND(I187*H187,2)</f>
        <v>0</v>
      </c>
      <c r="BL187" s="17" t="s">
        <v>249</v>
      </c>
      <c r="BM187" s="139" t="s">
        <v>2472</v>
      </c>
    </row>
    <row r="188" spans="2:65" s="11" customFormat="1">
      <c r="B188" s="141"/>
      <c r="D188" s="142" t="s">
        <v>231</v>
      </c>
      <c r="E188" s="143" t="s">
        <v>1</v>
      </c>
      <c r="F188" s="144" t="s">
        <v>1883</v>
      </c>
      <c r="H188" s="143" t="s">
        <v>1</v>
      </c>
      <c r="I188" s="145"/>
      <c r="L188" s="141"/>
      <c r="M188" s="146"/>
      <c r="T188" s="147"/>
      <c r="AT188" s="143" t="s">
        <v>231</v>
      </c>
      <c r="AU188" s="143" t="s">
        <v>88</v>
      </c>
      <c r="AV188" s="11" t="s">
        <v>6</v>
      </c>
      <c r="AW188" s="11" t="s">
        <v>35</v>
      </c>
      <c r="AX188" s="11" t="s">
        <v>79</v>
      </c>
      <c r="AY188" s="143" t="s">
        <v>224</v>
      </c>
    </row>
    <row r="189" spans="2:65" s="12" customFormat="1">
      <c r="B189" s="148"/>
      <c r="D189" s="142" t="s">
        <v>231</v>
      </c>
      <c r="E189" s="149" t="s">
        <v>1</v>
      </c>
      <c r="F189" s="150" t="s">
        <v>2473</v>
      </c>
      <c r="H189" s="151">
        <v>91.5</v>
      </c>
      <c r="I189" s="152"/>
      <c r="L189" s="148"/>
      <c r="M189" s="153"/>
      <c r="T189" s="154"/>
      <c r="AT189" s="149" t="s">
        <v>231</v>
      </c>
      <c r="AU189" s="149" t="s">
        <v>88</v>
      </c>
      <c r="AV189" s="12" t="s">
        <v>88</v>
      </c>
      <c r="AW189" s="12" t="s">
        <v>35</v>
      </c>
      <c r="AX189" s="12" t="s">
        <v>6</v>
      </c>
      <c r="AY189" s="149" t="s">
        <v>224</v>
      </c>
    </row>
    <row r="190" spans="2:65" s="1" customFormat="1" ht="24.2" customHeight="1">
      <c r="B190" s="32"/>
      <c r="C190" s="162" t="s">
        <v>414</v>
      </c>
      <c r="D190" s="162" t="s">
        <v>748</v>
      </c>
      <c r="E190" s="163" t="s">
        <v>1909</v>
      </c>
      <c r="F190" s="164" t="s">
        <v>1910</v>
      </c>
      <c r="G190" s="165" t="s">
        <v>320</v>
      </c>
      <c r="H190" s="166">
        <v>91.5</v>
      </c>
      <c r="I190" s="167"/>
      <c r="J190" s="168">
        <f>ROUND(I190*H190,2)</f>
        <v>0</v>
      </c>
      <c r="K190" s="169"/>
      <c r="L190" s="170"/>
      <c r="M190" s="171" t="s">
        <v>1</v>
      </c>
      <c r="N190" s="172" t="s">
        <v>44</v>
      </c>
      <c r="P190" s="137">
        <f>O190*H190</f>
        <v>0</v>
      </c>
      <c r="Q190" s="137">
        <v>1.8E-3</v>
      </c>
      <c r="R190" s="137">
        <f>Q190*H190</f>
        <v>0.16469999999999999</v>
      </c>
      <c r="S190" s="137">
        <v>0</v>
      </c>
      <c r="T190" s="138">
        <f>S190*H190</f>
        <v>0</v>
      </c>
      <c r="AR190" s="139" t="s">
        <v>420</v>
      </c>
      <c r="AT190" s="139" t="s">
        <v>748</v>
      </c>
      <c r="AU190" s="139" t="s">
        <v>88</v>
      </c>
      <c r="AY190" s="17" t="s">
        <v>224</v>
      </c>
      <c r="BE190" s="140">
        <f>IF(N190="základní",J190,0)</f>
        <v>0</v>
      </c>
      <c r="BF190" s="140">
        <f>IF(N190="snížená",J190,0)</f>
        <v>0</v>
      </c>
      <c r="BG190" s="140">
        <f>IF(N190="zákl. přenesená",J190,0)</f>
        <v>0</v>
      </c>
      <c r="BH190" s="140">
        <f>IF(N190="sníž. přenesená",J190,0)</f>
        <v>0</v>
      </c>
      <c r="BI190" s="140">
        <f>IF(N190="nulová",J190,0)</f>
        <v>0</v>
      </c>
      <c r="BJ190" s="17" t="s">
        <v>6</v>
      </c>
      <c r="BK190" s="140">
        <f>ROUND(I190*H190,2)</f>
        <v>0</v>
      </c>
      <c r="BL190" s="17" t="s">
        <v>249</v>
      </c>
      <c r="BM190" s="139" t="s">
        <v>2474</v>
      </c>
    </row>
    <row r="191" spans="2:65" s="1" customFormat="1" ht="33" customHeight="1">
      <c r="B191" s="32"/>
      <c r="C191" s="127" t="s">
        <v>420</v>
      </c>
      <c r="D191" s="127" t="s">
        <v>225</v>
      </c>
      <c r="E191" s="128" t="s">
        <v>1912</v>
      </c>
      <c r="F191" s="129" t="s">
        <v>1913</v>
      </c>
      <c r="G191" s="130" t="s">
        <v>320</v>
      </c>
      <c r="H191" s="131">
        <v>129.72</v>
      </c>
      <c r="I191" s="132"/>
      <c r="J191" s="133">
        <f>ROUND(I191*H191,2)</f>
        <v>0</v>
      </c>
      <c r="K191" s="134"/>
      <c r="L191" s="32"/>
      <c r="M191" s="135" t="s">
        <v>1</v>
      </c>
      <c r="N191" s="136" t="s">
        <v>44</v>
      </c>
      <c r="P191" s="137">
        <f>O191*H191</f>
        <v>0</v>
      </c>
      <c r="Q191" s="137">
        <v>2.4000000000000001E-4</v>
      </c>
      <c r="R191" s="137">
        <f>Q191*H191</f>
        <v>3.1132800000000002E-2</v>
      </c>
      <c r="S191" s="137">
        <v>0</v>
      </c>
      <c r="T191" s="138">
        <f>S191*H191</f>
        <v>0</v>
      </c>
      <c r="AR191" s="139" t="s">
        <v>249</v>
      </c>
      <c r="AT191" s="139" t="s">
        <v>225</v>
      </c>
      <c r="AU191" s="139" t="s">
        <v>88</v>
      </c>
      <c r="AY191" s="17" t="s">
        <v>224</v>
      </c>
      <c r="BE191" s="140">
        <f>IF(N191="základní",J191,0)</f>
        <v>0</v>
      </c>
      <c r="BF191" s="140">
        <f>IF(N191="snížená",J191,0)</f>
        <v>0</v>
      </c>
      <c r="BG191" s="140">
        <f>IF(N191="zákl. přenesená",J191,0)</f>
        <v>0</v>
      </c>
      <c r="BH191" s="140">
        <f>IF(N191="sníž. přenesená",J191,0)</f>
        <v>0</v>
      </c>
      <c r="BI191" s="140">
        <f>IF(N191="nulová",J191,0)</f>
        <v>0</v>
      </c>
      <c r="BJ191" s="17" t="s">
        <v>6</v>
      </c>
      <c r="BK191" s="140">
        <f>ROUND(I191*H191,2)</f>
        <v>0</v>
      </c>
      <c r="BL191" s="17" t="s">
        <v>249</v>
      </c>
      <c r="BM191" s="139" t="s">
        <v>2475</v>
      </c>
    </row>
    <row r="192" spans="2:65" s="12" customFormat="1">
      <c r="B192" s="148"/>
      <c r="D192" s="142" t="s">
        <v>231</v>
      </c>
      <c r="E192" s="149" t="s">
        <v>1</v>
      </c>
      <c r="F192" s="150" t="s">
        <v>2476</v>
      </c>
      <c r="H192" s="151">
        <v>183</v>
      </c>
      <c r="I192" s="152"/>
      <c r="L192" s="148"/>
      <c r="M192" s="153"/>
      <c r="T192" s="154"/>
      <c r="AT192" s="149" t="s">
        <v>231</v>
      </c>
      <c r="AU192" s="149" t="s">
        <v>88</v>
      </c>
      <c r="AV192" s="12" t="s">
        <v>88</v>
      </c>
      <c r="AW192" s="12" t="s">
        <v>35</v>
      </c>
      <c r="AX192" s="12" t="s">
        <v>79</v>
      </c>
      <c r="AY192" s="149" t="s">
        <v>224</v>
      </c>
    </row>
    <row r="193" spans="2:65" s="11" customFormat="1">
      <c r="B193" s="141"/>
      <c r="D193" s="142" t="s">
        <v>231</v>
      </c>
      <c r="E193" s="143" t="s">
        <v>1</v>
      </c>
      <c r="F193" s="144" t="s">
        <v>1916</v>
      </c>
      <c r="H193" s="143" t="s">
        <v>1</v>
      </c>
      <c r="I193" s="145"/>
      <c r="L193" s="141"/>
      <c r="M193" s="146"/>
      <c r="T193" s="147"/>
      <c r="AT193" s="143" t="s">
        <v>231</v>
      </c>
      <c r="AU193" s="143" t="s">
        <v>88</v>
      </c>
      <c r="AV193" s="11" t="s">
        <v>6</v>
      </c>
      <c r="AW193" s="11" t="s">
        <v>35</v>
      </c>
      <c r="AX193" s="11" t="s">
        <v>79</v>
      </c>
      <c r="AY193" s="143" t="s">
        <v>224</v>
      </c>
    </row>
    <row r="194" spans="2:65" s="12" customFormat="1">
      <c r="B194" s="148"/>
      <c r="D194" s="142" t="s">
        <v>231</v>
      </c>
      <c r="E194" s="149" t="s">
        <v>1</v>
      </c>
      <c r="F194" s="150" t="s">
        <v>2477</v>
      </c>
      <c r="H194" s="151">
        <v>-53.28</v>
      </c>
      <c r="I194" s="152"/>
      <c r="L194" s="148"/>
      <c r="M194" s="153"/>
      <c r="T194" s="154"/>
      <c r="AT194" s="149" t="s">
        <v>231</v>
      </c>
      <c r="AU194" s="149" t="s">
        <v>88</v>
      </c>
      <c r="AV194" s="12" t="s">
        <v>88</v>
      </c>
      <c r="AW194" s="12" t="s">
        <v>35</v>
      </c>
      <c r="AX194" s="12" t="s">
        <v>79</v>
      </c>
      <c r="AY194" s="149" t="s">
        <v>224</v>
      </c>
    </row>
    <row r="195" spans="2:65" s="13" customFormat="1">
      <c r="B195" s="155"/>
      <c r="D195" s="142" t="s">
        <v>231</v>
      </c>
      <c r="E195" s="156" t="s">
        <v>1</v>
      </c>
      <c r="F195" s="157" t="s">
        <v>236</v>
      </c>
      <c r="H195" s="158">
        <v>129.72</v>
      </c>
      <c r="I195" s="159"/>
      <c r="L195" s="155"/>
      <c r="M195" s="160"/>
      <c r="T195" s="161"/>
      <c r="AT195" s="156" t="s">
        <v>231</v>
      </c>
      <c r="AU195" s="156" t="s">
        <v>88</v>
      </c>
      <c r="AV195" s="13" t="s">
        <v>229</v>
      </c>
      <c r="AW195" s="13" t="s">
        <v>35</v>
      </c>
      <c r="AX195" s="13" t="s">
        <v>6</v>
      </c>
      <c r="AY195" s="156" t="s">
        <v>224</v>
      </c>
    </row>
    <row r="196" spans="2:65" s="1" customFormat="1" ht="24.2" customHeight="1">
      <c r="B196" s="32"/>
      <c r="C196" s="127" t="s">
        <v>425</v>
      </c>
      <c r="D196" s="127" t="s">
        <v>225</v>
      </c>
      <c r="E196" s="128" t="s">
        <v>1918</v>
      </c>
      <c r="F196" s="129" t="s">
        <v>1919</v>
      </c>
      <c r="G196" s="130" t="s">
        <v>797</v>
      </c>
      <c r="H196" s="180"/>
      <c r="I196" s="132"/>
      <c r="J196" s="133">
        <f>ROUND(I196*H196,2)</f>
        <v>0</v>
      </c>
      <c r="K196" s="134"/>
      <c r="L196" s="32"/>
      <c r="M196" s="135" t="s">
        <v>1</v>
      </c>
      <c r="N196" s="136" t="s">
        <v>44</v>
      </c>
      <c r="P196" s="137">
        <f>O196*H196</f>
        <v>0</v>
      </c>
      <c r="Q196" s="137">
        <v>0</v>
      </c>
      <c r="R196" s="137">
        <f>Q196*H196</f>
        <v>0</v>
      </c>
      <c r="S196" s="137">
        <v>0</v>
      </c>
      <c r="T196" s="138">
        <f>S196*H196</f>
        <v>0</v>
      </c>
      <c r="AR196" s="139" t="s">
        <v>249</v>
      </c>
      <c r="AT196" s="139" t="s">
        <v>225</v>
      </c>
      <c r="AU196" s="139" t="s">
        <v>88</v>
      </c>
      <c r="AY196" s="17" t="s">
        <v>224</v>
      </c>
      <c r="BE196" s="140">
        <f>IF(N196="základní",J196,0)</f>
        <v>0</v>
      </c>
      <c r="BF196" s="140">
        <f>IF(N196="snížená",J196,0)</f>
        <v>0</v>
      </c>
      <c r="BG196" s="140">
        <f>IF(N196="zákl. přenesená",J196,0)</f>
        <v>0</v>
      </c>
      <c r="BH196" s="140">
        <f>IF(N196="sníž. přenesená",J196,0)</f>
        <v>0</v>
      </c>
      <c r="BI196" s="140">
        <f>IF(N196="nulová",J196,0)</f>
        <v>0</v>
      </c>
      <c r="BJ196" s="17" t="s">
        <v>6</v>
      </c>
      <c r="BK196" s="140">
        <f>ROUND(I196*H196,2)</f>
        <v>0</v>
      </c>
      <c r="BL196" s="17" t="s">
        <v>249</v>
      </c>
      <c r="BM196" s="139" t="s">
        <v>2478</v>
      </c>
    </row>
    <row r="197" spans="2:65" s="10" customFormat="1" ht="25.9" customHeight="1">
      <c r="B197" s="117"/>
      <c r="D197" s="118" t="s">
        <v>78</v>
      </c>
      <c r="E197" s="119" t="s">
        <v>1463</v>
      </c>
      <c r="F197" s="119" t="s">
        <v>1862</v>
      </c>
      <c r="I197" s="120"/>
      <c r="J197" s="121">
        <f>BK197</f>
        <v>0</v>
      </c>
      <c r="L197" s="117"/>
      <c r="M197" s="122"/>
      <c r="P197" s="123">
        <f>P198+P218+P245+P254+P270</f>
        <v>0</v>
      </c>
      <c r="R197" s="123">
        <f>R198+R218+R245+R254+R270</f>
        <v>26.717704129999998</v>
      </c>
      <c r="T197" s="124">
        <f>T198+T218+T245+T254+T270</f>
        <v>0</v>
      </c>
      <c r="AR197" s="118" t="s">
        <v>88</v>
      </c>
      <c r="AT197" s="125" t="s">
        <v>78</v>
      </c>
      <c r="AU197" s="125" t="s">
        <v>79</v>
      </c>
      <c r="AY197" s="118" t="s">
        <v>224</v>
      </c>
      <c r="BK197" s="126">
        <f>BK198+BK218+BK245+BK254+BK270</f>
        <v>0</v>
      </c>
    </row>
    <row r="198" spans="2:65" s="10" customFormat="1" ht="22.9" customHeight="1">
      <c r="B198" s="117"/>
      <c r="D198" s="118" t="s">
        <v>78</v>
      </c>
      <c r="E198" s="195" t="s">
        <v>819</v>
      </c>
      <c r="F198" s="195" t="s">
        <v>820</v>
      </c>
      <c r="I198" s="120"/>
      <c r="J198" s="196">
        <f>BK198</f>
        <v>0</v>
      </c>
      <c r="L198" s="117"/>
      <c r="M198" s="122"/>
      <c r="P198" s="123">
        <f>SUM(P199:P217)</f>
        <v>0</v>
      </c>
      <c r="R198" s="123">
        <f>SUM(R199:R217)</f>
        <v>4.5577607699999989</v>
      </c>
      <c r="T198" s="124">
        <f>SUM(T199:T217)</f>
        <v>0</v>
      </c>
      <c r="AR198" s="118" t="s">
        <v>88</v>
      </c>
      <c r="AT198" s="125" t="s">
        <v>78</v>
      </c>
      <c r="AU198" s="125" t="s">
        <v>6</v>
      </c>
      <c r="AY198" s="118" t="s">
        <v>224</v>
      </c>
      <c r="BK198" s="126">
        <f>SUM(BK199:BK217)</f>
        <v>0</v>
      </c>
    </row>
    <row r="199" spans="2:65" s="1" customFormat="1" ht="16.5" customHeight="1">
      <c r="B199" s="32"/>
      <c r="C199" s="127" t="s">
        <v>429</v>
      </c>
      <c r="D199" s="127" t="s">
        <v>225</v>
      </c>
      <c r="E199" s="128" t="s">
        <v>1921</v>
      </c>
      <c r="F199" s="129" t="s">
        <v>1922</v>
      </c>
      <c r="G199" s="130" t="s">
        <v>320</v>
      </c>
      <c r="H199" s="131">
        <v>255.01599999999999</v>
      </c>
      <c r="I199" s="132"/>
      <c r="J199" s="133">
        <f>ROUND(I199*H199,2)</f>
        <v>0</v>
      </c>
      <c r="K199" s="134"/>
      <c r="L199" s="32"/>
      <c r="M199" s="135" t="s">
        <v>1</v>
      </c>
      <c r="N199" s="136" t="s">
        <v>44</v>
      </c>
      <c r="P199" s="137">
        <f>O199*H199</f>
        <v>0</v>
      </c>
      <c r="Q199" s="137">
        <v>1.61E-2</v>
      </c>
      <c r="R199" s="137">
        <f>Q199*H199</f>
        <v>4.1057575999999996</v>
      </c>
      <c r="S199" s="137">
        <v>0</v>
      </c>
      <c r="T199" s="138">
        <f>S199*H199</f>
        <v>0</v>
      </c>
      <c r="AR199" s="139" t="s">
        <v>249</v>
      </c>
      <c r="AT199" s="139" t="s">
        <v>225</v>
      </c>
      <c r="AU199" s="139" t="s">
        <v>88</v>
      </c>
      <c r="AY199" s="17" t="s">
        <v>224</v>
      </c>
      <c r="BE199" s="140">
        <f>IF(N199="základní",J199,0)</f>
        <v>0</v>
      </c>
      <c r="BF199" s="140">
        <f>IF(N199="snížená",J199,0)</f>
        <v>0</v>
      </c>
      <c r="BG199" s="140">
        <f>IF(N199="zákl. přenesená",J199,0)</f>
        <v>0</v>
      </c>
      <c r="BH199" s="140">
        <f>IF(N199="sníž. přenesená",J199,0)</f>
        <v>0</v>
      </c>
      <c r="BI199" s="140">
        <f>IF(N199="nulová",J199,0)</f>
        <v>0</v>
      </c>
      <c r="BJ199" s="17" t="s">
        <v>6</v>
      </c>
      <c r="BK199" s="140">
        <f>ROUND(I199*H199,2)</f>
        <v>0</v>
      </c>
      <c r="BL199" s="17" t="s">
        <v>249</v>
      </c>
      <c r="BM199" s="139" t="s">
        <v>2479</v>
      </c>
    </row>
    <row r="200" spans="2:65" s="12" customFormat="1">
      <c r="B200" s="148"/>
      <c r="D200" s="142" t="s">
        <v>231</v>
      </c>
      <c r="E200" s="149" t="s">
        <v>1</v>
      </c>
      <c r="F200" s="150" t="s">
        <v>2480</v>
      </c>
      <c r="H200" s="151">
        <v>255.01599999999999</v>
      </c>
      <c r="I200" s="152"/>
      <c r="L200" s="148"/>
      <c r="M200" s="153"/>
      <c r="T200" s="154"/>
      <c r="AT200" s="149" t="s">
        <v>231</v>
      </c>
      <c r="AU200" s="149" t="s">
        <v>88</v>
      </c>
      <c r="AV200" s="12" t="s">
        <v>88</v>
      </c>
      <c r="AW200" s="12" t="s">
        <v>35</v>
      </c>
      <c r="AX200" s="12" t="s">
        <v>6</v>
      </c>
      <c r="AY200" s="149" t="s">
        <v>224</v>
      </c>
    </row>
    <row r="201" spans="2:65" s="1" customFormat="1" ht="16.5" customHeight="1">
      <c r="B201" s="32"/>
      <c r="C201" s="127" t="s">
        <v>434</v>
      </c>
      <c r="D201" s="127" t="s">
        <v>225</v>
      </c>
      <c r="E201" s="128" t="s">
        <v>1925</v>
      </c>
      <c r="F201" s="129" t="s">
        <v>1926</v>
      </c>
      <c r="G201" s="130" t="s">
        <v>447</v>
      </c>
      <c r="H201" s="131">
        <v>304.8</v>
      </c>
      <c r="I201" s="132"/>
      <c r="J201" s="133">
        <f>ROUND(I201*H201,2)</f>
        <v>0</v>
      </c>
      <c r="K201" s="134"/>
      <c r="L201" s="32"/>
      <c r="M201" s="135" t="s">
        <v>1</v>
      </c>
      <c r="N201" s="136" t="s">
        <v>44</v>
      </c>
      <c r="P201" s="137">
        <f>O201*H201</f>
        <v>0</v>
      </c>
      <c r="Q201" s="137">
        <v>2.0000000000000002E-5</v>
      </c>
      <c r="R201" s="137">
        <f>Q201*H201</f>
        <v>6.0960000000000007E-3</v>
      </c>
      <c r="S201" s="137">
        <v>0</v>
      </c>
      <c r="T201" s="138">
        <f>S201*H201</f>
        <v>0</v>
      </c>
      <c r="AR201" s="139" t="s">
        <v>249</v>
      </c>
      <c r="AT201" s="139" t="s">
        <v>225</v>
      </c>
      <c r="AU201" s="139" t="s">
        <v>88</v>
      </c>
      <c r="AY201" s="17" t="s">
        <v>224</v>
      </c>
      <c r="BE201" s="140">
        <f>IF(N201="základní",J201,0)</f>
        <v>0</v>
      </c>
      <c r="BF201" s="140">
        <f>IF(N201="snížená",J201,0)</f>
        <v>0</v>
      </c>
      <c r="BG201" s="140">
        <f>IF(N201="zákl. přenesená",J201,0)</f>
        <v>0</v>
      </c>
      <c r="BH201" s="140">
        <f>IF(N201="sníž. přenesená",J201,0)</f>
        <v>0</v>
      </c>
      <c r="BI201" s="140">
        <f>IF(N201="nulová",J201,0)</f>
        <v>0</v>
      </c>
      <c r="BJ201" s="17" t="s">
        <v>6</v>
      </c>
      <c r="BK201" s="140">
        <f>ROUND(I201*H201,2)</f>
        <v>0</v>
      </c>
      <c r="BL201" s="17" t="s">
        <v>249</v>
      </c>
      <c r="BM201" s="139" t="s">
        <v>2481</v>
      </c>
    </row>
    <row r="202" spans="2:65" s="12" customFormat="1">
      <c r="B202" s="148"/>
      <c r="D202" s="142" t="s">
        <v>231</v>
      </c>
      <c r="E202" s="149" t="s">
        <v>1</v>
      </c>
      <c r="F202" s="150" t="s">
        <v>2482</v>
      </c>
      <c r="H202" s="151">
        <v>304.8</v>
      </c>
      <c r="I202" s="152"/>
      <c r="L202" s="148"/>
      <c r="M202" s="153"/>
      <c r="T202" s="154"/>
      <c r="AT202" s="149" t="s">
        <v>231</v>
      </c>
      <c r="AU202" s="149" t="s">
        <v>88</v>
      </c>
      <c r="AV202" s="12" t="s">
        <v>88</v>
      </c>
      <c r="AW202" s="12" t="s">
        <v>35</v>
      </c>
      <c r="AX202" s="12" t="s">
        <v>6</v>
      </c>
      <c r="AY202" s="149" t="s">
        <v>224</v>
      </c>
    </row>
    <row r="203" spans="2:65" s="1" customFormat="1" ht="24.2" customHeight="1">
      <c r="B203" s="32"/>
      <c r="C203" s="162" t="s">
        <v>444</v>
      </c>
      <c r="D203" s="162" t="s">
        <v>748</v>
      </c>
      <c r="E203" s="163" t="s">
        <v>1929</v>
      </c>
      <c r="F203" s="164" t="s">
        <v>1930</v>
      </c>
      <c r="G203" s="165" t="s">
        <v>228</v>
      </c>
      <c r="H203" s="166">
        <v>0.73199999999999998</v>
      </c>
      <c r="I203" s="167"/>
      <c r="J203" s="168">
        <f>ROUND(I203*H203,2)</f>
        <v>0</v>
      </c>
      <c r="K203" s="169"/>
      <c r="L203" s="170"/>
      <c r="M203" s="171" t="s">
        <v>1</v>
      </c>
      <c r="N203" s="172" t="s">
        <v>44</v>
      </c>
      <c r="P203" s="137">
        <f>O203*H203</f>
        <v>0</v>
      </c>
      <c r="Q203" s="137">
        <v>0.55000000000000004</v>
      </c>
      <c r="R203" s="137">
        <f>Q203*H203</f>
        <v>0.40260000000000001</v>
      </c>
      <c r="S203" s="137">
        <v>0</v>
      </c>
      <c r="T203" s="138">
        <f>S203*H203</f>
        <v>0</v>
      </c>
      <c r="AR203" s="139" t="s">
        <v>420</v>
      </c>
      <c r="AT203" s="139" t="s">
        <v>748</v>
      </c>
      <c r="AU203" s="139" t="s">
        <v>88</v>
      </c>
      <c r="AY203" s="17" t="s">
        <v>224</v>
      </c>
      <c r="BE203" s="140">
        <f>IF(N203="základní",J203,0)</f>
        <v>0</v>
      </c>
      <c r="BF203" s="140">
        <f>IF(N203="snížená",J203,0)</f>
        <v>0</v>
      </c>
      <c r="BG203" s="140">
        <f>IF(N203="zákl. přenesená",J203,0)</f>
        <v>0</v>
      </c>
      <c r="BH203" s="140">
        <f>IF(N203="sníž. přenesená",J203,0)</f>
        <v>0</v>
      </c>
      <c r="BI203" s="140">
        <f>IF(N203="nulová",J203,0)</f>
        <v>0</v>
      </c>
      <c r="BJ203" s="17" t="s">
        <v>6</v>
      </c>
      <c r="BK203" s="140">
        <f>ROUND(I203*H203,2)</f>
        <v>0</v>
      </c>
      <c r="BL203" s="17" t="s">
        <v>249</v>
      </c>
      <c r="BM203" s="139" t="s">
        <v>2483</v>
      </c>
    </row>
    <row r="204" spans="2:65" s="12" customFormat="1">
      <c r="B204" s="148"/>
      <c r="D204" s="142" t="s">
        <v>231</v>
      </c>
      <c r="E204" s="149" t="s">
        <v>1</v>
      </c>
      <c r="F204" s="150" t="s">
        <v>2484</v>
      </c>
      <c r="H204" s="151">
        <v>0.73199999999999998</v>
      </c>
      <c r="I204" s="152"/>
      <c r="L204" s="148"/>
      <c r="M204" s="153"/>
      <c r="T204" s="154"/>
      <c r="AT204" s="149" t="s">
        <v>231</v>
      </c>
      <c r="AU204" s="149" t="s">
        <v>88</v>
      </c>
      <c r="AV204" s="12" t="s">
        <v>88</v>
      </c>
      <c r="AW204" s="12" t="s">
        <v>35</v>
      </c>
      <c r="AX204" s="12" t="s">
        <v>6</v>
      </c>
      <c r="AY204" s="149" t="s">
        <v>224</v>
      </c>
    </row>
    <row r="205" spans="2:65" s="1" customFormat="1" ht="21.75" customHeight="1">
      <c r="B205" s="32"/>
      <c r="C205" s="127" t="s">
        <v>451</v>
      </c>
      <c r="D205" s="127" t="s">
        <v>225</v>
      </c>
      <c r="E205" s="128" t="s">
        <v>1933</v>
      </c>
      <c r="F205" s="129" t="s">
        <v>1934</v>
      </c>
      <c r="G205" s="130" t="s">
        <v>320</v>
      </c>
      <c r="H205" s="131">
        <v>255.01599999999999</v>
      </c>
      <c r="I205" s="132"/>
      <c r="J205" s="133">
        <f>ROUND(I205*H205,2)</f>
        <v>0</v>
      </c>
      <c r="K205" s="134"/>
      <c r="L205" s="32"/>
      <c r="M205" s="135" t="s">
        <v>1</v>
      </c>
      <c r="N205" s="136" t="s">
        <v>44</v>
      </c>
      <c r="P205" s="137">
        <f>O205*H205</f>
        <v>0</v>
      </c>
      <c r="Q205" s="137">
        <v>0</v>
      </c>
      <c r="R205" s="137">
        <f>Q205*H205</f>
        <v>0</v>
      </c>
      <c r="S205" s="137">
        <v>0</v>
      </c>
      <c r="T205" s="138">
        <f>S205*H205</f>
        <v>0</v>
      </c>
      <c r="AR205" s="139" t="s">
        <v>249</v>
      </c>
      <c r="AT205" s="139" t="s">
        <v>225</v>
      </c>
      <c r="AU205" s="139" t="s">
        <v>88</v>
      </c>
      <c r="AY205" s="17" t="s">
        <v>224</v>
      </c>
      <c r="BE205" s="140">
        <f>IF(N205="základní",J205,0)</f>
        <v>0</v>
      </c>
      <c r="BF205" s="140">
        <f>IF(N205="snížená",J205,0)</f>
        <v>0</v>
      </c>
      <c r="BG205" s="140">
        <f>IF(N205="zákl. přenesená",J205,0)</f>
        <v>0</v>
      </c>
      <c r="BH205" s="140">
        <f>IF(N205="sníž. přenesená",J205,0)</f>
        <v>0</v>
      </c>
      <c r="BI205" s="140">
        <f>IF(N205="nulová",J205,0)</f>
        <v>0</v>
      </c>
      <c r="BJ205" s="17" t="s">
        <v>6</v>
      </c>
      <c r="BK205" s="140">
        <f>ROUND(I205*H205,2)</f>
        <v>0</v>
      </c>
      <c r="BL205" s="17" t="s">
        <v>249</v>
      </c>
      <c r="BM205" s="139" t="s">
        <v>2485</v>
      </c>
    </row>
    <row r="206" spans="2:65" s="12" customFormat="1">
      <c r="B206" s="148"/>
      <c r="D206" s="142" t="s">
        <v>231</v>
      </c>
      <c r="E206" s="149" t="s">
        <v>1</v>
      </c>
      <c r="F206" s="150" t="s">
        <v>2480</v>
      </c>
      <c r="H206" s="151">
        <v>255.01599999999999</v>
      </c>
      <c r="I206" s="152"/>
      <c r="L206" s="148"/>
      <c r="M206" s="153"/>
      <c r="T206" s="154"/>
      <c r="AT206" s="149" t="s">
        <v>231</v>
      </c>
      <c r="AU206" s="149" t="s">
        <v>88</v>
      </c>
      <c r="AV206" s="12" t="s">
        <v>88</v>
      </c>
      <c r="AW206" s="12" t="s">
        <v>35</v>
      </c>
      <c r="AX206" s="12" t="s">
        <v>6</v>
      </c>
      <c r="AY206" s="149" t="s">
        <v>224</v>
      </c>
    </row>
    <row r="207" spans="2:65" s="1" customFormat="1" ht="16.5" customHeight="1">
      <c r="B207" s="32"/>
      <c r="C207" s="162" t="s">
        <v>289</v>
      </c>
      <c r="D207" s="162" t="s">
        <v>748</v>
      </c>
      <c r="E207" s="163" t="s">
        <v>1936</v>
      </c>
      <c r="F207" s="164" t="s">
        <v>1937</v>
      </c>
      <c r="G207" s="165" t="s">
        <v>320</v>
      </c>
      <c r="H207" s="166">
        <v>267.767</v>
      </c>
      <c r="I207" s="167"/>
      <c r="J207" s="168">
        <f>ROUND(I207*H207,2)</f>
        <v>0</v>
      </c>
      <c r="K207" s="169"/>
      <c r="L207" s="170"/>
      <c r="M207" s="171" t="s">
        <v>1</v>
      </c>
      <c r="N207" s="172" t="s">
        <v>44</v>
      </c>
      <c r="P207" s="137">
        <f>O207*H207</f>
        <v>0</v>
      </c>
      <c r="Q207" s="137">
        <v>1.1E-4</v>
      </c>
      <c r="R207" s="137">
        <f>Q207*H207</f>
        <v>2.9454370000000001E-2</v>
      </c>
      <c r="S207" s="137">
        <v>0</v>
      </c>
      <c r="T207" s="138">
        <f>S207*H207</f>
        <v>0</v>
      </c>
      <c r="AR207" s="139" t="s">
        <v>420</v>
      </c>
      <c r="AT207" s="139" t="s">
        <v>748</v>
      </c>
      <c r="AU207" s="139" t="s">
        <v>88</v>
      </c>
      <c r="AY207" s="17" t="s">
        <v>224</v>
      </c>
      <c r="BE207" s="140">
        <f>IF(N207="základní",J207,0)</f>
        <v>0</v>
      </c>
      <c r="BF207" s="140">
        <f>IF(N207="snížená",J207,0)</f>
        <v>0</v>
      </c>
      <c r="BG207" s="140">
        <f>IF(N207="zákl. přenesená",J207,0)</f>
        <v>0</v>
      </c>
      <c r="BH207" s="140">
        <f>IF(N207="sníž. přenesená",J207,0)</f>
        <v>0</v>
      </c>
      <c r="BI207" s="140">
        <f>IF(N207="nulová",J207,0)</f>
        <v>0</v>
      </c>
      <c r="BJ207" s="17" t="s">
        <v>6</v>
      </c>
      <c r="BK207" s="140">
        <f>ROUND(I207*H207,2)</f>
        <v>0</v>
      </c>
      <c r="BL207" s="17" t="s">
        <v>249</v>
      </c>
      <c r="BM207" s="139" t="s">
        <v>2486</v>
      </c>
    </row>
    <row r="208" spans="2:65" s="12" customFormat="1">
      <c r="B208" s="148"/>
      <c r="D208" s="142" t="s">
        <v>231</v>
      </c>
      <c r="F208" s="150" t="s">
        <v>2487</v>
      </c>
      <c r="H208" s="151">
        <v>267.767</v>
      </c>
      <c r="I208" s="152"/>
      <c r="L208" s="148"/>
      <c r="M208" s="153"/>
      <c r="T208" s="154"/>
      <c r="AT208" s="149" t="s">
        <v>231</v>
      </c>
      <c r="AU208" s="149" t="s">
        <v>88</v>
      </c>
      <c r="AV208" s="12" t="s">
        <v>88</v>
      </c>
      <c r="AW208" s="12" t="s">
        <v>4</v>
      </c>
      <c r="AX208" s="12" t="s">
        <v>6</v>
      </c>
      <c r="AY208" s="149" t="s">
        <v>224</v>
      </c>
    </row>
    <row r="209" spans="2:65" s="1" customFormat="1" ht="33" customHeight="1">
      <c r="B209" s="32"/>
      <c r="C209" s="127" t="s">
        <v>468</v>
      </c>
      <c r="D209" s="127" t="s">
        <v>225</v>
      </c>
      <c r="E209" s="128" t="s">
        <v>1940</v>
      </c>
      <c r="F209" s="129" t="s">
        <v>1941</v>
      </c>
      <c r="G209" s="130" t="s">
        <v>320</v>
      </c>
      <c r="H209" s="131">
        <v>9.2159999999999993</v>
      </c>
      <c r="I209" s="132"/>
      <c r="J209" s="133">
        <f>ROUND(I209*H209,2)</f>
        <v>0</v>
      </c>
      <c r="K209" s="134"/>
      <c r="L209" s="32"/>
      <c r="M209" s="135" t="s">
        <v>1</v>
      </c>
      <c r="N209" s="136" t="s">
        <v>44</v>
      </c>
      <c r="P209" s="137">
        <f>O209*H209</f>
        <v>0</v>
      </c>
      <c r="Q209" s="137">
        <v>2.5999999999999998E-4</v>
      </c>
      <c r="R209" s="137">
        <f>Q209*H209</f>
        <v>2.3961599999999996E-3</v>
      </c>
      <c r="S209" s="137">
        <v>0</v>
      </c>
      <c r="T209" s="138">
        <f>S209*H209</f>
        <v>0</v>
      </c>
      <c r="AR209" s="139" t="s">
        <v>249</v>
      </c>
      <c r="AT209" s="139" t="s">
        <v>225</v>
      </c>
      <c r="AU209" s="139" t="s">
        <v>88</v>
      </c>
      <c r="AY209" s="17" t="s">
        <v>224</v>
      </c>
      <c r="BE209" s="140">
        <f>IF(N209="základní",J209,0)</f>
        <v>0</v>
      </c>
      <c r="BF209" s="140">
        <f>IF(N209="snížená",J209,0)</f>
        <v>0</v>
      </c>
      <c r="BG209" s="140">
        <f>IF(N209="zákl. přenesená",J209,0)</f>
        <v>0</v>
      </c>
      <c r="BH209" s="140">
        <f>IF(N209="sníž. přenesená",J209,0)</f>
        <v>0</v>
      </c>
      <c r="BI209" s="140">
        <f>IF(N209="nulová",J209,0)</f>
        <v>0</v>
      </c>
      <c r="BJ209" s="17" t="s">
        <v>6</v>
      </c>
      <c r="BK209" s="140">
        <f>ROUND(I209*H209,2)</f>
        <v>0</v>
      </c>
      <c r="BL209" s="17" t="s">
        <v>249</v>
      </c>
      <c r="BM209" s="139" t="s">
        <v>2488</v>
      </c>
    </row>
    <row r="210" spans="2:65" s="12" customFormat="1">
      <c r="B210" s="148"/>
      <c r="D210" s="142" t="s">
        <v>231</v>
      </c>
      <c r="E210" s="149" t="s">
        <v>1</v>
      </c>
      <c r="F210" s="150" t="s">
        <v>2489</v>
      </c>
      <c r="H210" s="151">
        <v>4.6079999999999997</v>
      </c>
      <c r="I210" s="152"/>
      <c r="L210" s="148"/>
      <c r="M210" s="153"/>
      <c r="T210" s="154"/>
      <c r="AT210" s="149" t="s">
        <v>231</v>
      </c>
      <c r="AU210" s="149" t="s">
        <v>88</v>
      </c>
      <c r="AV210" s="12" t="s">
        <v>88</v>
      </c>
      <c r="AW210" s="12" t="s">
        <v>35</v>
      </c>
      <c r="AX210" s="12" t="s">
        <v>79</v>
      </c>
      <c r="AY210" s="149" t="s">
        <v>224</v>
      </c>
    </row>
    <row r="211" spans="2:65" s="12" customFormat="1">
      <c r="B211" s="148"/>
      <c r="D211" s="142" t="s">
        <v>231</v>
      </c>
      <c r="E211" s="149" t="s">
        <v>1</v>
      </c>
      <c r="F211" s="150" t="s">
        <v>2489</v>
      </c>
      <c r="H211" s="151">
        <v>4.6079999999999997</v>
      </c>
      <c r="I211" s="152"/>
      <c r="L211" s="148"/>
      <c r="M211" s="153"/>
      <c r="T211" s="154"/>
      <c r="AT211" s="149" t="s">
        <v>231</v>
      </c>
      <c r="AU211" s="149" t="s">
        <v>88</v>
      </c>
      <c r="AV211" s="12" t="s">
        <v>88</v>
      </c>
      <c r="AW211" s="12" t="s">
        <v>35</v>
      </c>
      <c r="AX211" s="12" t="s">
        <v>79</v>
      </c>
      <c r="AY211" s="149" t="s">
        <v>224</v>
      </c>
    </row>
    <row r="212" spans="2:65" s="13" customFormat="1">
      <c r="B212" s="155"/>
      <c r="D212" s="142" t="s">
        <v>231</v>
      </c>
      <c r="E212" s="156" t="s">
        <v>1</v>
      </c>
      <c r="F212" s="157" t="s">
        <v>236</v>
      </c>
      <c r="H212" s="158">
        <v>9.2159999999999993</v>
      </c>
      <c r="I212" s="159"/>
      <c r="L212" s="155"/>
      <c r="M212" s="160"/>
      <c r="T212" s="161"/>
      <c r="AT212" s="156" t="s">
        <v>231</v>
      </c>
      <c r="AU212" s="156" t="s">
        <v>88</v>
      </c>
      <c r="AV212" s="13" t="s">
        <v>229</v>
      </c>
      <c r="AW212" s="13" t="s">
        <v>35</v>
      </c>
      <c r="AX212" s="13" t="s">
        <v>6</v>
      </c>
      <c r="AY212" s="156" t="s">
        <v>224</v>
      </c>
    </row>
    <row r="213" spans="2:65" s="1" customFormat="1" ht="24.2" customHeight="1">
      <c r="B213" s="32"/>
      <c r="C213" s="127" t="s">
        <v>472</v>
      </c>
      <c r="D213" s="127" t="s">
        <v>225</v>
      </c>
      <c r="E213" s="128" t="s">
        <v>1944</v>
      </c>
      <c r="F213" s="129" t="s">
        <v>1945</v>
      </c>
      <c r="G213" s="130" t="s">
        <v>320</v>
      </c>
      <c r="H213" s="131">
        <v>44.064</v>
      </c>
      <c r="I213" s="132"/>
      <c r="J213" s="133">
        <f>ROUND(I213*H213,2)</f>
        <v>0</v>
      </c>
      <c r="K213" s="134"/>
      <c r="L213" s="32"/>
      <c r="M213" s="135" t="s">
        <v>1</v>
      </c>
      <c r="N213" s="136" t="s">
        <v>44</v>
      </c>
      <c r="P213" s="137">
        <f>O213*H213</f>
        <v>0</v>
      </c>
      <c r="Q213" s="137">
        <v>2.5999999999999998E-4</v>
      </c>
      <c r="R213" s="137">
        <f>Q213*H213</f>
        <v>1.1456639999999999E-2</v>
      </c>
      <c r="S213" s="137">
        <v>0</v>
      </c>
      <c r="T213" s="138">
        <f>S213*H213</f>
        <v>0</v>
      </c>
      <c r="AR213" s="139" t="s">
        <v>249</v>
      </c>
      <c r="AT213" s="139" t="s">
        <v>225</v>
      </c>
      <c r="AU213" s="139" t="s">
        <v>88</v>
      </c>
      <c r="AY213" s="17" t="s">
        <v>224</v>
      </c>
      <c r="BE213" s="140">
        <f>IF(N213="základní",J213,0)</f>
        <v>0</v>
      </c>
      <c r="BF213" s="140">
        <f>IF(N213="snížená",J213,0)</f>
        <v>0</v>
      </c>
      <c r="BG213" s="140">
        <f>IF(N213="zákl. přenesená",J213,0)</f>
        <v>0</v>
      </c>
      <c r="BH213" s="140">
        <f>IF(N213="sníž. přenesená",J213,0)</f>
        <v>0</v>
      </c>
      <c r="BI213" s="140">
        <f>IF(N213="nulová",J213,0)</f>
        <v>0</v>
      </c>
      <c r="BJ213" s="17" t="s">
        <v>6</v>
      </c>
      <c r="BK213" s="140">
        <f>ROUND(I213*H213,2)</f>
        <v>0</v>
      </c>
      <c r="BL213" s="17" t="s">
        <v>249</v>
      </c>
      <c r="BM213" s="139" t="s">
        <v>2490</v>
      </c>
    </row>
    <row r="214" spans="2:65" s="12" customFormat="1">
      <c r="B214" s="148"/>
      <c r="D214" s="142" t="s">
        <v>231</v>
      </c>
      <c r="E214" s="149" t="s">
        <v>1</v>
      </c>
      <c r="F214" s="150" t="s">
        <v>2491</v>
      </c>
      <c r="H214" s="151">
        <v>25.2</v>
      </c>
      <c r="I214" s="152"/>
      <c r="L214" s="148"/>
      <c r="M214" s="153"/>
      <c r="T214" s="154"/>
      <c r="AT214" s="149" t="s">
        <v>231</v>
      </c>
      <c r="AU214" s="149" t="s">
        <v>88</v>
      </c>
      <c r="AV214" s="12" t="s">
        <v>88</v>
      </c>
      <c r="AW214" s="12" t="s">
        <v>35</v>
      </c>
      <c r="AX214" s="12" t="s">
        <v>79</v>
      </c>
      <c r="AY214" s="149" t="s">
        <v>224</v>
      </c>
    </row>
    <row r="215" spans="2:65" s="12" customFormat="1">
      <c r="B215" s="148"/>
      <c r="D215" s="142" t="s">
        <v>231</v>
      </c>
      <c r="E215" s="149" t="s">
        <v>1</v>
      </c>
      <c r="F215" s="150" t="s">
        <v>2492</v>
      </c>
      <c r="H215" s="151">
        <v>18.864000000000001</v>
      </c>
      <c r="I215" s="152"/>
      <c r="L215" s="148"/>
      <c r="M215" s="153"/>
      <c r="T215" s="154"/>
      <c r="AT215" s="149" t="s">
        <v>231</v>
      </c>
      <c r="AU215" s="149" t="s">
        <v>88</v>
      </c>
      <c r="AV215" s="12" t="s">
        <v>88</v>
      </c>
      <c r="AW215" s="12" t="s">
        <v>35</v>
      </c>
      <c r="AX215" s="12" t="s">
        <v>79</v>
      </c>
      <c r="AY215" s="149" t="s">
        <v>224</v>
      </c>
    </row>
    <row r="216" spans="2:65" s="13" customFormat="1">
      <c r="B216" s="155"/>
      <c r="D216" s="142" t="s">
        <v>231</v>
      </c>
      <c r="E216" s="156" t="s">
        <v>1</v>
      </c>
      <c r="F216" s="157" t="s">
        <v>236</v>
      </c>
      <c r="H216" s="158">
        <v>44.064</v>
      </c>
      <c r="I216" s="159"/>
      <c r="L216" s="155"/>
      <c r="M216" s="160"/>
      <c r="T216" s="161"/>
      <c r="AT216" s="156" t="s">
        <v>231</v>
      </c>
      <c r="AU216" s="156" t="s">
        <v>88</v>
      </c>
      <c r="AV216" s="13" t="s">
        <v>229</v>
      </c>
      <c r="AW216" s="13" t="s">
        <v>35</v>
      </c>
      <c r="AX216" s="13" t="s">
        <v>6</v>
      </c>
      <c r="AY216" s="156" t="s">
        <v>224</v>
      </c>
    </row>
    <row r="217" spans="2:65" s="1" customFormat="1" ht="24.2" customHeight="1">
      <c r="B217" s="32"/>
      <c r="C217" s="127" t="s">
        <v>477</v>
      </c>
      <c r="D217" s="127" t="s">
        <v>225</v>
      </c>
      <c r="E217" s="128" t="s">
        <v>1948</v>
      </c>
      <c r="F217" s="129" t="s">
        <v>1949</v>
      </c>
      <c r="G217" s="130" t="s">
        <v>797</v>
      </c>
      <c r="H217" s="180"/>
      <c r="I217" s="132"/>
      <c r="J217" s="133">
        <f>ROUND(I217*H217,2)</f>
        <v>0</v>
      </c>
      <c r="K217" s="134"/>
      <c r="L217" s="32"/>
      <c r="M217" s="135" t="s">
        <v>1</v>
      </c>
      <c r="N217" s="136" t="s">
        <v>44</v>
      </c>
      <c r="P217" s="137">
        <f>O217*H217</f>
        <v>0</v>
      </c>
      <c r="Q217" s="137">
        <v>0</v>
      </c>
      <c r="R217" s="137">
        <f>Q217*H217</f>
        <v>0</v>
      </c>
      <c r="S217" s="137">
        <v>0</v>
      </c>
      <c r="T217" s="138">
        <f>S217*H217</f>
        <v>0</v>
      </c>
      <c r="AR217" s="139" t="s">
        <v>249</v>
      </c>
      <c r="AT217" s="139" t="s">
        <v>225</v>
      </c>
      <c r="AU217" s="139" t="s">
        <v>88</v>
      </c>
      <c r="AY217" s="17" t="s">
        <v>224</v>
      </c>
      <c r="BE217" s="140">
        <f>IF(N217="základní",J217,0)</f>
        <v>0</v>
      </c>
      <c r="BF217" s="140">
        <f>IF(N217="snížená",J217,0)</f>
        <v>0</v>
      </c>
      <c r="BG217" s="140">
        <f>IF(N217="zákl. přenesená",J217,0)</f>
        <v>0</v>
      </c>
      <c r="BH217" s="140">
        <f>IF(N217="sníž. přenesená",J217,0)</f>
        <v>0</v>
      </c>
      <c r="BI217" s="140">
        <f>IF(N217="nulová",J217,0)</f>
        <v>0</v>
      </c>
      <c r="BJ217" s="17" t="s">
        <v>6</v>
      </c>
      <c r="BK217" s="140">
        <f>ROUND(I217*H217,2)</f>
        <v>0</v>
      </c>
      <c r="BL217" s="17" t="s">
        <v>249</v>
      </c>
      <c r="BM217" s="139" t="s">
        <v>2493</v>
      </c>
    </row>
    <row r="218" spans="2:65" s="10" customFormat="1" ht="22.9" customHeight="1">
      <c r="B218" s="117"/>
      <c r="D218" s="118" t="s">
        <v>78</v>
      </c>
      <c r="E218" s="195" t="s">
        <v>1951</v>
      </c>
      <c r="F218" s="195" t="s">
        <v>1952</v>
      </c>
      <c r="I218" s="120"/>
      <c r="J218" s="196">
        <f>BK218</f>
        <v>0</v>
      </c>
      <c r="L218" s="117"/>
      <c r="M218" s="122"/>
      <c r="P218" s="123">
        <f>SUM(P219:P244)</f>
        <v>0</v>
      </c>
      <c r="R218" s="123">
        <f>SUM(R219:R244)</f>
        <v>12.976152199999998</v>
      </c>
      <c r="T218" s="124">
        <f>SUM(T219:T244)</f>
        <v>0</v>
      </c>
      <c r="AR218" s="118" t="s">
        <v>88</v>
      </c>
      <c r="AT218" s="125" t="s">
        <v>78</v>
      </c>
      <c r="AU218" s="125" t="s">
        <v>6</v>
      </c>
      <c r="AY218" s="118" t="s">
        <v>224</v>
      </c>
      <c r="BK218" s="126">
        <f>SUM(BK219:BK244)</f>
        <v>0</v>
      </c>
    </row>
    <row r="219" spans="2:65" s="1" customFormat="1" ht="16.5" customHeight="1">
      <c r="B219" s="32"/>
      <c r="C219" s="127" t="s">
        <v>292</v>
      </c>
      <c r="D219" s="127" t="s">
        <v>225</v>
      </c>
      <c r="E219" s="128" t="s">
        <v>1953</v>
      </c>
      <c r="F219" s="129" t="s">
        <v>1954</v>
      </c>
      <c r="G219" s="130" t="s">
        <v>447</v>
      </c>
      <c r="H219" s="131">
        <v>49</v>
      </c>
      <c r="I219" s="132"/>
      <c r="J219" s="133">
        <f>ROUND(I219*H219,2)</f>
        <v>0</v>
      </c>
      <c r="K219" s="134"/>
      <c r="L219" s="32"/>
      <c r="M219" s="135" t="s">
        <v>1</v>
      </c>
      <c r="N219" s="136" t="s">
        <v>44</v>
      </c>
      <c r="P219" s="137">
        <f>O219*H219</f>
        <v>0</v>
      </c>
      <c r="Q219" s="137">
        <v>0</v>
      </c>
      <c r="R219" s="137">
        <f>Q219*H219</f>
        <v>0</v>
      </c>
      <c r="S219" s="137">
        <v>0</v>
      </c>
      <c r="T219" s="138">
        <f>S219*H219</f>
        <v>0</v>
      </c>
      <c r="AR219" s="139" t="s">
        <v>229</v>
      </c>
      <c r="AT219" s="139" t="s">
        <v>225</v>
      </c>
      <c r="AU219" s="139" t="s">
        <v>88</v>
      </c>
      <c r="AY219" s="17" t="s">
        <v>224</v>
      </c>
      <c r="BE219" s="140">
        <f>IF(N219="základní",J219,0)</f>
        <v>0</v>
      </c>
      <c r="BF219" s="140">
        <f>IF(N219="snížená",J219,0)</f>
        <v>0</v>
      </c>
      <c r="BG219" s="140">
        <f>IF(N219="zákl. přenesená",J219,0)</f>
        <v>0</v>
      </c>
      <c r="BH219" s="140">
        <f>IF(N219="sníž. přenesená",J219,0)</f>
        <v>0</v>
      </c>
      <c r="BI219" s="140">
        <f>IF(N219="nulová",J219,0)</f>
        <v>0</v>
      </c>
      <c r="BJ219" s="17" t="s">
        <v>6</v>
      </c>
      <c r="BK219" s="140">
        <f>ROUND(I219*H219,2)</f>
        <v>0</v>
      </c>
      <c r="BL219" s="17" t="s">
        <v>229</v>
      </c>
      <c r="BM219" s="139" t="s">
        <v>2494</v>
      </c>
    </row>
    <row r="220" spans="2:65" s="12" customFormat="1">
      <c r="B220" s="148"/>
      <c r="D220" s="142" t="s">
        <v>231</v>
      </c>
      <c r="E220" s="149" t="s">
        <v>1</v>
      </c>
      <c r="F220" s="150" t="s">
        <v>2495</v>
      </c>
      <c r="H220" s="151">
        <v>49</v>
      </c>
      <c r="I220" s="152"/>
      <c r="L220" s="148"/>
      <c r="M220" s="153"/>
      <c r="T220" s="154"/>
      <c r="AT220" s="149" t="s">
        <v>231</v>
      </c>
      <c r="AU220" s="149" t="s">
        <v>88</v>
      </c>
      <c r="AV220" s="12" t="s">
        <v>88</v>
      </c>
      <c r="AW220" s="12" t="s">
        <v>35</v>
      </c>
      <c r="AX220" s="12" t="s">
        <v>6</v>
      </c>
      <c r="AY220" s="149" t="s">
        <v>224</v>
      </c>
    </row>
    <row r="221" spans="2:65" s="1" customFormat="1" ht="24.2" customHeight="1">
      <c r="B221" s="32"/>
      <c r="C221" s="127" t="s">
        <v>485</v>
      </c>
      <c r="D221" s="127" t="s">
        <v>225</v>
      </c>
      <c r="E221" s="128" t="s">
        <v>1957</v>
      </c>
      <c r="F221" s="129" t="s">
        <v>1958</v>
      </c>
      <c r="G221" s="130" t="s">
        <v>320</v>
      </c>
      <c r="H221" s="131">
        <v>74.477999999999994</v>
      </c>
      <c r="I221" s="132"/>
      <c r="J221" s="133">
        <f>ROUND(I221*H221,2)</f>
        <v>0</v>
      </c>
      <c r="K221" s="134"/>
      <c r="L221" s="32"/>
      <c r="M221" s="135" t="s">
        <v>1</v>
      </c>
      <c r="N221" s="136" t="s">
        <v>44</v>
      </c>
      <c r="P221" s="137">
        <f>O221*H221</f>
        <v>0</v>
      </c>
      <c r="Q221" s="137">
        <v>2.6179999999999998E-2</v>
      </c>
      <c r="R221" s="137">
        <f>Q221*H221</f>
        <v>1.9498340399999998</v>
      </c>
      <c r="S221" s="137">
        <v>0</v>
      </c>
      <c r="T221" s="138">
        <f>S221*H221</f>
        <v>0</v>
      </c>
      <c r="AR221" s="139" t="s">
        <v>229</v>
      </c>
      <c r="AT221" s="139" t="s">
        <v>225</v>
      </c>
      <c r="AU221" s="139" t="s">
        <v>88</v>
      </c>
      <c r="AY221" s="17" t="s">
        <v>224</v>
      </c>
      <c r="BE221" s="140">
        <f>IF(N221="základní",J221,0)</f>
        <v>0</v>
      </c>
      <c r="BF221" s="140">
        <f>IF(N221="snížená",J221,0)</f>
        <v>0</v>
      </c>
      <c r="BG221" s="140">
        <f>IF(N221="zákl. přenesená",J221,0)</f>
        <v>0</v>
      </c>
      <c r="BH221" s="140">
        <f>IF(N221="sníž. přenesená",J221,0)</f>
        <v>0</v>
      </c>
      <c r="BI221" s="140">
        <f>IF(N221="nulová",J221,0)</f>
        <v>0</v>
      </c>
      <c r="BJ221" s="17" t="s">
        <v>6</v>
      </c>
      <c r="BK221" s="140">
        <f>ROUND(I221*H221,2)</f>
        <v>0</v>
      </c>
      <c r="BL221" s="17" t="s">
        <v>229</v>
      </c>
      <c r="BM221" s="139" t="s">
        <v>2496</v>
      </c>
    </row>
    <row r="222" spans="2:65" s="12" customFormat="1">
      <c r="B222" s="148"/>
      <c r="D222" s="142" t="s">
        <v>231</v>
      </c>
      <c r="E222" s="149" t="s">
        <v>1</v>
      </c>
      <c r="F222" s="150" t="s">
        <v>2497</v>
      </c>
      <c r="H222" s="151">
        <v>74.477999999999994</v>
      </c>
      <c r="I222" s="152"/>
      <c r="L222" s="148"/>
      <c r="M222" s="153"/>
      <c r="T222" s="154"/>
      <c r="AT222" s="149" t="s">
        <v>231</v>
      </c>
      <c r="AU222" s="149" t="s">
        <v>88</v>
      </c>
      <c r="AV222" s="12" t="s">
        <v>88</v>
      </c>
      <c r="AW222" s="12" t="s">
        <v>35</v>
      </c>
      <c r="AX222" s="12" t="s">
        <v>6</v>
      </c>
      <c r="AY222" s="149" t="s">
        <v>224</v>
      </c>
    </row>
    <row r="223" spans="2:65" s="1" customFormat="1" ht="44.25" customHeight="1">
      <c r="B223" s="32"/>
      <c r="C223" s="127" t="s">
        <v>302</v>
      </c>
      <c r="D223" s="127" t="s">
        <v>225</v>
      </c>
      <c r="E223" s="128" t="s">
        <v>1961</v>
      </c>
      <c r="F223" s="129" t="s">
        <v>1962</v>
      </c>
      <c r="G223" s="130" t="s">
        <v>320</v>
      </c>
      <c r="H223" s="131">
        <v>192.328</v>
      </c>
      <c r="I223" s="132"/>
      <c r="J223" s="133">
        <f>ROUND(I223*H223,2)</f>
        <v>0</v>
      </c>
      <c r="K223" s="134"/>
      <c r="L223" s="32"/>
      <c r="M223" s="135" t="s">
        <v>1</v>
      </c>
      <c r="N223" s="136" t="s">
        <v>44</v>
      </c>
      <c r="P223" s="137">
        <f>O223*H223</f>
        <v>0</v>
      </c>
      <c r="Q223" s="137">
        <v>4.5969999999999997E-2</v>
      </c>
      <c r="R223" s="137">
        <f>Q223*H223</f>
        <v>8.8413181600000001</v>
      </c>
      <c r="S223" s="137">
        <v>0</v>
      </c>
      <c r="T223" s="138">
        <f>S223*H223</f>
        <v>0</v>
      </c>
      <c r="AR223" s="139" t="s">
        <v>229</v>
      </c>
      <c r="AT223" s="139" t="s">
        <v>225</v>
      </c>
      <c r="AU223" s="139" t="s">
        <v>88</v>
      </c>
      <c r="AY223" s="17" t="s">
        <v>224</v>
      </c>
      <c r="BE223" s="140">
        <f>IF(N223="základní",J223,0)</f>
        <v>0</v>
      </c>
      <c r="BF223" s="140">
        <f>IF(N223="snížená",J223,0)</f>
        <v>0</v>
      </c>
      <c r="BG223" s="140">
        <f>IF(N223="zákl. přenesená",J223,0)</f>
        <v>0</v>
      </c>
      <c r="BH223" s="140">
        <f>IF(N223="sníž. přenesená",J223,0)</f>
        <v>0</v>
      </c>
      <c r="BI223" s="140">
        <f>IF(N223="nulová",J223,0)</f>
        <v>0</v>
      </c>
      <c r="BJ223" s="17" t="s">
        <v>6</v>
      </c>
      <c r="BK223" s="140">
        <f>ROUND(I223*H223,2)</f>
        <v>0</v>
      </c>
      <c r="BL223" s="17" t="s">
        <v>229</v>
      </c>
      <c r="BM223" s="139" t="s">
        <v>2498</v>
      </c>
    </row>
    <row r="224" spans="2:65" s="12" customFormat="1">
      <c r="B224" s="148"/>
      <c r="D224" s="142" t="s">
        <v>231</v>
      </c>
      <c r="E224" s="149" t="s">
        <v>1</v>
      </c>
      <c r="F224" s="150" t="s">
        <v>2499</v>
      </c>
      <c r="H224" s="151">
        <v>255</v>
      </c>
      <c r="I224" s="152"/>
      <c r="L224" s="148"/>
      <c r="M224" s="153"/>
      <c r="T224" s="154"/>
      <c r="AT224" s="149" t="s">
        <v>231</v>
      </c>
      <c r="AU224" s="149" t="s">
        <v>88</v>
      </c>
      <c r="AV224" s="12" t="s">
        <v>88</v>
      </c>
      <c r="AW224" s="12" t="s">
        <v>35</v>
      </c>
      <c r="AX224" s="12" t="s">
        <v>79</v>
      </c>
      <c r="AY224" s="149" t="s">
        <v>224</v>
      </c>
    </row>
    <row r="225" spans="2:65" s="11" customFormat="1">
      <c r="B225" s="141"/>
      <c r="D225" s="142" t="s">
        <v>231</v>
      </c>
      <c r="E225" s="143" t="s">
        <v>1</v>
      </c>
      <c r="F225" s="144" t="s">
        <v>1916</v>
      </c>
      <c r="H225" s="143" t="s">
        <v>1</v>
      </c>
      <c r="I225" s="145"/>
      <c r="L225" s="141"/>
      <c r="M225" s="146"/>
      <c r="T225" s="147"/>
      <c r="AT225" s="143" t="s">
        <v>231</v>
      </c>
      <c r="AU225" s="143" t="s">
        <v>88</v>
      </c>
      <c r="AV225" s="11" t="s">
        <v>6</v>
      </c>
      <c r="AW225" s="11" t="s">
        <v>35</v>
      </c>
      <c r="AX225" s="11" t="s">
        <v>79</v>
      </c>
      <c r="AY225" s="143" t="s">
        <v>224</v>
      </c>
    </row>
    <row r="226" spans="2:65" s="12" customFormat="1">
      <c r="B226" s="148"/>
      <c r="D226" s="142" t="s">
        <v>231</v>
      </c>
      <c r="E226" s="149" t="s">
        <v>1</v>
      </c>
      <c r="F226" s="150" t="s">
        <v>2500</v>
      </c>
      <c r="H226" s="151">
        <v>-62.671999999999997</v>
      </c>
      <c r="I226" s="152"/>
      <c r="L226" s="148"/>
      <c r="M226" s="153"/>
      <c r="T226" s="154"/>
      <c r="AT226" s="149" t="s">
        <v>231</v>
      </c>
      <c r="AU226" s="149" t="s">
        <v>88</v>
      </c>
      <c r="AV226" s="12" t="s">
        <v>88</v>
      </c>
      <c r="AW226" s="12" t="s">
        <v>35</v>
      </c>
      <c r="AX226" s="12" t="s">
        <v>79</v>
      </c>
      <c r="AY226" s="149" t="s">
        <v>224</v>
      </c>
    </row>
    <row r="227" spans="2:65" s="13" customFormat="1">
      <c r="B227" s="155"/>
      <c r="D227" s="142" t="s">
        <v>231</v>
      </c>
      <c r="E227" s="156" t="s">
        <v>1</v>
      </c>
      <c r="F227" s="157" t="s">
        <v>236</v>
      </c>
      <c r="H227" s="158">
        <v>192.328</v>
      </c>
      <c r="I227" s="159"/>
      <c r="L227" s="155"/>
      <c r="M227" s="160"/>
      <c r="T227" s="161"/>
      <c r="AT227" s="156" t="s">
        <v>231</v>
      </c>
      <c r="AU227" s="156" t="s">
        <v>88</v>
      </c>
      <c r="AV227" s="13" t="s">
        <v>229</v>
      </c>
      <c r="AW227" s="13" t="s">
        <v>35</v>
      </c>
      <c r="AX227" s="13" t="s">
        <v>6</v>
      </c>
      <c r="AY227" s="156" t="s">
        <v>224</v>
      </c>
    </row>
    <row r="228" spans="2:65" s="1" customFormat="1" ht="24.2" customHeight="1">
      <c r="B228" s="32"/>
      <c r="C228" s="127" t="s">
        <v>494</v>
      </c>
      <c r="D228" s="127" t="s">
        <v>225</v>
      </c>
      <c r="E228" s="128" t="s">
        <v>1964</v>
      </c>
      <c r="F228" s="129" t="s">
        <v>1965</v>
      </c>
      <c r="G228" s="130" t="s">
        <v>447</v>
      </c>
      <c r="H228" s="131">
        <v>213</v>
      </c>
      <c r="I228" s="132"/>
      <c r="J228" s="133">
        <f>ROUND(I228*H228,2)</f>
        <v>0</v>
      </c>
      <c r="K228" s="134"/>
      <c r="L228" s="32"/>
      <c r="M228" s="135" t="s">
        <v>1</v>
      </c>
      <c r="N228" s="136" t="s">
        <v>44</v>
      </c>
      <c r="P228" s="137">
        <f>O228*H228</f>
        <v>0</v>
      </c>
      <c r="Q228" s="137">
        <v>0</v>
      </c>
      <c r="R228" s="137">
        <f>Q228*H228</f>
        <v>0</v>
      </c>
      <c r="S228" s="137">
        <v>0</v>
      </c>
      <c r="T228" s="138">
        <f>S228*H228</f>
        <v>0</v>
      </c>
      <c r="AR228" s="139" t="s">
        <v>229</v>
      </c>
      <c r="AT228" s="139" t="s">
        <v>225</v>
      </c>
      <c r="AU228" s="139" t="s">
        <v>88</v>
      </c>
      <c r="AY228" s="17" t="s">
        <v>224</v>
      </c>
      <c r="BE228" s="140">
        <f>IF(N228="základní",J228,0)</f>
        <v>0</v>
      </c>
      <c r="BF228" s="140">
        <f>IF(N228="snížená",J228,0)</f>
        <v>0</v>
      </c>
      <c r="BG228" s="140">
        <f>IF(N228="zákl. přenesená",J228,0)</f>
        <v>0</v>
      </c>
      <c r="BH228" s="140">
        <f>IF(N228="sníž. přenesená",J228,0)</f>
        <v>0</v>
      </c>
      <c r="BI228" s="140">
        <f>IF(N228="nulová",J228,0)</f>
        <v>0</v>
      </c>
      <c r="BJ228" s="17" t="s">
        <v>6</v>
      </c>
      <c r="BK228" s="140">
        <f>ROUND(I228*H228,2)</f>
        <v>0</v>
      </c>
      <c r="BL228" s="17" t="s">
        <v>229</v>
      </c>
      <c r="BM228" s="139" t="s">
        <v>2501</v>
      </c>
    </row>
    <row r="229" spans="2:65" s="12" customFormat="1">
      <c r="B229" s="148"/>
      <c r="D229" s="142" t="s">
        <v>231</v>
      </c>
      <c r="E229" s="149" t="s">
        <v>1</v>
      </c>
      <c r="F229" s="150" t="s">
        <v>2502</v>
      </c>
      <c r="H229" s="151">
        <v>213</v>
      </c>
      <c r="I229" s="152"/>
      <c r="L229" s="148"/>
      <c r="M229" s="153"/>
      <c r="T229" s="154"/>
      <c r="AT229" s="149" t="s">
        <v>231</v>
      </c>
      <c r="AU229" s="149" t="s">
        <v>88</v>
      </c>
      <c r="AV229" s="12" t="s">
        <v>88</v>
      </c>
      <c r="AW229" s="12" t="s">
        <v>35</v>
      </c>
      <c r="AX229" s="12" t="s">
        <v>6</v>
      </c>
      <c r="AY229" s="149" t="s">
        <v>224</v>
      </c>
    </row>
    <row r="230" spans="2:65" s="1" customFormat="1" ht="24.2" customHeight="1">
      <c r="B230" s="32"/>
      <c r="C230" s="162" t="s">
        <v>499</v>
      </c>
      <c r="D230" s="162" t="s">
        <v>748</v>
      </c>
      <c r="E230" s="163" t="s">
        <v>1968</v>
      </c>
      <c r="F230" s="164" t="s">
        <v>1969</v>
      </c>
      <c r="G230" s="165" t="s">
        <v>447</v>
      </c>
      <c r="H230" s="166">
        <v>213</v>
      </c>
      <c r="I230" s="167"/>
      <c r="J230" s="168">
        <f>ROUND(I230*H230,2)</f>
        <v>0</v>
      </c>
      <c r="K230" s="169"/>
      <c r="L230" s="170"/>
      <c r="M230" s="171" t="s">
        <v>1</v>
      </c>
      <c r="N230" s="172" t="s">
        <v>44</v>
      </c>
      <c r="P230" s="137">
        <f>O230*H230</f>
        <v>0</v>
      </c>
      <c r="Q230" s="137">
        <v>0.01</v>
      </c>
      <c r="R230" s="137">
        <f>Q230*H230</f>
        <v>2.13</v>
      </c>
      <c r="S230" s="137">
        <v>0</v>
      </c>
      <c r="T230" s="138">
        <f>S230*H230</f>
        <v>0</v>
      </c>
      <c r="AR230" s="139" t="s">
        <v>272</v>
      </c>
      <c r="AT230" s="139" t="s">
        <v>748</v>
      </c>
      <c r="AU230" s="139" t="s">
        <v>88</v>
      </c>
      <c r="AY230" s="17" t="s">
        <v>224</v>
      </c>
      <c r="BE230" s="140">
        <f>IF(N230="základní",J230,0)</f>
        <v>0</v>
      </c>
      <c r="BF230" s="140">
        <f>IF(N230="snížená",J230,0)</f>
        <v>0</v>
      </c>
      <c r="BG230" s="140">
        <f>IF(N230="zákl. přenesená",J230,0)</f>
        <v>0</v>
      </c>
      <c r="BH230" s="140">
        <f>IF(N230="sníž. přenesená",J230,0)</f>
        <v>0</v>
      </c>
      <c r="BI230" s="140">
        <f>IF(N230="nulová",J230,0)</f>
        <v>0</v>
      </c>
      <c r="BJ230" s="17" t="s">
        <v>6</v>
      </c>
      <c r="BK230" s="140">
        <f>ROUND(I230*H230,2)</f>
        <v>0</v>
      </c>
      <c r="BL230" s="17" t="s">
        <v>229</v>
      </c>
      <c r="BM230" s="139" t="s">
        <v>2503</v>
      </c>
    </row>
    <row r="231" spans="2:65" s="1" customFormat="1" ht="24.2" customHeight="1">
      <c r="B231" s="32"/>
      <c r="C231" s="127" t="s">
        <v>503</v>
      </c>
      <c r="D231" s="127" t="s">
        <v>225</v>
      </c>
      <c r="E231" s="128" t="s">
        <v>1971</v>
      </c>
      <c r="F231" s="129" t="s">
        <v>1972</v>
      </c>
      <c r="G231" s="130" t="s">
        <v>320</v>
      </c>
      <c r="H231" s="131">
        <v>192.328</v>
      </c>
      <c r="I231" s="132"/>
      <c r="J231" s="133">
        <f>ROUND(I231*H231,2)</f>
        <v>0</v>
      </c>
      <c r="K231" s="134"/>
      <c r="L231" s="32"/>
      <c r="M231" s="135" t="s">
        <v>1</v>
      </c>
      <c r="N231" s="136" t="s">
        <v>44</v>
      </c>
      <c r="P231" s="137">
        <f>O231*H231</f>
        <v>0</v>
      </c>
      <c r="Q231" s="137">
        <v>0</v>
      </c>
      <c r="R231" s="137">
        <f>Q231*H231</f>
        <v>0</v>
      </c>
      <c r="S231" s="137">
        <v>0</v>
      </c>
      <c r="T231" s="138">
        <f>S231*H231</f>
        <v>0</v>
      </c>
      <c r="AR231" s="139" t="s">
        <v>249</v>
      </c>
      <c r="AT231" s="139" t="s">
        <v>225</v>
      </c>
      <c r="AU231" s="139" t="s">
        <v>88</v>
      </c>
      <c r="AY231" s="17" t="s">
        <v>224</v>
      </c>
      <c r="BE231" s="140">
        <f>IF(N231="základní",J231,0)</f>
        <v>0</v>
      </c>
      <c r="BF231" s="140">
        <f>IF(N231="snížená",J231,0)</f>
        <v>0</v>
      </c>
      <c r="BG231" s="140">
        <f>IF(N231="zákl. přenesená",J231,0)</f>
        <v>0</v>
      </c>
      <c r="BH231" s="140">
        <f>IF(N231="sníž. přenesená",J231,0)</f>
        <v>0</v>
      </c>
      <c r="BI231" s="140">
        <f>IF(N231="nulová",J231,0)</f>
        <v>0</v>
      </c>
      <c r="BJ231" s="17" t="s">
        <v>6</v>
      </c>
      <c r="BK231" s="140">
        <f>ROUND(I231*H231,2)</f>
        <v>0</v>
      </c>
      <c r="BL231" s="17" t="s">
        <v>249</v>
      </c>
      <c r="BM231" s="139" t="s">
        <v>2504</v>
      </c>
    </row>
    <row r="232" spans="2:65" s="12" customFormat="1">
      <c r="B232" s="148"/>
      <c r="D232" s="142" t="s">
        <v>231</v>
      </c>
      <c r="E232" s="149" t="s">
        <v>1</v>
      </c>
      <c r="F232" s="150" t="s">
        <v>2499</v>
      </c>
      <c r="H232" s="151">
        <v>255</v>
      </c>
      <c r="I232" s="152"/>
      <c r="L232" s="148"/>
      <c r="M232" s="153"/>
      <c r="T232" s="154"/>
      <c r="AT232" s="149" t="s">
        <v>231</v>
      </c>
      <c r="AU232" s="149" t="s">
        <v>88</v>
      </c>
      <c r="AV232" s="12" t="s">
        <v>88</v>
      </c>
      <c r="AW232" s="12" t="s">
        <v>35</v>
      </c>
      <c r="AX232" s="12" t="s">
        <v>79</v>
      </c>
      <c r="AY232" s="149" t="s">
        <v>224</v>
      </c>
    </row>
    <row r="233" spans="2:65" s="11" customFormat="1">
      <c r="B233" s="141"/>
      <c r="D233" s="142" t="s">
        <v>231</v>
      </c>
      <c r="E233" s="143" t="s">
        <v>1</v>
      </c>
      <c r="F233" s="144" t="s">
        <v>1916</v>
      </c>
      <c r="H233" s="143" t="s">
        <v>1</v>
      </c>
      <c r="I233" s="145"/>
      <c r="L233" s="141"/>
      <c r="M233" s="146"/>
      <c r="T233" s="147"/>
      <c r="AT233" s="143" t="s">
        <v>231</v>
      </c>
      <c r="AU233" s="143" t="s">
        <v>88</v>
      </c>
      <c r="AV233" s="11" t="s">
        <v>6</v>
      </c>
      <c r="AW233" s="11" t="s">
        <v>35</v>
      </c>
      <c r="AX233" s="11" t="s">
        <v>79</v>
      </c>
      <c r="AY233" s="143" t="s">
        <v>224</v>
      </c>
    </row>
    <row r="234" spans="2:65" s="12" customFormat="1">
      <c r="B234" s="148"/>
      <c r="D234" s="142" t="s">
        <v>231</v>
      </c>
      <c r="E234" s="149" t="s">
        <v>1</v>
      </c>
      <c r="F234" s="150" t="s">
        <v>2500</v>
      </c>
      <c r="H234" s="151">
        <v>-62.671999999999997</v>
      </c>
      <c r="I234" s="152"/>
      <c r="L234" s="148"/>
      <c r="M234" s="153"/>
      <c r="T234" s="154"/>
      <c r="AT234" s="149" t="s">
        <v>231</v>
      </c>
      <c r="AU234" s="149" t="s">
        <v>88</v>
      </c>
      <c r="AV234" s="12" t="s">
        <v>88</v>
      </c>
      <c r="AW234" s="12" t="s">
        <v>35</v>
      </c>
      <c r="AX234" s="12" t="s">
        <v>79</v>
      </c>
      <c r="AY234" s="149" t="s">
        <v>224</v>
      </c>
    </row>
    <row r="235" spans="2:65" s="13" customFormat="1">
      <c r="B235" s="155"/>
      <c r="D235" s="142" t="s">
        <v>231</v>
      </c>
      <c r="E235" s="156" t="s">
        <v>1</v>
      </c>
      <c r="F235" s="157" t="s">
        <v>236</v>
      </c>
      <c r="H235" s="158">
        <v>192.328</v>
      </c>
      <c r="I235" s="159"/>
      <c r="L235" s="155"/>
      <c r="M235" s="160"/>
      <c r="T235" s="161"/>
      <c r="AT235" s="156" t="s">
        <v>231</v>
      </c>
      <c r="AU235" s="156" t="s">
        <v>88</v>
      </c>
      <c r="AV235" s="13" t="s">
        <v>229</v>
      </c>
      <c r="AW235" s="13" t="s">
        <v>35</v>
      </c>
      <c r="AX235" s="13" t="s">
        <v>6</v>
      </c>
      <c r="AY235" s="156" t="s">
        <v>224</v>
      </c>
    </row>
    <row r="236" spans="2:65" s="1" customFormat="1" ht="16.5" customHeight="1">
      <c r="B236" s="32"/>
      <c r="C236" s="127" t="s">
        <v>507</v>
      </c>
      <c r="D236" s="127" t="s">
        <v>225</v>
      </c>
      <c r="E236" s="128" t="s">
        <v>1974</v>
      </c>
      <c r="F236" s="129" t="s">
        <v>1975</v>
      </c>
      <c r="G236" s="130" t="s">
        <v>320</v>
      </c>
      <c r="H236" s="131">
        <v>192.328</v>
      </c>
      <c r="I236" s="132"/>
      <c r="J236" s="133">
        <f>ROUND(I236*H236,2)</f>
        <v>0</v>
      </c>
      <c r="K236" s="134"/>
      <c r="L236" s="32"/>
      <c r="M236" s="135" t="s">
        <v>1</v>
      </c>
      <c r="N236" s="136" t="s">
        <v>44</v>
      </c>
      <c r="P236" s="137">
        <f>O236*H236</f>
        <v>0</v>
      </c>
      <c r="Q236" s="137">
        <v>0</v>
      </c>
      <c r="R236" s="137">
        <f>Q236*H236</f>
        <v>0</v>
      </c>
      <c r="S236" s="137">
        <v>0</v>
      </c>
      <c r="T236" s="138">
        <f>S236*H236</f>
        <v>0</v>
      </c>
      <c r="AR236" s="139" t="s">
        <v>249</v>
      </c>
      <c r="AT236" s="139" t="s">
        <v>225</v>
      </c>
      <c r="AU236" s="139" t="s">
        <v>88</v>
      </c>
      <c r="AY236" s="17" t="s">
        <v>224</v>
      </c>
      <c r="BE236" s="140">
        <f>IF(N236="základní",J236,0)</f>
        <v>0</v>
      </c>
      <c r="BF236" s="140">
        <f>IF(N236="snížená",J236,0)</f>
        <v>0</v>
      </c>
      <c r="BG236" s="140">
        <f>IF(N236="zákl. přenesená",J236,0)</f>
        <v>0</v>
      </c>
      <c r="BH236" s="140">
        <f>IF(N236="sníž. přenesená",J236,0)</f>
        <v>0</v>
      </c>
      <c r="BI236" s="140">
        <f>IF(N236="nulová",J236,0)</f>
        <v>0</v>
      </c>
      <c r="BJ236" s="17" t="s">
        <v>6</v>
      </c>
      <c r="BK236" s="140">
        <f>ROUND(I236*H236,2)</f>
        <v>0</v>
      </c>
      <c r="BL236" s="17" t="s">
        <v>249</v>
      </c>
      <c r="BM236" s="139" t="s">
        <v>2505</v>
      </c>
    </row>
    <row r="237" spans="2:65" s="12" customFormat="1">
      <c r="B237" s="148"/>
      <c r="D237" s="142" t="s">
        <v>231</v>
      </c>
      <c r="E237" s="149" t="s">
        <v>1</v>
      </c>
      <c r="F237" s="150" t="s">
        <v>2499</v>
      </c>
      <c r="H237" s="151">
        <v>255</v>
      </c>
      <c r="I237" s="152"/>
      <c r="L237" s="148"/>
      <c r="M237" s="153"/>
      <c r="T237" s="154"/>
      <c r="AT237" s="149" t="s">
        <v>231</v>
      </c>
      <c r="AU237" s="149" t="s">
        <v>88</v>
      </c>
      <c r="AV237" s="12" t="s">
        <v>88</v>
      </c>
      <c r="AW237" s="12" t="s">
        <v>35</v>
      </c>
      <c r="AX237" s="12" t="s">
        <v>79</v>
      </c>
      <c r="AY237" s="149" t="s">
        <v>224</v>
      </c>
    </row>
    <row r="238" spans="2:65" s="11" customFormat="1">
      <c r="B238" s="141"/>
      <c r="D238" s="142" t="s">
        <v>231</v>
      </c>
      <c r="E238" s="143" t="s">
        <v>1</v>
      </c>
      <c r="F238" s="144" t="s">
        <v>1916</v>
      </c>
      <c r="H238" s="143" t="s">
        <v>1</v>
      </c>
      <c r="I238" s="145"/>
      <c r="L238" s="141"/>
      <c r="M238" s="146"/>
      <c r="T238" s="147"/>
      <c r="AT238" s="143" t="s">
        <v>231</v>
      </c>
      <c r="AU238" s="143" t="s">
        <v>88</v>
      </c>
      <c r="AV238" s="11" t="s">
        <v>6</v>
      </c>
      <c r="AW238" s="11" t="s">
        <v>35</v>
      </c>
      <c r="AX238" s="11" t="s">
        <v>79</v>
      </c>
      <c r="AY238" s="143" t="s">
        <v>224</v>
      </c>
    </row>
    <row r="239" spans="2:65" s="12" customFormat="1">
      <c r="B239" s="148"/>
      <c r="D239" s="142" t="s">
        <v>231</v>
      </c>
      <c r="E239" s="149" t="s">
        <v>1</v>
      </c>
      <c r="F239" s="150" t="s">
        <v>2500</v>
      </c>
      <c r="H239" s="151">
        <v>-62.671999999999997</v>
      </c>
      <c r="I239" s="152"/>
      <c r="L239" s="148"/>
      <c r="M239" s="153"/>
      <c r="T239" s="154"/>
      <c r="AT239" s="149" t="s">
        <v>231</v>
      </c>
      <c r="AU239" s="149" t="s">
        <v>88</v>
      </c>
      <c r="AV239" s="12" t="s">
        <v>88</v>
      </c>
      <c r="AW239" s="12" t="s">
        <v>35</v>
      </c>
      <c r="AX239" s="12" t="s">
        <v>79</v>
      </c>
      <c r="AY239" s="149" t="s">
        <v>224</v>
      </c>
    </row>
    <row r="240" spans="2:65" s="13" customFormat="1">
      <c r="B240" s="155"/>
      <c r="D240" s="142" t="s">
        <v>231</v>
      </c>
      <c r="E240" s="156" t="s">
        <v>1</v>
      </c>
      <c r="F240" s="157" t="s">
        <v>236</v>
      </c>
      <c r="H240" s="158">
        <v>192.328</v>
      </c>
      <c r="I240" s="159"/>
      <c r="L240" s="155"/>
      <c r="M240" s="160"/>
      <c r="T240" s="161"/>
      <c r="AT240" s="156" t="s">
        <v>231</v>
      </c>
      <c r="AU240" s="156" t="s">
        <v>88</v>
      </c>
      <c r="AV240" s="13" t="s">
        <v>229</v>
      </c>
      <c r="AW240" s="13" t="s">
        <v>35</v>
      </c>
      <c r="AX240" s="13" t="s">
        <v>6</v>
      </c>
      <c r="AY240" s="156" t="s">
        <v>224</v>
      </c>
    </row>
    <row r="241" spans="2:65" s="1" customFormat="1" ht="16.5" customHeight="1">
      <c r="B241" s="32"/>
      <c r="C241" s="127" t="s">
        <v>511</v>
      </c>
      <c r="D241" s="127" t="s">
        <v>225</v>
      </c>
      <c r="E241" s="128" t="s">
        <v>1977</v>
      </c>
      <c r="F241" s="129" t="s">
        <v>1978</v>
      </c>
      <c r="G241" s="130" t="s">
        <v>312</v>
      </c>
      <c r="H241" s="131">
        <v>9</v>
      </c>
      <c r="I241" s="132"/>
      <c r="J241" s="133">
        <f>ROUND(I241*H241,2)</f>
        <v>0</v>
      </c>
      <c r="K241" s="134"/>
      <c r="L241" s="32"/>
      <c r="M241" s="135" t="s">
        <v>1</v>
      </c>
      <c r="N241" s="136" t="s">
        <v>44</v>
      </c>
      <c r="P241" s="137">
        <f>O241*H241</f>
        <v>0</v>
      </c>
      <c r="Q241" s="137">
        <v>0</v>
      </c>
      <c r="R241" s="137">
        <f>Q241*H241</f>
        <v>0</v>
      </c>
      <c r="S241" s="137">
        <v>0</v>
      </c>
      <c r="T241" s="138">
        <f>S241*H241</f>
        <v>0</v>
      </c>
      <c r="AR241" s="139" t="s">
        <v>249</v>
      </c>
      <c r="AT241" s="139" t="s">
        <v>225</v>
      </c>
      <c r="AU241" s="139" t="s">
        <v>88</v>
      </c>
      <c r="AY241" s="17" t="s">
        <v>224</v>
      </c>
      <c r="BE241" s="140">
        <f>IF(N241="základní",J241,0)</f>
        <v>0</v>
      </c>
      <c r="BF241" s="140">
        <f>IF(N241="snížená",J241,0)</f>
        <v>0</v>
      </c>
      <c r="BG241" s="140">
        <f>IF(N241="zákl. přenesená",J241,0)</f>
        <v>0</v>
      </c>
      <c r="BH241" s="140">
        <f>IF(N241="sníž. přenesená",J241,0)</f>
        <v>0</v>
      </c>
      <c r="BI241" s="140">
        <f>IF(N241="nulová",J241,0)</f>
        <v>0</v>
      </c>
      <c r="BJ241" s="17" t="s">
        <v>6</v>
      </c>
      <c r="BK241" s="140">
        <f>ROUND(I241*H241,2)</f>
        <v>0</v>
      </c>
      <c r="BL241" s="17" t="s">
        <v>249</v>
      </c>
      <c r="BM241" s="139" t="s">
        <v>2506</v>
      </c>
    </row>
    <row r="242" spans="2:65" s="1" customFormat="1" ht="33" customHeight="1">
      <c r="B242" s="32"/>
      <c r="C242" s="127" t="s">
        <v>516</v>
      </c>
      <c r="D242" s="127" t="s">
        <v>225</v>
      </c>
      <c r="E242" s="128" t="s">
        <v>1980</v>
      </c>
      <c r="F242" s="129" t="s">
        <v>1981</v>
      </c>
      <c r="G242" s="130" t="s">
        <v>320</v>
      </c>
      <c r="H242" s="131">
        <v>250</v>
      </c>
      <c r="I242" s="132"/>
      <c r="J242" s="133">
        <f>ROUND(I242*H242,2)</f>
        <v>0</v>
      </c>
      <c r="K242" s="134"/>
      <c r="L242" s="32"/>
      <c r="M242" s="135" t="s">
        <v>1</v>
      </c>
      <c r="N242" s="136" t="s">
        <v>44</v>
      </c>
      <c r="P242" s="137">
        <f>O242*H242</f>
        <v>0</v>
      </c>
      <c r="Q242" s="137">
        <v>2.2000000000000001E-4</v>
      </c>
      <c r="R242" s="137">
        <f>Q242*H242</f>
        <v>5.5E-2</v>
      </c>
      <c r="S242" s="137">
        <v>0</v>
      </c>
      <c r="T242" s="138">
        <f>S242*H242</f>
        <v>0</v>
      </c>
      <c r="AR242" s="139" t="s">
        <v>229</v>
      </c>
      <c r="AT242" s="139" t="s">
        <v>225</v>
      </c>
      <c r="AU242" s="139" t="s">
        <v>88</v>
      </c>
      <c r="AY242" s="17" t="s">
        <v>224</v>
      </c>
      <c r="BE242" s="140">
        <f>IF(N242="základní",J242,0)</f>
        <v>0</v>
      </c>
      <c r="BF242" s="140">
        <f>IF(N242="snížená",J242,0)</f>
        <v>0</v>
      </c>
      <c r="BG242" s="140">
        <f>IF(N242="zákl. přenesená",J242,0)</f>
        <v>0</v>
      </c>
      <c r="BH242" s="140">
        <f>IF(N242="sníž. přenesená",J242,0)</f>
        <v>0</v>
      </c>
      <c r="BI242" s="140">
        <f>IF(N242="nulová",J242,0)</f>
        <v>0</v>
      </c>
      <c r="BJ242" s="17" t="s">
        <v>6</v>
      </c>
      <c r="BK242" s="140">
        <f>ROUND(I242*H242,2)</f>
        <v>0</v>
      </c>
      <c r="BL242" s="17" t="s">
        <v>229</v>
      </c>
      <c r="BM242" s="139" t="s">
        <v>2507</v>
      </c>
    </row>
    <row r="243" spans="2:65" s="12" customFormat="1">
      <c r="B243" s="148"/>
      <c r="D243" s="142" t="s">
        <v>231</v>
      </c>
      <c r="E243" s="149" t="s">
        <v>1</v>
      </c>
      <c r="F243" s="150" t="s">
        <v>2508</v>
      </c>
      <c r="H243" s="151">
        <v>250</v>
      </c>
      <c r="I243" s="152"/>
      <c r="L243" s="148"/>
      <c r="M243" s="153"/>
      <c r="T243" s="154"/>
      <c r="AT243" s="149" t="s">
        <v>231</v>
      </c>
      <c r="AU243" s="149" t="s">
        <v>88</v>
      </c>
      <c r="AV243" s="12" t="s">
        <v>88</v>
      </c>
      <c r="AW243" s="12" t="s">
        <v>35</v>
      </c>
      <c r="AX243" s="12" t="s">
        <v>6</v>
      </c>
      <c r="AY243" s="149" t="s">
        <v>224</v>
      </c>
    </row>
    <row r="244" spans="2:65" s="1" customFormat="1" ht="24.2" customHeight="1">
      <c r="B244" s="32"/>
      <c r="C244" s="127" t="s">
        <v>522</v>
      </c>
      <c r="D244" s="127" t="s">
        <v>225</v>
      </c>
      <c r="E244" s="128" t="s">
        <v>1984</v>
      </c>
      <c r="F244" s="129" t="s">
        <v>1985</v>
      </c>
      <c r="G244" s="130" t="s">
        <v>797</v>
      </c>
      <c r="H244" s="180"/>
      <c r="I244" s="132"/>
      <c r="J244" s="133">
        <f>ROUND(I244*H244,2)</f>
        <v>0</v>
      </c>
      <c r="K244" s="134"/>
      <c r="L244" s="32"/>
      <c r="M244" s="135" t="s">
        <v>1</v>
      </c>
      <c r="N244" s="136" t="s">
        <v>44</v>
      </c>
      <c r="P244" s="137">
        <f>O244*H244</f>
        <v>0</v>
      </c>
      <c r="Q244" s="137">
        <v>0</v>
      </c>
      <c r="R244" s="137">
        <f>Q244*H244</f>
        <v>0</v>
      </c>
      <c r="S244" s="137">
        <v>0</v>
      </c>
      <c r="T244" s="138">
        <f>S244*H244</f>
        <v>0</v>
      </c>
      <c r="AR244" s="139" t="s">
        <v>249</v>
      </c>
      <c r="AT244" s="139" t="s">
        <v>225</v>
      </c>
      <c r="AU244" s="139" t="s">
        <v>88</v>
      </c>
      <c r="AY244" s="17" t="s">
        <v>224</v>
      </c>
      <c r="BE244" s="140">
        <f>IF(N244="základní",J244,0)</f>
        <v>0</v>
      </c>
      <c r="BF244" s="140">
        <f>IF(N244="snížená",J244,0)</f>
        <v>0</v>
      </c>
      <c r="BG244" s="140">
        <f>IF(N244="zákl. přenesená",J244,0)</f>
        <v>0</v>
      </c>
      <c r="BH244" s="140">
        <f>IF(N244="sníž. přenesená",J244,0)</f>
        <v>0</v>
      </c>
      <c r="BI244" s="140">
        <f>IF(N244="nulová",J244,0)</f>
        <v>0</v>
      </c>
      <c r="BJ244" s="17" t="s">
        <v>6</v>
      </c>
      <c r="BK244" s="140">
        <f>ROUND(I244*H244,2)</f>
        <v>0</v>
      </c>
      <c r="BL244" s="17" t="s">
        <v>249</v>
      </c>
      <c r="BM244" s="139" t="s">
        <v>2509</v>
      </c>
    </row>
    <row r="245" spans="2:65" s="10" customFormat="1" ht="22.9" customHeight="1">
      <c r="B245" s="117"/>
      <c r="D245" s="118" t="s">
        <v>78</v>
      </c>
      <c r="E245" s="195" t="s">
        <v>826</v>
      </c>
      <c r="F245" s="195" t="s">
        <v>827</v>
      </c>
      <c r="I245" s="120"/>
      <c r="J245" s="196">
        <f>BK245</f>
        <v>0</v>
      </c>
      <c r="L245" s="117"/>
      <c r="M245" s="122"/>
      <c r="P245" s="123">
        <f>SUM(P246:P253)</f>
        <v>0</v>
      </c>
      <c r="R245" s="123">
        <f>SUM(R246:R253)</f>
        <v>0.7632461599999999</v>
      </c>
      <c r="T245" s="124">
        <f>SUM(T246:T253)</f>
        <v>0</v>
      </c>
      <c r="AR245" s="118" t="s">
        <v>88</v>
      </c>
      <c r="AT245" s="125" t="s">
        <v>78</v>
      </c>
      <c r="AU245" s="125" t="s">
        <v>6</v>
      </c>
      <c r="AY245" s="118" t="s">
        <v>224</v>
      </c>
      <c r="BK245" s="126">
        <f>SUM(BK246:BK253)</f>
        <v>0</v>
      </c>
    </row>
    <row r="246" spans="2:65" s="1" customFormat="1" ht="24.2" customHeight="1">
      <c r="B246" s="32"/>
      <c r="C246" s="127" t="s">
        <v>534</v>
      </c>
      <c r="D246" s="127" t="s">
        <v>225</v>
      </c>
      <c r="E246" s="128" t="s">
        <v>1987</v>
      </c>
      <c r="F246" s="129" t="s">
        <v>1988</v>
      </c>
      <c r="G246" s="130" t="s">
        <v>320</v>
      </c>
      <c r="H246" s="131">
        <v>255.01599999999999</v>
      </c>
      <c r="I246" s="132"/>
      <c r="J246" s="133">
        <f>ROUND(I246*H246,2)</f>
        <v>0</v>
      </c>
      <c r="K246" s="134"/>
      <c r="L246" s="32"/>
      <c r="M246" s="135" t="s">
        <v>1</v>
      </c>
      <c r="N246" s="136" t="s">
        <v>44</v>
      </c>
      <c r="P246" s="137">
        <f>O246*H246</f>
        <v>0</v>
      </c>
      <c r="Q246" s="137">
        <v>2.7599999999999999E-3</v>
      </c>
      <c r="R246" s="137">
        <f>Q246*H246</f>
        <v>0.70384415999999994</v>
      </c>
      <c r="S246" s="137">
        <v>0</v>
      </c>
      <c r="T246" s="138">
        <f>S246*H246</f>
        <v>0</v>
      </c>
      <c r="AR246" s="139" t="s">
        <v>249</v>
      </c>
      <c r="AT246" s="139" t="s">
        <v>225</v>
      </c>
      <c r="AU246" s="139" t="s">
        <v>88</v>
      </c>
      <c r="AY246" s="17" t="s">
        <v>224</v>
      </c>
      <c r="BE246" s="140">
        <f>IF(N246="základní",J246,0)</f>
        <v>0</v>
      </c>
      <c r="BF246" s="140">
        <f>IF(N246="snížená",J246,0)</f>
        <v>0</v>
      </c>
      <c r="BG246" s="140">
        <f>IF(N246="zákl. přenesená",J246,0)</f>
        <v>0</v>
      </c>
      <c r="BH246" s="140">
        <f>IF(N246="sníž. přenesená",J246,0)</f>
        <v>0</v>
      </c>
      <c r="BI246" s="140">
        <f>IF(N246="nulová",J246,0)</f>
        <v>0</v>
      </c>
      <c r="BJ246" s="17" t="s">
        <v>6</v>
      </c>
      <c r="BK246" s="140">
        <f>ROUND(I246*H246,2)</f>
        <v>0</v>
      </c>
      <c r="BL246" s="17" t="s">
        <v>249</v>
      </c>
      <c r="BM246" s="139" t="s">
        <v>2510</v>
      </c>
    </row>
    <row r="247" spans="2:65" s="12" customFormat="1">
      <c r="B247" s="148"/>
      <c r="D247" s="142" t="s">
        <v>231</v>
      </c>
      <c r="E247" s="149" t="s">
        <v>1</v>
      </c>
      <c r="F247" s="150" t="s">
        <v>2480</v>
      </c>
      <c r="H247" s="151">
        <v>255.01599999999999</v>
      </c>
      <c r="I247" s="152"/>
      <c r="L247" s="148"/>
      <c r="M247" s="153"/>
      <c r="T247" s="154"/>
      <c r="AT247" s="149" t="s">
        <v>231</v>
      </c>
      <c r="AU247" s="149" t="s">
        <v>88</v>
      </c>
      <c r="AV247" s="12" t="s">
        <v>88</v>
      </c>
      <c r="AW247" s="12" t="s">
        <v>35</v>
      </c>
      <c r="AX247" s="12" t="s">
        <v>6</v>
      </c>
      <c r="AY247" s="149" t="s">
        <v>224</v>
      </c>
    </row>
    <row r="248" spans="2:65" s="1" customFormat="1" ht="21.75" customHeight="1">
      <c r="B248" s="32"/>
      <c r="C248" s="127" t="s">
        <v>538</v>
      </c>
      <c r="D248" s="127" t="s">
        <v>225</v>
      </c>
      <c r="E248" s="128" t="s">
        <v>1990</v>
      </c>
      <c r="F248" s="129" t="s">
        <v>1991</v>
      </c>
      <c r="G248" s="130" t="s">
        <v>447</v>
      </c>
      <c r="H248" s="131">
        <v>50.2</v>
      </c>
      <c r="I248" s="132"/>
      <c r="J248" s="133">
        <f>ROUND(I248*H248,2)</f>
        <v>0</v>
      </c>
      <c r="K248" s="134"/>
      <c r="L248" s="32"/>
      <c r="M248" s="135" t="s">
        <v>1</v>
      </c>
      <c r="N248" s="136" t="s">
        <v>44</v>
      </c>
      <c r="P248" s="137">
        <f>O248*H248</f>
        <v>0</v>
      </c>
      <c r="Q248" s="137">
        <v>9.1E-4</v>
      </c>
      <c r="R248" s="137">
        <f>Q248*H248</f>
        <v>4.5682E-2</v>
      </c>
      <c r="S248" s="137">
        <v>0</v>
      </c>
      <c r="T248" s="138">
        <f>S248*H248</f>
        <v>0</v>
      </c>
      <c r="AR248" s="139" t="s">
        <v>249</v>
      </c>
      <c r="AT248" s="139" t="s">
        <v>225</v>
      </c>
      <c r="AU248" s="139" t="s">
        <v>88</v>
      </c>
      <c r="AY248" s="17" t="s">
        <v>224</v>
      </c>
      <c r="BE248" s="140">
        <f>IF(N248="základní",J248,0)</f>
        <v>0</v>
      </c>
      <c r="BF248" s="140">
        <f>IF(N248="snížená",J248,0)</f>
        <v>0</v>
      </c>
      <c r="BG248" s="140">
        <f>IF(N248="zákl. přenesená",J248,0)</f>
        <v>0</v>
      </c>
      <c r="BH248" s="140">
        <f>IF(N248="sníž. přenesená",J248,0)</f>
        <v>0</v>
      </c>
      <c r="BI248" s="140">
        <f>IF(N248="nulová",J248,0)</f>
        <v>0</v>
      </c>
      <c r="BJ248" s="17" t="s">
        <v>6</v>
      </c>
      <c r="BK248" s="140">
        <f>ROUND(I248*H248,2)</f>
        <v>0</v>
      </c>
      <c r="BL248" s="17" t="s">
        <v>249</v>
      </c>
      <c r="BM248" s="139" t="s">
        <v>2511</v>
      </c>
    </row>
    <row r="249" spans="2:65" s="12" customFormat="1">
      <c r="B249" s="148"/>
      <c r="D249" s="142" t="s">
        <v>231</v>
      </c>
      <c r="E249" s="149" t="s">
        <v>1</v>
      </c>
      <c r="F249" s="150" t="s">
        <v>2512</v>
      </c>
      <c r="H249" s="151">
        <v>50.2</v>
      </c>
      <c r="I249" s="152"/>
      <c r="L249" s="148"/>
      <c r="M249" s="153"/>
      <c r="T249" s="154"/>
      <c r="AT249" s="149" t="s">
        <v>231</v>
      </c>
      <c r="AU249" s="149" t="s">
        <v>88</v>
      </c>
      <c r="AV249" s="12" t="s">
        <v>88</v>
      </c>
      <c r="AW249" s="12" t="s">
        <v>35</v>
      </c>
      <c r="AX249" s="12" t="s">
        <v>6</v>
      </c>
      <c r="AY249" s="149" t="s">
        <v>224</v>
      </c>
    </row>
    <row r="250" spans="2:65" s="1" customFormat="1" ht="24.2" customHeight="1">
      <c r="B250" s="32"/>
      <c r="C250" s="127" t="s">
        <v>544</v>
      </c>
      <c r="D250" s="127" t="s">
        <v>225</v>
      </c>
      <c r="E250" s="128" t="s">
        <v>1993</v>
      </c>
      <c r="F250" s="129" t="s">
        <v>1994</v>
      </c>
      <c r="G250" s="130" t="s">
        <v>312</v>
      </c>
      <c r="H250" s="131">
        <v>4</v>
      </c>
      <c r="I250" s="132"/>
      <c r="J250" s="133">
        <f>ROUND(I250*H250,2)</f>
        <v>0</v>
      </c>
      <c r="K250" s="134"/>
      <c r="L250" s="32"/>
      <c r="M250" s="135" t="s">
        <v>1</v>
      </c>
      <c r="N250" s="136" t="s">
        <v>44</v>
      </c>
      <c r="P250" s="137">
        <f>O250*H250</f>
        <v>0</v>
      </c>
      <c r="Q250" s="137">
        <v>1.9000000000000001E-4</v>
      </c>
      <c r="R250" s="137">
        <f>Q250*H250</f>
        <v>7.6000000000000004E-4</v>
      </c>
      <c r="S250" s="137">
        <v>0</v>
      </c>
      <c r="T250" s="138">
        <f>S250*H250</f>
        <v>0</v>
      </c>
      <c r="AR250" s="139" t="s">
        <v>249</v>
      </c>
      <c r="AT250" s="139" t="s">
        <v>225</v>
      </c>
      <c r="AU250" s="139" t="s">
        <v>88</v>
      </c>
      <c r="AY250" s="17" t="s">
        <v>224</v>
      </c>
      <c r="BE250" s="140">
        <f>IF(N250="základní",J250,0)</f>
        <v>0</v>
      </c>
      <c r="BF250" s="140">
        <f>IF(N250="snížená",J250,0)</f>
        <v>0</v>
      </c>
      <c r="BG250" s="140">
        <f>IF(N250="zákl. přenesená",J250,0)</f>
        <v>0</v>
      </c>
      <c r="BH250" s="140">
        <f>IF(N250="sníž. přenesená",J250,0)</f>
        <v>0</v>
      </c>
      <c r="BI250" s="140">
        <f>IF(N250="nulová",J250,0)</f>
        <v>0</v>
      </c>
      <c r="BJ250" s="17" t="s">
        <v>6</v>
      </c>
      <c r="BK250" s="140">
        <f>ROUND(I250*H250,2)</f>
        <v>0</v>
      </c>
      <c r="BL250" s="17" t="s">
        <v>249</v>
      </c>
      <c r="BM250" s="139" t="s">
        <v>2513</v>
      </c>
    </row>
    <row r="251" spans="2:65" s="1" customFormat="1" ht="24.2" customHeight="1">
      <c r="B251" s="32"/>
      <c r="C251" s="127" t="s">
        <v>550</v>
      </c>
      <c r="D251" s="127" t="s">
        <v>225</v>
      </c>
      <c r="E251" s="128" t="s">
        <v>1996</v>
      </c>
      <c r="F251" s="129" t="s">
        <v>1997</v>
      </c>
      <c r="G251" s="130" t="s">
        <v>447</v>
      </c>
      <c r="H251" s="131">
        <v>12</v>
      </c>
      <c r="I251" s="132"/>
      <c r="J251" s="133">
        <f>ROUND(I251*H251,2)</f>
        <v>0</v>
      </c>
      <c r="K251" s="134"/>
      <c r="L251" s="32"/>
      <c r="M251" s="135" t="s">
        <v>1</v>
      </c>
      <c r="N251" s="136" t="s">
        <v>44</v>
      </c>
      <c r="P251" s="137">
        <f>O251*H251</f>
        <v>0</v>
      </c>
      <c r="Q251" s="137">
        <v>1.08E-3</v>
      </c>
      <c r="R251" s="137">
        <f>Q251*H251</f>
        <v>1.2959999999999999E-2</v>
      </c>
      <c r="S251" s="137">
        <v>0</v>
      </c>
      <c r="T251" s="138">
        <f>S251*H251</f>
        <v>0</v>
      </c>
      <c r="AR251" s="139" t="s">
        <v>249</v>
      </c>
      <c r="AT251" s="139" t="s">
        <v>225</v>
      </c>
      <c r="AU251" s="139" t="s">
        <v>88</v>
      </c>
      <c r="AY251" s="17" t="s">
        <v>224</v>
      </c>
      <c r="BE251" s="140">
        <f>IF(N251="základní",J251,0)</f>
        <v>0</v>
      </c>
      <c r="BF251" s="140">
        <f>IF(N251="snížená",J251,0)</f>
        <v>0</v>
      </c>
      <c r="BG251" s="140">
        <f>IF(N251="zákl. přenesená",J251,0)</f>
        <v>0</v>
      </c>
      <c r="BH251" s="140">
        <f>IF(N251="sníž. přenesená",J251,0)</f>
        <v>0</v>
      </c>
      <c r="BI251" s="140">
        <f>IF(N251="nulová",J251,0)</f>
        <v>0</v>
      </c>
      <c r="BJ251" s="17" t="s">
        <v>6</v>
      </c>
      <c r="BK251" s="140">
        <f>ROUND(I251*H251,2)</f>
        <v>0</v>
      </c>
      <c r="BL251" s="17" t="s">
        <v>249</v>
      </c>
      <c r="BM251" s="139" t="s">
        <v>2514</v>
      </c>
    </row>
    <row r="252" spans="2:65" s="12" customFormat="1">
      <c r="B252" s="148"/>
      <c r="D252" s="142" t="s">
        <v>231</v>
      </c>
      <c r="E252" s="149" t="s">
        <v>1</v>
      </c>
      <c r="F252" s="150" t="s">
        <v>1999</v>
      </c>
      <c r="H252" s="151">
        <v>12</v>
      </c>
      <c r="I252" s="152"/>
      <c r="L252" s="148"/>
      <c r="M252" s="153"/>
      <c r="T252" s="154"/>
      <c r="AT252" s="149" t="s">
        <v>231</v>
      </c>
      <c r="AU252" s="149" t="s">
        <v>88</v>
      </c>
      <c r="AV252" s="12" t="s">
        <v>88</v>
      </c>
      <c r="AW252" s="12" t="s">
        <v>35</v>
      </c>
      <c r="AX252" s="12" t="s">
        <v>6</v>
      </c>
      <c r="AY252" s="149" t="s">
        <v>224</v>
      </c>
    </row>
    <row r="253" spans="2:65" s="1" customFormat="1" ht="24.2" customHeight="1">
      <c r="B253" s="32"/>
      <c r="C253" s="127" t="s">
        <v>557</v>
      </c>
      <c r="D253" s="127" t="s">
        <v>225</v>
      </c>
      <c r="E253" s="128" t="s">
        <v>2000</v>
      </c>
      <c r="F253" s="129" t="s">
        <v>2001</v>
      </c>
      <c r="G253" s="130" t="s">
        <v>797</v>
      </c>
      <c r="H253" s="180"/>
      <c r="I253" s="132"/>
      <c r="J253" s="133">
        <f>ROUND(I253*H253,2)</f>
        <v>0</v>
      </c>
      <c r="K253" s="134"/>
      <c r="L253" s="32"/>
      <c r="M253" s="135" t="s">
        <v>1</v>
      </c>
      <c r="N253" s="136" t="s">
        <v>44</v>
      </c>
      <c r="P253" s="137">
        <f>O253*H253</f>
        <v>0</v>
      </c>
      <c r="Q253" s="137">
        <v>0</v>
      </c>
      <c r="R253" s="137">
        <f>Q253*H253</f>
        <v>0</v>
      </c>
      <c r="S253" s="137">
        <v>0</v>
      </c>
      <c r="T253" s="138">
        <f>S253*H253</f>
        <v>0</v>
      </c>
      <c r="AR253" s="139" t="s">
        <v>249</v>
      </c>
      <c r="AT253" s="139" t="s">
        <v>225</v>
      </c>
      <c r="AU253" s="139" t="s">
        <v>88</v>
      </c>
      <c r="AY253" s="17" t="s">
        <v>224</v>
      </c>
      <c r="BE253" s="140">
        <f>IF(N253="základní",J253,0)</f>
        <v>0</v>
      </c>
      <c r="BF253" s="140">
        <f>IF(N253="snížená",J253,0)</f>
        <v>0</v>
      </c>
      <c r="BG253" s="140">
        <f>IF(N253="zákl. přenesená",J253,0)</f>
        <v>0</v>
      </c>
      <c r="BH253" s="140">
        <f>IF(N253="sníž. přenesená",J253,0)</f>
        <v>0</v>
      </c>
      <c r="BI253" s="140">
        <f>IF(N253="nulová",J253,0)</f>
        <v>0</v>
      </c>
      <c r="BJ253" s="17" t="s">
        <v>6</v>
      </c>
      <c r="BK253" s="140">
        <f>ROUND(I253*H253,2)</f>
        <v>0</v>
      </c>
      <c r="BL253" s="17" t="s">
        <v>249</v>
      </c>
      <c r="BM253" s="139" t="s">
        <v>2515</v>
      </c>
    </row>
    <row r="254" spans="2:65" s="10" customFormat="1" ht="22.9" customHeight="1">
      <c r="B254" s="117"/>
      <c r="D254" s="118" t="s">
        <v>78</v>
      </c>
      <c r="E254" s="195" t="s">
        <v>2025</v>
      </c>
      <c r="F254" s="195" t="s">
        <v>2026</v>
      </c>
      <c r="I254" s="120"/>
      <c r="J254" s="196">
        <f>BK254</f>
        <v>0</v>
      </c>
      <c r="L254" s="117"/>
      <c r="M254" s="122"/>
      <c r="P254" s="123">
        <f>SUM(P255:P269)</f>
        <v>0</v>
      </c>
      <c r="R254" s="123">
        <f>SUM(R255:R269)</f>
        <v>4.5873782000000007</v>
      </c>
      <c r="T254" s="124">
        <f>SUM(T255:T269)</f>
        <v>0</v>
      </c>
      <c r="AR254" s="118" t="s">
        <v>88</v>
      </c>
      <c r="AT254" s="125" t="s">
        <v>78</v>
      </c>
      <c r="AU254" s="125" t="s">
        <v>6</v>
      </c>
      <c r="AY254" s="118" t="s">
        <v>224</v>
      </c>
      <c r="BK254" s="126">
        <f>SUM(BK255:BK269)</f>
        <v>0</v>
      </c>
    </row>
    <row r="255" spans="2:65" s="1" customFormat="1" ht="24.2" customHeight="1">
      <c r="B255" s="32"/>
      <c r="C255" s="127" t="s">
        <v>564</v>
      </c>
      <c r="D255" s="127" t="s">
        <v>225</v>
      </c>
      <c r="E255" s="128" t="s">
        <v>2027</v>
      </c>
      <c r="F255" s="129" t="s">
        <v>2028</v>
      </c>
      <c r="G255" s="130" t="s">
        <v>447</v>
      </c>
      <c r="H255" s="131">
        <v>51.54</v>
      </c>
      <c r="I255" s="132"/>
      <c r="J255" s="133">
        <f>ROUND(I255*H255,2)</f>
        <v>0</v>
      </c>
      <c r="K255" s="134"/>
      <c r="L255" s="32"/>
      <c r="M255" s="135" t="s">
        <v>1</v>
      </c>
      <c r="N255" s="136" t="s">
        <v>44</v>
      </c>
      <c r="P255" s="137">
        <f>O255*H255</f>
        <v>0</v>
      </c>
      <c r="Q255" s="137">
        <v>5.8E-4</v>
      </c>
      <c r="R255" s="137">
        <f>Q255*H255</f>
        <v>2.9893199999999998E-2</v>
      </c>
      <c r="S255" s="137">
        <v>0</v>
      </c>
      <c r="T255" s="138">
        <f>S255*H255</f>
        <v>0</v>
      </c>
      <c r="AR255" s="139" t="s">
        <v>249</v>
      </c>
      <c r="AT255" s="139" t="s">
        <v>225</v>
      </c>
      <c r="AU255" s="139" t="s">
        <v>88</v>
      </c>
      <c r="AY255" s="17" t="s">
        <v>224</v>
      </c>
      <c r="BE255" s="140">
        <f>IF(N255="základní",J255,0)</f>
        <v>0</v>
      </c>
      <c r="BF255" s="140">
        <f>IF(N255="snížená",J255,0)</f>
        <v>0</v>
      </c>
      <c r="BG255" s="140">
        <f>IF(N255="zákl. přenesená",J255,0)</f>
        <v>0</v>
      </c>
      <c r="BH255" s="140">
        <f>IF(N255="sníž. přenesená",J255,0)</f>
        <v>0</v>
      </c>
      <c r="BI255" s="140">
        <f>IF(N255="nulová",J255,0)</f>
        <v>0</v>
      </c>
      <c r="BJ255" s="17" t="s">
        <v>6</v>
      </c>
      <c r="BK255" s="140">
        <f>ROUND(I255*H255,2)</f>
        <v>0</v>
      </c>
      <c r="BL255" s="17" t="s">
        <v>249</v>
      </c>
      <c r="BM255" s="139" t="s">
        <v>2516</v>
      </c>
    </row>
    <row r="256" spans="2:65" s="12" customFormat="1">
      <c r="B256" s="148"/>
      <c r="D256" s="142" t="s">
        <v>231</v>
      </c>
      <c r="E256" s="149" t="s">
        <v>1</v>
      </c>
      <c r="F256" s="150" t="s">
        <v>2517</v>
      </c>
      <c r="H256" s="151">
        <v>9.7799999999999994</v>
      </c>
      <c r="I256" s="152"/>
      <c r="L256" s="148"/>
      <c r="M256" s="153"/>
      <c r="T256" s="154"/>
      <c r="AT256" s="149" t="s">
        <v>231</v>
      </c>
      <c r="AU256" s="149" t="s">
        <v>88</v>
      </c>
      <c r="AV256" s="12" t="s">
        <v>88</v>
      </c>
      <c r="AW256" s="12" t="s">
        <v>35</v>
      </c>
      <c r="AX256" s="12" t="s">
        <v>79</v>
      </c>
      <c r="AY256" s="149" t="s">
        <v>224</v>
      </c>
    </row>
    <row r="257" spans="2:65" s="12" customFormat="1">
      <c r="B257" s="148"/>
      <c r="D257" s="142" t="s">
        <v>231</v>
      </c>
      <c r="E257" s="149" t="s">
        <v>1</v>
      </c>
      <c r="F257" s="150" t="s">
        <v>2518</v>
      </c>
      <c r="H257" s="151">
        <v>11.45</v>
      </c>
      <c r="I257" s="152"/>
      <c r="L257" s="148"/>
      <c r="M257" s="153"/>
      <c r="T257" s="154"/>
      <c r="AT257" s="149" t="s">
        <v>231</v>
      </c>
      <c r="AU257" s="149" t="s">
        <v>88</v>
      </c>
      <c r="AV257" s="12" t="s">
        <v>88</v>
      </c>
      <c r="AW257" s="12" t="s">
        <v>35</v>
      </c>
      <c r="AX257" s="12" t="s">
        <v>79</v>
      </c>
      <c r="AY257" s="149" t="s">
        <v>224</v>
      </c>
    </row>
    <row r="258" spans="2:65" s="12" customFormat="1">
      <c r="B258" s="148"/>
      <c r="D258" s="142" t="s">
        <v>231</v>
      </c>
      <c r="E258" s="149" t="s">
        <v>1</v>
      </c>
      <c r="F258" s="150" t="s">
        <v>2519</v>
      </c>
      <c r="H258" s="151">
        <v>9.48</v>
      </c>
      <c r="I258" s="152"/>
      <c r="L258" s="148"/>
      <c r="M258" s="153"/>
      <c r="T258" s="154"/>
      <c r="AT258" s="149" t="s">
        <v>231</v>
      </c>
      <c r="AU258" s="149" t="s">
        <v>88</v>
      </c>
      <c r="AV258" s="12" t="s">
        <v>88</v>
      </c>
      <c r="AW258" s="12" t="s">
        <v>35</v>
      </c>
      <c r="AX258" s="12" t="s">
        <v>79</v>
      </c>
      <c r="AY258" s="149" t="s">
        <v>224</v>
      </c>
    </row>
    <row r="259" spans="2:65" s="12" customFormat="1">
      <c r="B259" s="148"/>
      <c r="D259" s="142" t="s">
        <v>231</v>
      </c>
      <c r="E259" s="149" t="s">
        <v>1</v>
      </c>
      <c r="F259" s="150" t="s">
        <v>2520</v>
      </c>
      <c r="H259" s="151">
        <v>7.86</v>
      </c>
      <c r="I259" s="152"/>
      <c r="L259" s="148"/>
      <c r="M259" s="153"/>
      <c r="T259" s="154"/>
      <c r="AT259" s="149" t="s">
        <v>231</v>
      </c>
      <c r="AU259" s="149" t="s">
        <v>88</v>
      </c>
      <c r="AV259" s="12" t="s">
        <v>88</v>
      </c>
      <c r="AW259" s="12" t="s">
        <v>35</v>
      </c>
      <c r="AX259" s="12" t="s">
        <v>79</v>
      </c>
      <c r="AY259" s="149" t="s">
        <v>224</v>
      </c>
    </row>
    <row r="260" spans="2:65" s="12" customFormat="1">
      <c r="B260" s="148"/>
      <c r="D260" s="142" t="s">
        <v>231</v>
      </c>
      <c r="E260" s="149" t="s">
        <v>1</v>
      </c>
      <c r="F260" s="150" t="s">
        <v>2521</v>
      </c>
      <c r="H260" s="151">
        <v>12.97</v>
      </c>
      <c r="I260" s="152"/>
      <c r="L260" s="148"/>
      <c r="M260" s="153"/>
      <c r="T260" s="154"/>
      <c r="AT260" s="149" t="s">
        <v>231</v>
      </c>
      <c r="AU260" s="149" t="s">
        <v>88</v>
      </c>
      <c r="AV260" s="12" t="s">
        <v>88</v>
      </c>
      <c r="AW260" s="12" t="s">
        <v>35</v>
      </c>
      <c r="AX260" s="12" t="s">
        <v>79</v>
      </c>
      <c r="AY260" s="149" t="s">
        <v>224</v>
      </c>
    </row>
    <row r="261" spans="2:65" s="13" customFormat="1">
      <c r="B261" s="155"/>
      <c r="D261" s="142" t="s">
        <v>231</v>
      </c>
      <c r="E261" s="156" t="s">
        <v>1</v>
      </c>
      <c r="F261" s="157" t="s">
        <v>236</v>
      </c>
      <c r="H261" s="158">
        <v>51.54</v>
      </c>
      <c r="I261" s="159"/>
      <c r="L261" s="155"/>
      <c r="M261" s="160"/>
      <c r="T261" s="161"/>
      <c r="AT261" s="156" t="s">
        <v>231</v>
      </c>
      <c r="AU261" s="156" t="s">
        <v>88</v>
      </c>
      <c r="AV261" s="13" t="s">
        <v>229</v>
      </c>
      <c r="AW261" s="13" t="s">
        <v>35</v>
      </c>
      <c r="AX261" s="13" t="s">
        <v>6</v>
      </c>
      <c r="AY261" s="156" t="s">
        <v>224</v>
      </c>
    </row>
    <row r="262" spans="2:65" s="1" customFormat="1" ht="24.2" customHeight="1">
      <c r="B262" s="32"/>
      <c r="C262" s="127" t="s">
        <v>568</v>
      </c>
      <c r="D262" s="127" t="s">
        <v>225</v>
      </c>
      <c r="E262" s="128" t="s">
        <v>2036</v>
      </c>
      <c r="F262" s="129" t="s">
        <v>2037</v>
      </c>
      <c r="G262" s="130" t="s">
        <v>320</v>
      </c>
      <c r="H262" s="131">
        <v>125.7</v>
      </c>
      <c r="I262" s="132"/>
      <c r="J262" s="133">
        <f>ROUND(I262*H262,2)</f>
        <v>0</v>
      </c>
      <c r="K262" s="134"/>
      <c r="L262" s="32"/>
      <c r="M262" s="135" t="s">
        <v>1</v>
      </c>
      <c r="N262" s="136" t="s">
        <v>44</v>
      </c>
      <c r="P262" s="137">
        <f>O262*H262</f>
        <v>0</v>
      </c>
      <c r="Q262" s="137">
        <v>9.0900000000000009E-3</v>
      </c>
      <c r="R262" s="137">
        <f>Q262*H262</f>
        <v>1.1426130000000001</v>
      </c>
      <c r="S262" s="137">
        <v>0</v>
      </c>
      <c r="T262" s="138">
        <f>S262*H262</f>
        <v>0</v>
      </c>
      <c r="AR262" s="139" t="s">
        <v>249</v>
      </c>
      <c r="AT262" s="139" t="s">
        <v>225</v>
      </c>
      <c r="AU262" s="139" t="s">
        <v>88</v>
      </c>
      <c r="AY262" s="17" t="s">
        <v>224</v>
      </c>
      <c r="BE262" s="140">
        <f>IF(N262="základní",J262,0)</f>
        <v>0</v>
      </c>
      <c r="BF262" s="140">
        <f>IF(N262="snížená",J262,0)</f>
        <v>0</v>
      </c>
      <c r="BG262" s="140">
        <f>IF(N262="zákl. přenesená",J262,0)</f>
        <v>0</v>
      </c>
      <c r="BH262" s="140">
        <f>IF(N262="sníž. přenesená",J262,0)</f>
        <v>0</v>
      </c>
      <c r="BI262" s="140">
        <f>IF(N262="nulová",J262,0)</f>
        <v>0</v>
      </c>
      <c r="BJ262" s="17" t="s">
        <v>6</v>
      </c>
      <c r="BK262" s="140">
        <f>ROUND(I262*H262,2)</f>
        <v>0</v>
      </c>
      <c r="BL262" s="17" t="s">
        <v>249</v>
      </c>
      <c r="BM262" s="139" t="s">
        <v>2522</v>
      </c>
    </row>
    <row r="263" spans="2:65" s="12" customFormat="1">
      <c r="B263" s="148"/>
      <c r="D263" s="142" t="s">
        <v>231</v>
      </c>
      <c r="E263" s="149" t="s">
        <v>1</v>
      </c>
      <c r="F263" s="150" t="s">
        <v>2523</v>
      </c>
      <c r="H263" s="151">
        <v>125.7</v>
      </c>
      <c r="I263" s="152"/>
      <c r="L263" s="148"/>
      <c r="M263" s="153"/>
      <c r="T263" s="154"/>
      <c r="AT263" s="149" t="s">
        <v>231</v>
      </c>
      <c r="AU263" s="149" t="s">
        <v>88</v>
      </c>
      <c r="AV263" s="12" t="s">
        <v>88</v>
      </c>
      <c r="AW263" s="12" t="s">
        <v>35</v>
      </c>
      <c r="AX263" s="12" t="s">
        <v>6</v>
      </c>
      <c r="AY263" s="149" t="s">
        <v>224</v>
      </c>
    </row>
    <row r="264" spans="2:65" s="1" customFormat="1" ht="33" customHeight="1">
      <c r="B264" s="32"/>
      <c r="C264" s="162" t="s">
        <v>572</v>
      </c>
      <c r="D264" s="162" t="s">
        <v>748</v>
      </c>
      <c r="E264" s="163" t="s">
        <v>2040</v>
      </c>
      <c r="F264" s="164" t="s">
        <v>2041</v>
      </c>
      <c r="G264" s="165" t="s">
        <v>320</v>
      </c>
      <c r="H264" s="166">
        <v>146.65100000000001</v>
      </c>
      <c r="I264" s="167"/>
      <c r="J264" s="168">
        <f>ROUND(I264*H264,2)</f>
        <v>0</v>
      </c>
      <c r="K264" s="169"/>
      <c r="L264" s="170"/>
      <c r="M264" s="171" t="s">
        <v>1</v>
      </c>
      <c r="N264" s="172" t="s">
        <v>44</v>
      </c>
      <c r="P264" s="137">
        <f>O264*H264</f>
        <v>0</v>
      </c>
      <c r="Q264" s="137">
        <v>2.1999999999999999E-2</v>
      </c>
      <c r="R264" s="137">
        <f>Q264*H264</f>
        <v>3.2263220000000001</v>
      </c>
      <c r="S264" s="137">
        <v>0</v>
      </c>
      <c r="T264" s="138">
        <f>S264*H264</f>
        <v>0</v>
      </c>
      <c r="AR264" s="139" t="s">
        <v>420</v>
      </c>
      <c r="AT264" s="139" t="s">
        <v>748</v>
      </c>
      <c r="AU264" s="139" t="s">
        <v>88</v>
      </c>
      <c r="AY264" s="17" t="s">
        <v>224</v>
      </c>
      <c r="BE264" s="140">
        <f>IF(N264="základní",J264,0)</f>
        <v>0</v>
      </c>
      <c r="BF264" s="140">
        <f>IF(N264="snížená",J264,0)</f>
        <v>0</v>
      </c>
      <c r="BG264" s="140">
        <f>IF(N264="zákl. přenesená",J264,0)</f>
        <v>0</v>
      </c>
      <c r="BH264" s="140">
        <f>IF(N264="sníž. přenesená",J264,0)</f>
        <v>0</v>
      </c>
      <c r="BI264" s="140">
        <f>IF(N264="nulová",J264,0)</f>
        <v>0</v>
      </c>
      <c r="BJ264" s="17" t="s">
        <v>6</v>
      </c>
      <c r="BK264" s="140">
        <f>ROUND(I264*H264,2)</f>
        <v>0</v>
      </c>
      <c r="BL264" s="17" t="s">
        <v>249</v>
      </c>
      <c r="BM264" s="139" t="s">
        <v>2524</v>
      </c>
    </row>
    <row r="265" spans="2:65" s="12" customFormat="1">
      <c r="B265" s="148"/>
      <c r="D265" s="142" t="s">
        <v>231</v>
      </c>
      <c r="E265" s="149" t="s">
        <v>1</v>
      </c>
      <c r="F265" s="150" t="s">
        <v>2525</v>
      </c>
      <c r="H265" s="151">
        <v>129.471</v>
      </c>
      <c r="I265" s="152"/>
      <c r="L265" s="148"/>
      <c r="M265" s="153"/>
      <c r="T265" s="154"/>
      <c r="AT265" s="149" t="s">
        <v>231</v>
      </c>
      <c r="AU265" s="149" t="s">
        <v>88</v>
      </c>
      <c r="AV265" s="12" t="s">
        <v>88</v>
      </c>
      <c r="AW265" s="12" t="s">
        <v>35</v>
      </c>
      <c r="AX265" s="12" t="s">
        <v>79</v>
      </c>
      <c r="AY265" s="149" t="s">
        <v>224</v>
      </c>
    </row>
    <row r="266" spans="2:65" s="12" customFormat="1">
      <c r="B266" s="148"/>
      <c r="D266" s="142" t="s">
        <v>231</v>
      </c>
      <c r="E266" s="149" t="s">
        <v>1</v>
      </c>
      <c r="F266" s="150" t="s">
        <v>2526</v>
      </c>
      <c r="H266" s="151">
        <v>17.18</v>
      </c>
      <c r="I266" s="152"/>
      <c r="L266" s="148"/>
      <c r="M266" s="153"/>
      <c r="T266" s="154"/>
      <c r="AT266" s="149" t="s">
        <v>231</v>
      </c>
      <c r="AU266" s="149" t="s">
        <v>88</v>
      </c>
      <c r="AV266" s="12" t="s">
        <v>88</v>
      </c>
      <c r="AW266" s="12" t="s">
        <v>35</v>
      </c>
      <c r="AX266" s="12" t="s">
        <v>79</v>
      </c>
      <c r="AY266" s="149" t="s">
        <v>224</v>
      </c>
    </row>
    <row r="267" spans="2:65" s="13" customFormat="1">
      <c r="B267" s="155"/>
      <c r="D267" s="142" t="s">
        <v>231</v>
      </c>
      <c r="E267" s="156" t="s">
        <v>1</v>
      </c>
      <c r="F267" s="157" t="s">
        <v>236</v>
      </c>
      <c r="H267" s="158">
        <v>146.65100000000001</v>
      </c>
      <c r="I267" s="159"/>
      <c r="L267" s="155"/>
      <c r="M267" s="160"/>
      <c r="T267" s="161"/>
      <c r="AT267" s="156" t="s">
        <v>231</v>
      </c>
      <c r="AU267" s="156" t="s">
        <v>88</v>
      </c>
      <c r="AV267" s="13" t="s">
        <v>229</v>
      </c>
      <c r="AW267" s="13" t="s">
        <v>35</v>
      </c>
      <c r="AX267" s="13" t="s">
        <v>6</v>
      </c>
      <c r="AY267" s="156" t="s">
        <v>224</v>
      </c>
    </row>
    <row r="268" spans="2:65" s="1" customFormat="1" ht="24.2" customHeight="1">
      <c r="B268" s="32"/>
      <c r="C268" s="127" t="s">
        <v>576</v>
      </c>
      <c r="D268" s="127" t="s">
        <v>225</v>
      </c>
      <c r="E268" s="128" t="s">
        <v>2045</v>
      </c>
      <c r="F268" s="129" t="s">
        <v>2046</v>
      </c>
      <c r="G268" s="130" t="s">
        <v>320</v>
      </c>
      <c r="H268" s="131">
        <v>125.7</v>
      </c>
      <c r="I268" s="132"/>
      <c r="J268" s="133">
        <f>ROUND(I268*H268,2)</f>
        <v>0</v>
      </c>
      <c r="K268" s="134"/>
      <c r="L268" s="32"/>
      <c r="M268" s="135" t="s">
        <v>1</v>
      </c>
      <c r="N268" s="136" t="s">
        <v>44</v>
      </c>
      <c r="P268" s="137">
        <f>O268*H268</f>
        <v>0</v>
      </c>
      <c r="Q268" s="137">
        <v>1.5E-3</v>
      </c>
      <c r="R268" s="137">
        <f>Q268*H268</f>
        <v>0.18855</v>
      </c>
      <c r="S268" s="137">
        <v>0</v>
      </c>
      <c r="T268" s="138">
        <f>S268*H268</f>
        <v>0</v>
      </c>
      <c r="AR268" s="139" t="s">
        <v>249</v>
      </c>
      <c r="AT268" s="139" t="s">
        <v>225</v>
      </c>
      <c r="AU268" s="139" t="s">
        <v>88</v>
      </c>
      <c r="AY268" s="17" t="s">
        <v>224</v>
      </c>
      <c r="BE268" s="140">
        <f>IF(N268="základní",J268,0)</f>
        <v>0</v>
      </c>
      <c r="BF268" s="140">
        <f>IF(N268="snížená",J268,0)</f>
        <v>0</v>
      </c>
      <c r="BG268" s="140">
        <f>IF(N268="zákl. přenesená",J268,0)</f>
        <v>0</v>
      </c>
      <c r="BH268" s="140">
        <f>IF(N268="sníž. přenesená",J268,0)</f>
        <v>0</v>
      </c>
      <c r="BI268" s="140">
        <f>IF(N268="nulová",J268,0)</f>
        <v>0</v>
      </c>
      <c r="BJ268" s="17" t="s">
        <v>6</v>
      </c>
      <c r="BK268" s="140">
        <f>ROUND(I268*H268,2)</f>
        <v>0</v>
      </c>
      <c r="BL268" s="17" t="s">
        <v>249</v>
      </c>
      <c r="BM268" s="139" t="s">
        <v>2527</v>
      </c>
    </row>
    <row r="269" spans="2:65" s="1" customFormat="1" ht="24.2" customHeight="1">
      <c r="B269" s="32"/>
      <c r="C269" s="127" t="s">
        <v>580</v>
      </c>
      <c r="D269" s="127" t="s">
        <v>225</v>
      </c>
      <c r="E269" s="128" t="s">
        <v>2048</v>
      </c>
      <c r="F269" s="129" t="s">
        <v>2049</v>
      </c>
      <c r="G269" s="130" t="s">
        <v>797</v>
      </c>
      <c r="H269" s="180"/>
      <c r="I269" s="132"/>
      <c r="J269" s="133">
        <f>ROUND(I269*H269,2)</f>
        <v>0</v>
      </c>
      <c r="K269" s="134"/>
      <c r="L269" s="32"/>
      <c r="M269" s="135" t="s">
        <v>1</v>
      </c>
      <c r="N269" s="136" t="s">
        <v>44</v>
      </c>
      <c r="P269" s="137">
        <f>O269*H269</f>
        <v>0</v>
      </c>
      <c r="Q269" s="137">
        <v>0</v>
      </c>
      <c r="R269" s="137">
        <f>Q269*H269</f>
        <v>0</v>
      </c>
      <c r="S269" s="137">
        <v>0</v>
      </c>
      <c r="T269" s="138">
        <f>S269*H269</f>
        <v>0</v>
      </c>
      <c r="AR269" s="139" t="s">
        <v>249</v>
      </c>
      <c r="AT269" s="139" t="s">
        <v>225</v>
      </c>
      <c r="AU269" s="139" t="s">
        <v>88</v>
      </c>
      <c r="AY269" s="17" t="s">
        <v>224</v>
      </c>
      <c r="BE269" s="140">
        <f>IF(N269="základní",J269,0)</f>
        <v>0</v>
      </c>
      <c r="BF269" s="140">
        <f>IF(N269="snížená",J269,0)</f>
        <v>0</v>
      </c>
      <c r="BG269" s="140">
        <f>IF(N269="zákl. přenesená",J269,0)</f>
        <v>0</v>
      </c>
      <c r="BH269" s="140">
        <f>IF(N269="sníž. přenesená",J269,0)</f>
        <v>0</v>
      </c>
      <c r="BI269" s="140">
        <f>IF(N269="nulová",J269,0)</f>
        <v>0</v>
      </c>
      <c r="BJ269" s="17" t="s">
        <v>6</v>
      </c>
      <c r="BK269" s="140">
        <f>ROUND(I269*H269,2)</f>
        <v>0</v>
      </c>
      <c r="BL269" s="17" t="s">
        <v>249</v>
      </c>
      <c r="BM269" s="139" t="s">
        <v>2528</v>
      </c>
    </row>
    <row r="270" spans="2:65" s="10" customFormat="1" ht="22.9" customHeight="1">
      <c r="B270" s="117"/>
      <c r="D270" s="118" t="s">
        <v>78</v>
      </c>
      <c r="E270" s="195" t="s">
        <v>2051</v>
      </c>
      <c r="F270" s="195" t="s">
        <v>2052</v>
      </c>
      <c r="I270" s="120"/>
      <c r="J270" s="196">
        <f>BK270</f>
        <v>0</v>
      </c>
      <c r="L270" s="117"/>
      <c r="M270" s="122"/>
      <c r="P270" s="123">
        <f>SUM(P271:P283)</f>
        <v>0</v>
      </c>
      <c r="R270" s="123">
        <f>SUM(R271:R283)</f>
        <v>3.8331667999999999</v>
      </c>
      <c r="T270" s="124">
        <f>SUM(T271:T283)</f>
        <v>0</v>
      </c>
      <c r="AR270" s="118" t="s">
        <v>88</v>
      </c>
      <c r="AT270" s="125" t="s">
        <v>78</v>
      </c>
      <c r="AU270" s="125" t="s">
        <v>6</v>
      </c>
      <c r="AY270" s="118" t="s">
        <v>224</v>
      </c>
      <c r="BK270" s="126">
        <f>SUM(BK271:BK283)</f>
        <v>0</v>
      </c>
    </row>
    <row r="271" spans="2:65" s="1" customFormat="1" ht="16.5" customHeight="1">
      <c r="B271" s="32"/>
      <c r="C271" s="127" t="s">
        <v>313</v>
      </c>
      <c r="D271" s="127" t="s">
        <v>225</v>
      </c>
      <c r="E271" s="128" t="s">
        <v>2053</v>
      </c>
      <c r="F271" s="129" t="s">
        <v>2054</v>
      </c>
      <c r="G271" s="130" t="s">
        <v>320</v>
      </c>
      <c r="H271" s="131">
        <v>137.61099999999999</v>
      </c>
      <c r="I271" s="132"/>
      <c r="J271" s="133">
        <f>ROUND(I271*H271,2)</f>
        <v>0</v>
      </c>
      <c r="K271" s="134"/>
      <c r="L271" s="32"/>
      <c r="M271" s="135" t="s">
        <v>1</v>
      </c>
      <c r="N271" s="136" t="s">
        <v>44</v>
      </c>
      <c r="P271" s="137">
        <f>O271*H271</f>
        <v>0</v>
      </c>
      <c r="Q271" s="137">
        <v>1.5E-3</v>
      </c>
      <c r="R271" s="137">
        <f>Q271*H271</f>
        <v>0.2064165</v>
      </c>
      <c r="S271" s="137">
        <v>0</v>
      </c>
      <c r="T271" s="138">
        <f>S271*H271</f>
        <v>0</v>
      </c>
      <c r="AR271" s="139" t="s">
        <v>249</v>
      </c>
      <c r="AT271" s="139" t="s">
        <v>225</v>
      </c>
      <c r="AU271" s="139" t="s">
        <v>88</v>
      </c>
      <c r="AY271" s="17" t="s">
        <v>224</v>
      </c>
      <c r="BE271" s="140">
        <f>IF(N271="základní",J271,0)</f>
        <v>0</v>
      </c>
      <c r="BF271" s="140">
        <f>IF(N271="snížená",J271,0)</f>
        <v>0</v>
      </c>
      <c r="BG271" s="140">
        <f>IF(N271="zákl. přenesená",J271,0)</f>
        <v>0</v>
      </c>
      <c r="BH271" s="140">
        <f>IF(N271="sníž. přenesená",J271,0)</f>
        <v>0</v>
      </c>
      <c r="BI271" s="140">
        <f>IF(N271="nulová",J271,0)</f>
        <v>0</v>
      </c>
      <c r="BJ271" s="17" t="s">
        <v>6</v>
      </c>
      <c r="BK271" s="140">
        <f>ROUND(I271*H271,2)</f>
        <v>0</v>
      </c>
      <c r="BL271" s="17" t="s">
        <v>249</v>
      </c>
      <c r="BM271" s="139" t="s">
        <v>2529</v>
      </c>
    </row>
    <row r="272" spans="2:65" s="12" customFormat="1">
      <c r="B272" s="148"/>
      <c r="D272" s="142" t="s">
        <v>231</v>
      </c>
      <c r="E272" s="149" t="s">
        <v>1</v>
      </c>
      <c r="F272" s="150" t="s">
        <v>2530</v>
      </c>
      <c r="H272" s="151">
        <v>3</v>
      </c>
      <c r="I272" s="152"/>
      <c r="L272" s="148"/>
      <c r="M272" s="153"/>
      <c r="T272" s="154"/>
      <c r="AT272" s="149" t="s">
        <v>231</v>
      </c>
      <c r="AU272" s="149" t="s">
        <v>88</v>
      </c>
      <c r="AV272" s="12" t="s">
        <v>88</v>
      </c>
      <c r="AW272" s="12" t="s">
        <v>35</v>
      </c>
      <c r="AX272" s="12" t="s">
        <v>79</v>
      </c>
      <c r="AY272" s="149" t="s">
        <v>224</v>
      </c>
    </row>
    <row r="273" spans="2:65" s="12" customFormat="1">
      <c r="B273" s="148"/>
      <c r="D273" s="142" t="s">
        <v>231</v>
      </c>
      <c r="E273" s="149" t="s">
        <v>1</v>
      </c>
      <c r="F273" s="150" t="s">
        <v>2531</v>
      </c>
      <c r="H273" s="151">
        <v>10.1</v>
      </c>
      <c r="I273" s="152"/>
      <c r="L273" s="148"/>
      <c r="M273" s="153"/>
      <c r="T273" s="154"/>
      <c r="AT273" s="149" t="s">
        <v>231</v>
      </c>
      <c r="AU273" s="149" t="s">
        <v>88</v>
      </c>
      <c r="AV273" s="12" t="s">
        <v>88</v>
      </c>
      <c r="AW273" s="12" t="s">
        <v>35</v>
      </c>
      <c r="AX273" s="12" t="s">
        <v>79</v>
      </c>
      <c r="AY273" s="149" t="s">
        <v>224</v>
      </c>
    </row>
    <row r="274" spans="2:65" s="12" customFormat="1">
      <c r="B274" s="148"/>
      <c r="D274" s="142" t="s">
        <v>231</v>
      </c>
      <c r="E274" s="149" t="s">
        <v>1</v>
      </c>
      <c r="F274" s="150" t="s">
        <v>2532</v>
      </c>
      <c r="H274" s="151">
        <v>17.736000000000001</v>
      </c>
      <c r="I274" s="152"/>
      <c r="L274" s="148"/>
      <c r="M274" s="153"/>
      <c r="T274" s="154"/>
      <c r="AT274" s="149" t="s">
        <v>231</v>
      </c>
      <c r="AU274" s="149" t="s">
        <v>88</v>
      </c>
      <c r="AV274" s="12" t="s">
        <v>88</v>
      </c>
      <c r="AW274" s="12" t="s">
        <v>35</v>
      </c>
      <c r="AX274" s="12" t="s">
        <v>79</v>
      </c>
      <c r="AY274" s="149" t="s">
        <v>224</v>
      </c>
    </row>
    <row r="275" spans="2:65" s="12" customFormat="1">
      <c r="B275" s="148"/>
      <c r="D275" s="142" t="s">
        <v>231</v>
      </c>
      <c r="E275" s="149" t="s">
        <v>1</v>
      </c>
      <c r="F275" s="150" t="s">
        <v>2533</v>
      </c>
      <c r="H275" s="151">
        <v>28.785</v>
      </c>
      <c r="I275" s="152"/>
      <c r="L275" s="148"/>
      <c r="M275" s="153"/>
      <c r="T275" s="154"/>
      <c r="AT275" s="149" t="s">
        <v>231</v>
      </c>
      <c r="AU275" s="149" t="s">
        <v>88</v>
      </c>
      <c r="AV275" s="12" t="s">
        <v>88</v>
      </c>
      <c r="AW275" s="12" t="s">
        <v>35</v>
      </c>
      <c r="AX275" s="12" t="s">
        <v>79</v>
      </c>
      <c r="AY275" s="149" t="s">
        <v>224</v>
      </c>
    </row>
    <row r="276" spans="2:65" s="12" customFormat="1">
      <c r="B276" s="148"/>
      <c r="D276" s="142" t="s">
        <v>231</v>
      </c>
      <c r="E276" s="149" t="s">
        <v>1</v>
      </c>
      <c r="F276" s="150" t="s">
        <v>2534</v>
      </c>
      <c r="H276" s="151">
        <v>18.408000000000001</v>
      </c>
      <c r="I276" s="152"/>
      <c r="L276" s="148"/>
      <c r="M276" s="153"/>
      <c r="T276" s="154"/>
      <c r="AT276" s="149" t="s">
        <v>231</v>
      </c>
      <c r="AU276" s="149" t="s">
        <v>88</v>
      </c>
      <c r="AV276" s="12" t="s">
        <v>88</v>
      </c>
      <c r="AW276" s="12" t="s">
        <v>35</v>
      </c>
      <c r="AX276" s="12" t="s">
        <v>79</v>
      </c>
      <c r="AY276" s="149" t="s">
        <v>224</v>
      </c>
    </row>
    <row r="277" spans="2:65" s="12" customFormat="1">
      <c r="B277" s="148"/>
      <c r="D277" s="142" t="s">
        <v>231</v>
      </c>
      <c r="E277" s="149" t="s">
        <v>1</v>
      </c>
      <c r="F277" s="150" t="s">
        <v>2535</v>
      </c>
      <c r="H277" s="151">
        <v>7.91</v>
      </c>
      <c r="I277" s="152"/>
      <c r="L277" s="148"/>
      <c r="M277" s="153"/>
      <c r="T277" s="154"/>
      <c r="AT277" s="149" t="s">
        <v>231</v>
      </c>
      <c r="AU277" s="149" t="s">
        <v>88</v>
      </c>
      <c r="AV277" s="12" t="s">
        <v>88</v>
      </c>
      <c r="AW277" s="12" t="s">
        <v>35</v>
      </c>
      <c r="AX277" s="12" t="s">
        <v>79</v>
      </c>
      <c r="AY277" s="149" t="s">
        <v>224</v>
      </c>
    </row>
    <row r="278" spans="2:65" s="12" customFormat="1">
      <c r="B278" s="148"/>
      <c r="D278" s="142" t="s">
        <v>231</v>
      </c>
      <c r="E278" s="149" t="s">
        <v>1</v>
      </c>
      <c r="F278" s="150" t="s">
        <v>2536</v>
      </c>
      <c r="H278" s="151">
        <v>28.785</v>
      </c>
      <c r="I278" s="152"/>
      <c r="L278" s="148"/>
      <c r="M278" s="153"/>
      <c r="T278" s="154"/>
      <c r="AT278" s="149" t="s">
        <v>231</v>
      </c>
      <c r="AU278" s="149" t="s">
        <v>88</v>
      </c>
      <c r="AV278" s="12" t="s">
        <v>88</v>
      </c>
      <c r="AW278" s="12" t="s">
        <v>35</v>
      </c>
      <c r="AX278" s="12" t="s">
        <v>79</v>
      </c>
      <c r="AY278" s="149" t="s">
        <v>224</v>
      </c>
    </row>
    <row r="279" spans="2:65" s="12" customFormat="1">
      <c r="B279" s="148"/>
      <c r="D279" s="142" t="s">
        <v>231</v>
      </c>
      <c r="E279" s="149" t="s">
        <v>1</v>
      </c>
      <c r="F279" s="150" t="s">
        <v>2537</v>
      </c>
      <c r="H279" s="151">
        <v>22.887</v>
      </c>
      <c r="I279" s="152"/>
      <c r="L279" s="148"/>
      <c r="M279" s="153"/>
      <c r="T279" s="154"/>
      <c r="AT279" s="149" t="s">
        <v>231</v>
      </c>
      <c r="AU279" s="149" t="s">
        <v>88</v>
      </c>
      <c r="AV279" s="12" t="s">
        <v>88</v>
      </c>
      <c r="AW279" s="12" t="s">
        <v>35</v>
      </c>
      <c r="AX279" s="12" t="s">
        <v>79</v>
      </c>
      <c r="AY279" s="149" t="s">
        <v>224</v>
      </c>
    </row>
    <row r="280" spans="2:65" s="13" customFormat="1">
      <c r="B280" s="155"/>
      <c r="D280" s="142" t="s">
        <v>231</v>
      </c>
      <c r="E280" s="156" t="s">
        <v>1</v>
      </c>
      <c r="F280" s="157" t="s">
        <v>236</v>
      </c>
      <c r="H280" s="158">
        <v>137.61099999999999</v>
      </c>
      <c r="I280" s="159"/>
      <c r="L280" s="155"/>
      <c r="M280" s="160"/>
      <c r="T280" s="161"/>
      <c r="AT280" s="156" t="s">
        <v>231</v>
      </c>
      <c r="AU280" s="156" t="s">
        <v>88</v>
      </c>
      <c r="AV280" s="13" t="s">
        <v>229</v>
      </c>
      <c r="AW280" s="13" t="s">
        <v>35</v>
      </c>
      <c r="AX280" s="13" t="s">
        <v>6</v>
      </c>
      <c r="AY280" s="156" t="s">
        <v>224</v>
      </c>
    </row>
    <row r="281" spans="2:65" s="1" customFormat="1" ht="37.9" customHeight="1">
      <c r="B281" s="32"/>
      <c r="C281" s="127" t="s">
        <v>555</v>
      </c>
      <c r="D281" s="127" t="s">
        <v>225</v>
      </c>
      <c r="E281" s="128" t="s">
        <v>2062</v>
      </c>
      <c r="F281" s="129" t="s">
        <v>2063</v>
      </c>
      <c r="G281" s="130" t="s">
        <v>320</v>
      </c>
      <c r="H281" s="131">
        <v>137.61099999999999</v>
      </c>
      <c r="I281" s="132"/>
      <c r="J281" s="133">
        <f>ROUND(I281*H281,2)</f>
        <v>0</v>
      </c>
      <c r="K281" s="134"/>
      <c r="L281" s="32"/>
      <c r="M281" s="135" t="s">
        <v>1</v>
      </c>
      <c r="N281" s="136" t="s">
        <v>44</v>
      </c>
      <c r="P281" s="137">
        <f>O281*H281</f>
        <v>0</v>
      </c>
      <c r="Q281" s="137">
        <v>7.3000000000000001E-3</v>
      </c>
      <c r="R281" s="137">
        <f>Q281*H281</f>
        <v>1.0045602999999999</v>
      </c>
      <c r="S281" s="137">
        <v>0</v>
      </c>
      <c r="T281" s="138">
        <f>S281*H281</f>
        <v>0</v>
      </c>
      <c r="AR281" s="139" t="s">
        <v>249</v>
      </c>
      <c r="AT281" s="139" t="s">
        <v>225</v>
      </c>
      <c r="AU281" s="139" t="s">
        <v>88</v>
      </c>
      <c r="AY281" s="17" t="s">
        <v>224</v>
      </c>
      <c r="BE281" s="140">
        <f>IF(N281="základní",J281,0)</f>
        <v>0</v>
      </c>
      <c r="BF281" s="140">
        <f>IF(N281="snížená",J281,0)</f>
        <v>0</v>
      </c>
      <c r="BG281" s="140">
        <f>IF(N281="zákl. přenesená",J281,0)</f>
        <v>0</v>
      </c>
      <c r="BH281" s="140">
        <f>IF(N281="sníž. přenesená",J281,0)</f>
        <v>0</v>
      </c>
      <c r="BI281" s="140">
        <f>IF(N281="nulová",J281,0)</f>
        <v>0</v>
      </c>
      <c r="BJ281" s="17" t="s">
        <v>6</v>
      </c>
      <c r="BK281" s="140">
        <f>ROUND(I281*H281,2)</f>
        <v>0</v>
      </c>
      <c r="BL281" s="17" t="s">
        <v>249</v>
      </c>
      <c r="BM281" s="139" t="s">
        <v>2538</v>
      </c>
    </row>
    <row r="282" spans="2:65" s="1" customFormat="1" ht="21.75" customHeight="1">
      <c r="B282" s="32"/>
      <c r="C282" s="162" t="s">
        <v>317</v>
      </c>
      <c r="D282" s="162" t="s">
        <v>748</v>
      </c>
      <c r="E282" s="163" t="s">
        <v>2065</v>
      </c>
      <c r="F282" s="164" t="s">
        <v>2066</v>
      </c>
      <c r="G282" s="165" t="s">
        <v>320</v>
      </c>
      <c r="H282" s="166">
        <v>141.74</v>
      </c>
      <c r="I282" s="167"/>
      <c r="J282" s="168">
        <f>ROUND(I282*H282,2)</f>
        <v>0</v>
      </c>
      <c r="K282" s="169"/>
      <c r="L282" s="170"/>
      <c r="M282" s="171" t="s">
        <v>1</v>
      </c>
      <c r="N282" s="172" t="s">
        <v>44</v>
      </c>
      <c r="P282" s="137">
        <f>O282*H282</f>
        <v>0</v>
      </c>
      <c r="Q282" s="137">
        <v>1.8499999999999999E-2</v>
      </c>
      <c r="R282" s="137">
        <f>Q282*H282</f>
        <v>2.6221900000000002</v>
      </c>
      <c r="S282" s="137">
        <v>0</v>
      </c>
      <c r="T282" s="138">
        <f>S282*H282</f>
        <v>0</v>
      </c>
      <c r="AR282" s="139" t="s">
        <v>420</v>
      </c>
      <c r="AT282" s="139" t="s">
        <v>748</v>
      </c>
      <c r="AU282" s="139" t="s">
        <v>88</v>
      </c>
      <c r="AY282" s="17" t="s">
        <v>224</v>
      </c>
      <c r="BE282" s="140">
        <f>IF(N282="základní",J282,0)</f>
        <v>0</v>
      </c>
      <c r="BF282" s="140">
        <f>IF(N282="snížená",J282,0)</f>
        <v>0</v>
      </c>
      <c r="BG282" s="140">
        <f>IF(N282="zákl. přenesená",J282,0)</f>
        <v>0</v>
      </c>
      <c r="BH282" s="140">
        <f>IF(N282="sníž. přenesená",J282,0)</f>
        <v>0</v>
      </c>
      <c r="BI282" s="140">
        <f>IF(N282="nulová",J282,0)</f>
        <v>0</v>
      </c>
      <c r="BJ282" s="17" t="s">
        <v>6</v>
      </c>
      <c r="BK282" s="140">
        <f>ROUND(I282*H282,2)</f>
        <v>0</v>
      </c>
      <c r="BL282" s="17" t="s">
        <v>249</v>
      </c>
      <c r="BM282" s="139" t="s">
        <v>2539</v>
      </c>
    </row>
    <row r="283" spans="2:65" s="1" customFormat="1" ht="24.2" customHeight="1">
      <c r="B283" s="32"/>
      <c r="C283" s="127" t="s">
        <v>594</v>
      </c>
      <c r="D283" s="127" t="s">
        <v>225</v>
      </c>
      <c r="E283" s="128" t="s">
        <v>2069</v>
      </c>
      <c r="F283" s="129" t="s">
        <v>2070</v>
      </c>
      <c r="G283" s="130" t="s">
        <v>797</v>
      </c>
      <c r="H283" s="180"/>
      <c r="I283" s="132"/>
      <c r="J283" s="133">
        <f>ROUND(I283*H283,2)</f>
        <v>0</v>
      </c>
      <c r="K283" s="134"/>
      <c r="L283" s="32"/>
      <c r="M283" s="181" t="s">
        <v>1</v>
      </c>
      <c r="N283" s="182" t="s">
        <v>44</v>
      </c>
      <c r="O283" s="183"/>
      <c r="P283" s="184">
        <f>O283*H283</f>
        <v>0</v>
      </c>
      <c r="Q283" s="184">
        <v>0</v>
      </c>
      <c r="R283" s="184">
        <f>Q283*H283</f>
        <v>0</v>
      </c>
      <c r="S283" s="184">
        <v>0</v>
      </c>
      <c r="T283" s="185">
        <f>S283*H283</f>
        <v>0</v>
      </c>
      <c r="AR283" s="139" t="s">
        <v>249</v>
      </c>
      <c r="AT283" s="139" t="s">
        <v>225</v>
      </c>
      <c r="AU283" s="139" t="s">
        <v>88</v>
      </c>
      <c r="AY283" s="17" t="s">
        <v>224</v>
      </c>
      <c r="BE283" s="140">
        <f>IF(N283="základní",J283,0)</f>
        <v>0</v>
      </c>
      <c r="BF283" s="140">
        <f>IF(N283="snížená",J283,0)</f>
        <v>0</v>
      </c>
      <c r="BG283" s="140">
        <f>IF(N283="zákl. přenesená",J283,0)</f>
        <v>0</v>
      </c>
      <c r="BH283" s="140">
        <f>IF(N283="sníž. přenesená",J283,0)</f>
        <v>0</v>
      </c>
      <c r="BI283" s="140">
        <f>IF(N283="nulová",J283,0)</f>
        <v>0</v>
      </c>
      <c r="BJ283" s="17" t="s">
        <v>6</v>
      </c>
      <c r="BK283" s="140">
        <f>ROUND(I283*H283,2)</f>
        <v>0</v>
      </c>
      <c r="BL283" s="17" t="s">
        <v>249</v>
      </c>
      <c r="BM283" s="139" t="s">
        <v>2540</v>
      </c>
    </row>
    <row r="284" spans="2:65" s="1" customFormat="1" ht="6.95" customHeight="1">
      <c r="B284" s="44"/>
      <c r="C284" s="45"/>
      <c r="D284" s="45"/>
      <c r="E284" s="45"/>
      <c r="F284" s="45"/>
      <c r="G284" s="45"/>
      <c r="H284" s="45"/>
      <c r="I284" s="45"/>
      <c r="J284" s="45"/>
      <c r="K284" s="45"/>
      <c r="L284" s="32"/>
    </row>
  </sheetData>
  <sheetProtection algorithmName="SHA-512" hashValue="mz9b3FxhL0MrRtpA392ShaCS7iqHgwURMr29zE5VauPbdCUq5gE0jdjbHqmjaAloDehAFhhRmC9lO22L0Qo6iA==" saltValue="rcbxBZt6dtBiW6lGwmCq66n8RRpy6LAX7ELwzqydsdOPjc1x9oDWSrX4eYsGyEn546tX5cdyLSCcQi7hZE0VLA==" spinCount="100000" sheet="1" objects="1" scenarios="1" formatColumns="0" formatRows="0" autoFilter="0"/>
  <autoFilter ref="C127:K283" xr:uid="{00000000-0009-0000-0000-000014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2:BM132"/>
  <sheetViews>
    <sheetView showGridLines="0" topLeftCell="A110" workbookViewId="0">
      <selection activeCell="Z128" sqref="Z12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148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>
      <c r="B4" s="20"/>
      <c r="D4" s="21" t="s">
        <v>181</v>
      </c>
      <c r="L4" s="20"/>
      <c r="M4" s="88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236" t="str">
        <f>'Rekapitulace stavby'!K6</f>
        <v>Přírodní koupací biotop Jilemnice</v>
      </c>
      <c r="F7" s="237"/>
      <c r="G7" s="237"/>
      <c r="H7" s="237"/>
      <c r="L7" s="20"/>
    </row>
    <row r="8" spans="2:46" s="1" customFormat="1" ht="12" customHeight="1">
      <c r="B8" s="32"/>
      <c r="D8" s="27" t="s">
        <v>182</v>
      </c>
      <c r="L8" s="32"/>
    </row>
    <row r="9" spans="2:46" s="1" customFormat="1" ht="16.5" customHeight="1">
      <c r="B9" s="32"/>
      <c r="E9" s="201" t="s">
        <v>2541</v>
      </c>
      <c r="F9" s="235"/>
      <c r="G9" s="235"/>
      <c r="H9" s="235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19</v>
      </c>
      <c r="F11" s="25" t="s">
        <v>1</v>
      </c>
      <c r="I11" s="27" t="s">
        <v>20</v>
      </c>
      <c r="J11" s="25" t="s">
        <v>1</v>
      </c>
      <c r="L11" s="32"/>
    </row>
    <row r="12" spans="2:46" s="1" customFormat="1" ht="12" customHeight="1">
      <c r="B12" s="32"/>
      <c r="D12" s="27" t="s">
        <v>21</v>
      </c>
      <c r="F12" s="25" t="s">
        <v>37</v>
      </c>
      <c r="I12" s="27" t="s">
        <v>23</v>
      </c>
      <c r="J12" s="52" t="str">
        <f>'Rekapitulace stavby'!AN8</f>
        <v>12. 2. 2024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tr">
        <f>IF('Rekapitulace stavby'!AN10="","",'Rekapitulace stavby'!AN10)</f>
        <v>05769370</v>
      </c>
      <c r="L14" s="32"/>
    </row>
    <row r="15" spans="2:46" s="1" customFormat="1" ht="18" customHeight="1">
      <c r="B15" s="32"/>
      <c r="E15" s="25" t="str">
        <f>IF('Rekapitulace stavby'!E11="","",'Rekapitulace stavby'!E11)</f>
        <v>Sportovní centrum Jilemnice, s.r.o.</v>
      </c>
      <c r="I15" s="27" t="s">
        <v>29</v>
      </c>
      <c r="J15" s="25" t="str">
        <f>IF('Rekapitulace stavby'!AN11="","",'Rekapitulace stavby'!AN11)</f>
        <v/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30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8" t="str">
        <f>'Rekapitulace stavby'!E14</f>
        <v>Vyplň údaj</v>
      </c>
      <c r="F18" s="224"/>
      <c r="G18" s="224"/>
      <c r="H18" s="224"/>
      <c r="I18" s="27" t="s">
        <v>29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32</v>
      </c>
      <c r="I20" s="27" t="s">
        <v>26</v>
      </c>
      <c r="J20" s="25" t="str">
        <f>IF('Rekapitulace stavby'!AN16="","",'Rekapitulace stavby'!AN16)</f>
        <v>26230283</v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BAPO s.r.o. </v>
      </c>
      <c r="I21" s="27" t="s">
        <v>29</v>
      </c>
      <c r="J21" s="25" t="str">
        <f>IF('Rekapitulace stavby'!AN17="","",'Rekapitulace stavby'!AN17)</f>
        <v/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36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29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38</v>
      </c>
      <c r="L26" s="32"/>
    </row>
    <row r="27" spans="2:12" s="7" customFormat="1" ht="16.5" customHeight="1">
      <c r="B27" s="89"/>
      <c r="E27" s="228" t="s">
        <v>1</v>
      </c>
      <c r="F27" s="228"/>
      <c r="G27" s="228"/>
      <c r="H27" s="228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39</v>
      </c>
      <c r="J30" s="66">
        <f>ROUND(J118,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41</v>
      </c>
      <c r="I32" s="35" t="s">
        <v>40</v>
      </c>
      <c r="J32" s="35" t="s">
        <v>42</v>
      </c>
      <c r="L32" s="32"/>
    </row>
    <row r="33" spans="2:12" s="1" customFormat="1" ht="14.45" customHeight="1">
      <c r="B33" s="32"/>
      <c r="D33" s="55" t="s">
        <v>43</v>
      </c>
      <c r="E33" s="27" t="s">
        <v>44</v>
      </c>
      <c r="F33" s="91">
        <f>ROUND((SUM(BE118:BE131)),  2)</f>
        <v>0</v>
      </c>
      <c r="I33" s="92">
        <v>0.21</v>
      </c>
      <c r="J33" s="91">
        <f>ROUND(((SUM(BE118:BE131))*I33),  2)</f>
        <v>0</v>
      </c>
      <c r="L33" s="32"/>
    </row>
    <row r="34" spans="2:12" s="1" customFormat="1" ht="14.45" customHeight="1">
      <c r="B34" s="32"/>
      <c r="E34" s="27" t="s">
        <v>45</v>
      </c>
      <c r="F34" s="91">
        <f>ROUND((SUM(BF118:BF131)),  2)</f>
        <v>0</v>
      </c>
      <c r="I34" s="92">
        <v>0.12</v>
      </c>
      <c r="J34" s="91">
        <f>ROUND(((SUM(BF118:BF131))*I34),  2)</f>
        <v>0</v>
      </c>
      <c r="L34" s="32"/>
    </row>
    <row r="35" spans="2:12" s="1" customFormat="1" ht="14.45" hidden="1" customHeight="1">
      <c r="B35" s="32"/>
      <c r="E35" s="27" t="s">
        <v>46</v>
      </c>
      <c r="F35" s="91">
        <f>ROUND((SUM(BG118:BG131)),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47</v>
      </c>
      <c r="F36" s="91">
        <f>ROUND((SUM(BH118:BH131)),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48</v>
      </c>
      <c r="F37" s="91">
        <f>ROUND((SUM(BI118:BI131)),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3"/>
      <c r="D39" s="94" t="s">
        <v>49</v>
      </c>
      <c r="E39" s="57"/>
      <c r="F39" s="57"/>
      <c r="G39" s="95" t="s">
        <v>50</v>
      </c>
      <c r="H39" s="96" t="s">
        <v>51</v>
      </c>
      <c r="I39" s="57"/>
      <c r="J39" s="97">
        <f>SUM(J30:J37)</f>
        <v>0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52</v>
      </c>
      <c r="E50" s="42"/>
      <c r="F50" s="42"/>
      <c r="G50" s="41" t="s">
        <v>53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54</v>
      </c>
      <c r="E61" s="34"/>
      <c r="F61" s="99" t="s">
        <v>55</v>
      </c>
      <c r="G61" s="43" t="s">
        <v>54</v>
      </c>
      <c r="H61" s="34"/>
      <c r="I61" s="34"/>
      <c r="J61" s="100" t="s">
        <v>55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56</v>
      </c>
      <c r="E65" s="42"/>
      <c r="F65" s="42"/>
      <c r="G65" s="41" t="s">
        <v>57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54</v>
      </c>
      <c r="E76" s="34"/>
      <c r="F76" s="99" t="s">
        <v>55</v>
      </c>
      <c r="G76" s="43" t="s">
        <v>54</v>
      </c>
      <c r="H76" s="34"/>
      <c r="I76" s="34"/>
      <c r="J76" s="100" t="s">
        <v>55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184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17</v>
      </c>
      <c r="L84" s="32"/>
    </row>
    <row r="85" spans="2:47" s="1" customFormat="1" ht="16.5" customHeight="1">
      <c r="B85" s="32"/>
      <c r="E85" s="236" t="str">
        <f>E7</f>
        <v>Přírodní koupací biotop Jilemnice</v>
      </c>
      <c r="F85" s="237"/>
      <c r="G85" s="237"/>
      <c r="H85" s="237"/>
      <c r="L85" s="32"/>
    </row>
    <row r="86" spans="2:47" s="1" customFormat="1" ht="12" customHeight="1">
      <c r="B86" s="32"/>
      <c r="C86" s="27" t="s">
        <v>182</v>
      </c>
      <c r="L86" s="32"/>
    </row>
    <row r="87" spans="2:47" s="1" customFormat="1" ht="16.5" customHeight="1">
      <c r="B87" s="32"/>
      <c r="E87" s="201" t="str">
        <f>E9</f>
        <v>SO 09.1 - Objekt zázemí - občerstvení - hromosvod</v>
      </c>
      <c r="F87" s="235"/>
      <c r="G87" s="235"/>
      <c r="H87" s="235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21</v>
      </c>
      <c r="F89" s="25" t="str">
        <f>F12</f>
        <v xml:space="preserve"> </v>
      </c>
      <c r="I89" s="27" t="s">
        <v>23</v>
      </c>
      <c r="J89" s="52" t="str">
        <f>IF(J12="","",J12)</f>
        <v>12. 2. 2024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25</v>
      </c>
      <c r="F91" s="25" t="str">
        <f>E15</f>
        <v>Sportovní centrum Jilemnice, s.r.o.</v>
      </c>
      <c r="I91" s="27" t="s">
        <v>32</v>
      </c>
      <c r="J91" s="30" t="str">
        <f>E21</f>
        <v xml:space="preserve">BAPO s.r.o. </v>
      </c>
      <c r="L91" s="32"/>
    </row>
    <row r="92" spans="2:47" s="1" customFormat="1" ht="15.2" customHeight="1">
      <c r="B92" s="32"/>
      <c r="C92" s="27" t="s">
        <v>30</v>
      </c>
      <c r="F92" s="25" t="str">
        <f>IF(E18="","",E18)</f>
        <v>Vyplň údaj</v>
      </c>
      <c r="I92" s="27" t="s">
        <v>36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185</v>
      </c>
      <c r="D94" s="93"/>
      <c r="E94" s="93"/>
      <c r="F94" s="93"/>
      <c r="G94" s="93"/>
      <c r="H94" s="93"/>
      <c r="I94" s="93"/>
      <c r="J94" s="102" t="s">
        <v>186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3" t="s">
        <v>187</v>
      </c>
      <c r="J96" s="66">
        <f>J118</f>
        <v>0</v>
      </c>
      <c r="L96" s="32"/>
      <c r="AU96" s="17" t="s">
        <v>188</v>
      </c>
    </row>
    <row r="97" spans="2:12" s="8" customFormat="1" ht="24.95" customHeight="1">
      <c r="B97" s="104"/>
      <c r="D97" s="105" t="s">
        <v>2073</v>
      </c>
      <c r="E97" s="106"/>
      <c r="F97" s="106"/>
      <c r="G97" s="106"/>
      <c r="H97" s="106"/>
      <c r="I97" s="106"/>
      <c r="J97" s="107">
        <f>J119</f>
        <v>0</v>
      </c>
      <c r="L97" s="104"/>
    </row>
    <row r="98" spans="2:12" s="8" customFormat="1" ht="24.95" customHeight="1">
      <c r="B98" s="104"/>
      <c r="D98" s="105" t="s">
        <v>2074</v>
      </c>
      <c r="E98" s="106"/>
      <c r="F98" s="106"/>
      <c r="G98" s="106"/>
      <c r="H98" s="106"/>
      <c r="I98" s="106"/>
      <c r="J98" s="107">
        <f>J120</f>
        <v>0</v>
      </c>
      <c r="L98" s="104"/>
    </row>
    <row r="99" spans="2:12" s="1" customFormat="1" ht="21.75" customHeight="1">
      <c r="B99" s="32"/>
      <c r="L99" s="32"/>
    </row>
    <row r="100" spans="2:12" s="1" customFormat="1" ht="6.95" customHeight="1"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32"/>
    </row>
    <row r="104" spans="2:12" s="1" customFormat="1" ht="6.95" customHeight="1"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2"/>
    </row>
    <row r="105" spans="2:12" s="1" customFormat="1" ht="24.95" customHeight="1">
      <c r="B105" s="32"/>
      <c r="C105" s="21" t="s">
        <v>210</v>
      </c>
      <c r="L105" s="32"/>
    </row>
    <row r="106" spans="2:12" s="1" customFormat="1" ht="6.95" customHeight="1">
      <c r="B106" s="32"/>
      <c r="L106" s="32"/>
    </row>
    <row r="107" spans="2:12" s="1" customFormat="1" ht="12" customHeight="1">
      <c r="B107" s="32"/>
      <c r="C107" s="27" t="s">
        <v>17</v>
      </c>
      <c r="L107" s="32"/>
    </row>
    <row r="108" spans="2:12" s="1" customFormat="1" ht="16.5" customHeight="1">
      <c r="B108" s="32"/>
      <c r="E108" s="236" t="str">
        <f>E7</f>
        <v>Přírodní koupací biotop Jilemnice</v>
      </c>
      <c r="F108" s="237"/>
      <c r="G108" s="237"/>
      <c r="H108" s="237"/>
      <c r="L108" s="32"/>
    </row>
    <row r="109" spans="2:12" s="1" customFormat="1" ht="12" customHeight="1">
      <c r="B109" s="32"/>
      <c r="C109" s="27" t="s">
        <v>182</v>
      </c>
      <c r="L109" s="32"/>
    </row>
    <row r="110" spans="2:12" s="1" customFormat="1" ht="16.5" customHeight="1">
      <c r="B110" s="32"/>
      <c r="E110" s="201" t="str">
        <f>E9</f>
        <v>SO 09.1 - Objekt zázemí - občerstvení - hromosvod</v>
      </c>
      <c r="F110" s="235"/>
      <c r="G110" s="235"/>
      <c r="H110" s="235"/>
      <c r="L110" s="32"/>
    </row>
    <row r="111" spans="2:12" s="1" customFormat="1" ht="6.95" customHeight="1">
      <c r="B111" s="32"/>
      <c r="L111" s="32"/>
    </row>
    <row r="112" spans="2:12" s="1" customFormat="1" ht="12" customHeight="1">
      <c r="B112" s="32"/>
      <c r="C112" s="27" t="s">
        <v>21</v>
      </c>
      <c r="F112" s="25" t="str">
        <f>F12</f>
        <v xml:space="preserve"> </v>
      </c>
      <c r="I112" s="27" t="s">
        <v>23</v>
      </c>
      <c r="J112" s="52" t="str">
        <f>IF(J12="","",J12)</f>
        <v>12. 2. 2024</v>
      </c>
      <c r="L112" s="32"/>
    </row>
    <row r="113" spans="2:65" s="1" customFormat="1" ht="6.95" customHeight="1">
      <c r="B113" s="32"/>
      <c r="L113" s="32"/>
    </row>
    <row r="114" spans="2:65" s="1" customFormat="1" ht="15.2" customHeight="1">
      <c r="B114" s="32"/>
      <c r="C114" s="27" t="s">
        <v>25</v>
      </c>
      <c r="F114" s="25" t="str">
        <f>E15</f>
        <v>Sportovní centrum Jilemnice, s.r.o.</v>
      </c>
      <c r="I114" s="27" t="s">
        <v>32</v>
      </c>
      <c r="J114" s="30" t="str">
        <f>E21</f>
        <v xml:space="preserve">BAPO s.r.o. </v>
      </c>
      <c r="L114" s="32"/>
    </row>
    <row r="115" spans="2:65" s="1" customFormat="1" ht="15.2" customHeight="1">
      <c r="B115" s="32"/>
      <c r="C115" s="27" t="s">
        <v>30</v>
      </c>
      <c r="F115" s="25" t="str">
        <f>IF(E18="","",E18)</f>
        <v>Vyplň údaj</v>
      </c>
      <c r="I115" s="27" t="s">
        <v>36</v>
      </c>
      <c r="J115" s="30" t="str">
        <f>E24</f>
        <v xml:space="preserve"> </v>
      </c>
      <c r="L115" s="32"/>
    </row>
    <row r="116" spans="2:65" s="1" customFormat="1" ht="10.35" customHeight="1">
      <c r="B116" s="32"/>
      <c r="L116" s="32"/>
    </row>
    <row r="117" spans="2:65" s="9" customFormat="1" ht="29.25" customHeight="1">
      <c r="B117" s="108"/>
      <c r="C117" s="109" t="s">
        <v>211</v>
      </c>
      <c r="D117" s="110" t="s">
        <v>64</v>
      </c>
      <c r="E117" s="110" t="s">
        <v>60</v>
      </c>
      <c r="F117" s="110" t="s">
        <v>61</v>
      </c>
      <c r="G117" s="110" t="s">
        <v>212</v>
      </c>
      <c r="H117" s="110" t="s">
        <v>213</v>
      </c>
      <c r="I117" s="110" t="s">
        <v>214</v>
      </c>
      <c r="J117" s="111" t="s">
        <v>186</v>
      </c>
      <c r="K117" s="112" t="s">
        <v>215</v>
      </c>
      <c r="L117" s="108"/>
      <c r="M117" s="59" t="s">
        <v>1</v>
      </c>
      <c r="N117" s="60" t="s">
        <v>43</v>
      </c>
      <c r="O117" s="60" t="s">
        <v>216</v>
      </c>
      <c r="P117" s="60" t="s">
        <v>217</v>
      </c>
      <c r="Q117" s="60" t="s">
        <v>218</v>
      </c>
      <c r="R117" s="60" t="s">
        <v>219</v>
      </c>
      <c r="S117" s="60" t="s">
        <v>220</v>
      </c>
      <c r="T117" s="61" t="s">
        <v>221</v>
      </c>
    </row>
    <row r="118" spans="2:65" s="1" customFormat="1" ht="22.9" customHeight="1">
      <c r="B118" s="32"/>
      <c r="C118" s="64" t="s">
        <v>222</v>
      </c>
      <c r="J118" s="113">
        <f>BK118</f>
        <v>0</v>
      </c>
      <c r="L118" s="32"/>
      <c r="M118" s="62"/>
      <c r="N118" s="53"/>
      <c r="O118" s="53"/>
      <c r="P118" s="114">
        <f>P119+P120</f>
        <v>0</v>
      </c>
      <c r="Q118" s="53"/>
      <c r="R118" s="114">
        <f>R119+R120</f>
        <v>0</v>
      </c>
      <c r="S118" s="53"/>
      <c r="T118" s="115">
        <f>T119+T120</f>
        <v>0</v>
      </c>
      <c r="AT118" s="17" t="s">
        <v>78</v>
      </c>
      <c r="AU118" s="17" t="s">
        <v>188</v>
      </c>
      <c r="BK118" s="116">
        <f>BK119+BK120</f>
        <v>0</v>
      </c>
    </row>
    <row r="119" spans="2:65" s="10" customFormat="1" ht="25.9" customHeight="1">
      <c r="B119" s="117"/>
      <c r="D119" s="118" t="s">
        <v>78</v>
      </c>
      <c r="E119" s="119" t="s">
        <v>1069</v>
      </c>
      <c r="F119" s="119" t="s">
        <v>2075</v>
      </c>
      <c r="I119" s="120"/>
      <c r="J119" s="121">
        <f>BK119</f>
        <v>0</v>
      </c>
      <c r="L119" s="117"/>
      <c r="M119" s="122"/>
      <c r="P119" s="123">
        <v>0</v>
      </c>
      <c r="R119" s="123">
        <v>0</v>
      </c>
      <c r="T119" s="124">
        <v>0</v>
      </c>
      <c r="AR119" s="118" t="s">
        <v>6</v>
      </c>
      <c r="AT119" s="125" t="s">
        <v>78</v>
      </c>
      <c r="AU119" s="125" t="s">
        <v>79</v>
      </c>
      <c r="AY119" s="118" t="s">
        <v>224</v>
      </c>
      <c r="BK119" s="126">
        <v>0</v>
      </c>
    </row>
    <row r="120" spans="2:65" s="10" customFormat="1" ht="25.9" customHeight="1">
      <c r="B120" s="117"/>
      <c r="D120" s="118" t="s">
        <v>78</v>
      </c>
      <c r="E120" s="119" t="s">
        <v>1095</v>
      </c>
      <c r="F120" s="119" t="s">
        <v>1</v>
      </c>
      <c r="I120" s="120"/>
      <c r="J120" s="121">
        <f>BK120</f>
        <v>0</v>
      </c>
      <c r="L120" s="117"/>
      <c r="M120" s="122"/>
      <c r="P120" s="123">
        <f>SUM(P121:P131)</f>
        <v>0</v>
      </c>
      <c r="R120" s="123">
        <f>SUM(R121:R131)</f>
        <v>0</v>
      </c>
      <c r="T120" s="124">
        <f>SUM(T121:T131)</f>
        <v>0</v>
      </c>
      <c r="AR120" s="118" t="s">
        <v>6</v>
      </c>
      <c r="AT120" s="125" t="s">
        <v>78</v>
      </c>
      <c r="AU120" s="125" t="s">
        <v>79</v>
      </c>
      <c r="AY120" s="118" t="s">
        <v>224</v>
      </c>
      <c r="BK120" s="126">
        <f>SUM(BK121:BK131)</f>
        <v>0</v>
      </c>
    </row>
    <row r="121" spans="2:65" s="1" customFormat="1" ht="16.5" customHeight="1">
      <c r="B121" s="32"/>
      <c r="C121" s="127" t="s">
        <v>88</v>
      </c>
      <c r="D121" s="127" t="s">
        <v>225</v>
      </c>
      <c r="E121" s="128" t="s">
        <v>2076</v>
      </c>
      <c r="F121" s="129" t="s">
        <v>2077</v>
      </c>
      <c r="G121" s="130" t="s">
        <v>336</v>
      </c>
      <c r="H121" s="131">
        <v>3</v>
      </c>
      <c r="I121" s="132"/>
      <c r="J121" s="133">
        <f t="shared" ref="J121:J131" si="0">ROUND(I121*H121,2)</f>
        <v>0</v>
      </c>
      <c r="K121" s="134"/>
      <c r="L121" s="32"/>
      <c r="M121" s="135" t="s">
        <v>1</v>
      </c>
      <c r="N121" s="136" t="s">
        <v>44</v>
      </c>
      <c r="P121" s="137">
        <f t="shared" ref="P121:P131" si="1">O121*H121</f>
        <v>0</v>
      </c>
      <c r="Q121" s="137">
        <v>0</v>
      </c>
      <c r="R121" s="137">
        <f t="shared" ref="R121:R131" si="2">Q121*H121</f>
        <v>0</v>
      </c>
      <c r="S121" s="137">
        <v>0</v>
      </c>
      <c r="T121" s="138">
        <f t="shared" ref="T121:T131" si="3">S121*H121</f>
        <v>0</v>
      </c>
      <c r="AR121" s="139" t="s">
        <v>229</v>
      </c>
      <c r="AT121" s="139" t="s">
        <v>225</v>
      </c>
      <c r="AU121" s="139" t="s">
        <v>6</v>
      </c>
      <c r="AY121" s="17" t="s">
        <v>224</v>
      </c>
      <c r="BE121" s="140">
        <f t="shared" ref="BE121:BE131" si="4">IF(N121="základní",J121,0)</f>
        <v>0</v>
      </c>
      <c r="BF121" s="140">
        <f t="shared" ref="BF121:BF131" si="5">IF(N121="snížená",J121,0)</f>
        <v>0</v>
      </c>
      <c r="BG121" s="140">
        <f t="shared" ref="BG121:BG131" si="6">IF(N121="zákl. přenesená",J121,0)</f>
        <v>0</v>
      </c>
      <c r="BH121" s="140">
        <f t="shared" ref="BH121:BH131" si="7">IF(N121="sníž. přenesená",J121,0)</f>
        <v>0</v>
      </c>
      <c r="BI121" s="140">
        <f t="shared" ref="BI121:BI131" si="8">IF(N121="nulová",J121,0)</f>
        <v>0</v>
      </c>
      <c r="BJ121" s="17" t="s">
        <v>6</v>
      </c>
      <c r="BK121" s="140">
        <f t="shared" ref="BK121:BK131" si="9">ROUND(I121*H121,2)</f>
        <v>0</v>
      </c>
      <c r="BL121" s="17" t="s">
        <v>229</v>
      </c>
      <c r="BM121" s="139" t="s">
        <v>229</v>
      </c>
    </row>
    <row r="122" spans="2:65" s="1" customFormat="1" ht="16.5" customHeight="1">
      <c r="B122" s="32"/>
      <c r="C122" s="127" t="s">
        <v>262</v>
      </c>
      <c r="D122" s="127" t="s">
        <v>225</v>
      </c>
      <c r="E122" s="128" t="s">
        <v>2078</v>
      </c>
      <c r="F122" s="129" t="s">
        <v>2079</v>
      </c>
      <c r="G122" s="130" t="s">
        <v>336</v>
      </c>
      <c r="H122" s="131">
        <v>6</v>
      </c>
      <c r="I122" s="132"/>
      <c r="J122" s="133">
        <f t="shared" si="0"/>
        <v>0</v>
      </c>
      <c r="K122" s="134"/>
      <c r="L122" s="32"/>
      <c r="M122" s="135" t="s">
        <v>1</v>
      </c>
      <c r="N122" s="136" t="s">
        <v>44</v>
      </c>
      <c r="P122" s="137">
        <f t="shared" si="1"/>
        <v>0</v>
      </c>
      <c r="Q122" s="137">
        <v>0</v>
      </c>
      <c r="R122" s="137">
        <f t="shared" si="2"/>
        <v>0</v>
      </c>
      <c r="S122" s="137">
        <v>0</v>
      </c>
      <c r="T122" s="138">
        <f t="shared" si="3"/>
        <v>0</v>
      </c>
      <c r="AR122" s="139" t="s">
        <v>229</v>
      </c>
      <c r="AT122" s="139" t="s">
        <v>225</v>
      </c>
      <c r="AU122" s="139" t="s">
        <v>6</v>
      </c>
      <c r="AY122" s="17" t="s">
        <v>224</v>
      </c>
      <c r="BE122" s="140">
        <f t="shared" si="4"/>
        <v>0</v>
      </c>
      <c r="BF122" s="140">
        <f t="shared" si="5"/>
        <v>0</v>
      </c>
      <c r="BG122" s="140">
        <f t="shared" si="6"/>
        <v>0</v>
      </c>
      <c r="BH122" s="140">
        <f t="shared" si="7"/>
        <v>0</v>
      </c>
      <c r="BI122" s="140">
        <f t="shared" si="8"/>
        <v>0</v>
      </c>
      <c r="BJ122" s="17" t="s">
        <v>6</v>
      </c>
      <c r="BK122" s="140">
        <f t="shared" si="9"/>
        <v>0</v>
      </c>
      <c r="BL122" s="17" t="s">
        <v>229</v>
      </c>
      <c r="BM122" s="139" t="s">
        <v>244</v>
      </c>
    </row>
    <row r="123" spans="2:65" s="1" customFormat="1" ht="16.5" customHeight="1">
      <c r="B123" s="32"/>
      <c r="C123" s="127" t="s">
        <v>272</v>
      </c>
      <c r="D123" s="127" t="s">
        <v>225</v>
      </c>
      <c r="E123" s="128" t="s">
        <v>2080</v>
      </c>
      <c r="F123" s="129" t="s">
        <v>2081</v>
      </c>
      <c r="G123" s="130" t="s">
        <v>336</v>
      </c>
      <c r="H123" s="131">
        <v>78</v>
      </c>
      <c r="I123" s="132"/>
      <c r="J123" s="133">
        <f t="shared" si="0"/>
        <v>0</v>
      </c>
      <c r="K123" s="134"/>
      <c r="L123" s="32"/>
      <c r="M123" s="135" t="s">
        <v>1</v>
      </c>
      <c r="N123" s="136" t="s">
        <v>44</v>
      </c>
      <c r="P123" s="137">
        <f t="shared" si="1"/>
        <v>0</v>
      </c>
      <c r="Q123" s="137">
        <v>0</v>
      </c>
      <c r="R123" s="137">
        <f t="shared" si="2"/>
        <v>0</v>
      </c>
      <c r="S123" s="137">
        <v>0</v>
      </c>
      <c r="T123" s="138">
        <f t="shared" si="3"/>
        <v>0</v>
      </c>
      <c r="AR123" s="139" t="s">
        <v>229</v>
      </c>
      <c r="AT123" s="139" t="s">
        <v>225</v>
      </c>
      <c r="AU123" s="139" t="s">
        <v>6</v>
      </c>
      <c r="AY123" s="17" t="s">
        <v>224</v>
      </c>
      <c r="BE123" s="140">
        <f t="shared" si="4"/>
        <v>0</v>
      </c>
      <c r="BF123" s="140">
        <f t="shared" si="5"/>
        <v>0</v>
      </c>
      <c r="BG123" s="140">
        <f t="shared" si="6"/>
        <v>0</v>
      </c>
      <c r="BH123" s="140">
        <f t="shared" si="7"/>
        <v>0</v>
      </c>
      <c r="BI123" s="140">
        <f t="shared" si="8"/>
        <v>0</v>
      </c>
      <c r="BJ123" s="17" t="s">
        <v>6</v>
      </c>
      <c r="BK123" s="140">
        <f t="shared" si="9"/>
        <v>0</v>
      </c>
      <c r="BL123" s="17" t="s">
        <v>229</v>
      </c>
      <c r="BM123" s="139" t="s">
        <v>249</v>
      </c>
    </row>
    <row r="124" spans="2:65" s="1" customFormat="1" ht="16.5" customHeight="1">
      <c r="B124" s="32"/>
      <c r="C124" s="127" t="s">
        <v>277</v>
      </c>
      <c r="D124" s="127" t="s">
        <v>225</v>
      </c>
      <c r="E124" s="128" t="s">
        <v>2082</v>
      </c>
      <c r="F124" s="129" t="s">
        <v>2083</v>
      </c>
      <c r="G124" s="130" t="s">
        <v>336</v>
      </c>
      <c r="H124" s="131">
        <v>6</v>
      </c>
      <c r="I124" s="132"/>
      <c r="J124" s="133">
        <f t="shared" si="0"/>
        <v>0</v>
      </c>
      <c r="K124" s="134"/>
      <c r="L124" s="32"/>
      <c r="M124" s="135" t="s">
        <v>1</v>
      </c>
      <c r="N124" s="136" t="s">
        <v>44</v>
      </c>
      <c r="P124" s="137">
        <f t="shared" si="1"/>
        <v>0</v>
      </c>
      <c r="Q124" s="137">
        <v>0</v>
      </c>
      <c r="R124" s="137">
        <f t="shared" si="2"/>
        <v>0</v>
      </c>
      <c r="S124" s="137">
        <v>0</v>
      </c>
      <c r="T124" s="138">
        <f t="shared" si="3"/>
        <v>0</v>
      </c>
      <c r="AR124" s="139" t="s">
        <v>229</v>
      </c>
      <c r="AT124" s="139" t="s">
        <v>225</v>
      </c>
      <c r="AU124" s="139" t="s">
        <v>6</v>
      </c>
      <c r="AY124" s="17" t="s">
        <v>224</v>
      </c>
      <c r="BE124" s="140">
        <f t="shared" si="4"/>
        <v>0</v>
      </c>
      <c r="BF124" s="140">
        <f t="shared" si="5"/>
        <v>0</v>
      </c>
      <c r="BG124" s="140">
        <f t="shared" si="6"/>
        <v>0</v>
      </c>
      <c r="BH124" s="140">
        <f t="shared" si="7"/>
        <v>0</v>
      </c>
      <c r="BI124" s="140">
        <f t="shared" si="8"/>
        <v>0</v>
      </c>
      <c r="BJ124" s="17" t="s">
        <v>6</v>
      </c>
      <c r="BK124" s="140">
        <f t="shared" si="9"/>
        <v>0</v>
      </c>
      <c r="BL124" s="17" t="s">
        <v>229</v>
      </c>
      <c r="BM124" s="139" t="s">
        <v>253</v>
      </c>
    </row>
    <row r="125" spans="2:65" s="1" customFormat="1" ht="16.5" customHeight="1">
      <c r="B125" s="32"/>
      <c r="C125" s="127" t="s">
        <v>282</v>
      </c>
      <c r="D125" s="127" t="s">
        <v>225</v>
      </c>
      <c r="E125" s="128" t="s">
        <v>2084</v>
      </c>
      <c r="F125" s="129" t="s">
        <v>2085</v>
      </c>
      <c r="G125" s="130" t="s">
        <v>918</v>
      </c>
      <c r="H125" s="131">
        <v>10</v>
      </c>
      <c r="I125" s="132"/>
      <c r="J125" s="133">
        <f t="shared" si="0"/>
        <v>0</v>
      </c>
      <c r="K125" s="134"/>
      <c r="L125" s="32"/>
      <c r="M125" s="135" t="s">
        <v>1</v>
      </c>
      <c r="N125" s="136" t="s">
        <v>44</v>
      </c>
      <c r="P125" s="137">
        <f t="shared" si="1"/>
        <v>0</v>
      </c>
      <c r="Q125" s="137">
        <v>0</v>
      </c>
      <c r="R125" s="137">
        <f t="shared" si="2"/>
        <v>0</v>
      </c>
      <c r="S125" s="137">
        <v>0</v>
      </c>
      <c r="T125" s="138">
        <f t="shared" si="3"/>
        <v>0</v>
      </c>
      <c r="AR125" s="139" t="s">
        <v>229</v>
      </c>
      <c r="AT125" s="139" t="s">
        <v>225</v>
      </c>
      <c r="AU125" s="139" t="s">
        <v>6</v>
      </c>
      <c r="AY125" s="17" t="s">
        <v>224</v>
      </c>
      <c r="BE125" s="140">
        <f t="shared" si="4"/>
        <v>0</v>
      </c>
      <c r="BF125" s="140">
        <f t="shared" si="5"/>
        <v>0</v>
      </c>
      <c r="BG125" s="140">
        <f t="shared" si="6"/>
        <v>0</v>
      </c>
      <c r="BH125" s="140">
        <f t="shared" si="7"/>
        <v>0</v>
      </c>
      <c r="BI125" s="140">
        <f t="shared" si="8"/>
        <v>0</v>
      </c>
      <c r="BJ125" s="17" t="s">
        <v>6</v>
      </c>
      <c r="BK125" s="140">
        <f t="shared" si="9"/>
        <v>0</v>
      </c>
      <c r="BL125" s="17" t="s">
        <v>229</v>
      </c>
      <c r="BM125" s="139" t="s">
        <v>261</v>
      </c>
    </row>
    <row r="126" spans="2:65" s="1" customFormat="1" ht="24.2" customHeight="1">
      <c r="B126" s="32"/>
      <c r="C126" s="127" t="s">
        <v>286</v>
      </c>
      <c r="D126" s="127" t="s">
        <v>225</v>
      </c>
      <c r="E126" s="128" t="s">
        <v>2086</v>
      </c>
      <c r="F126" s="129" t="s">
        <v>2087</v>
      </c>
      <c r="G126" s="130" t="s">
        <v>447</v>
      </c>
      <c r="H126" s="131">
        <v>82</v>
      </c>
      <c r="I126" s="132"/>
      <c r="J126" s="133">
        <f t="shared" si="0"/>
        <v>0</v>
      </c>
      <c r="K126" s="134"/>
      <c r="L126" s="32"/>
      <c r="M126" s="135" t="s">
        <v>1</v>
      </c>
      <c r="N126" s="136" t="s">
        <v>44</v>
      </c>
      <c r="P126" s="137">
        <f t="shared" si="1"/>
        <v>0</v>
      </c>
      <c r="Q126" s="137">
        <v>0</v>
      </c>
      <c r="R126" s="137">
        <f t="shared" si="2"/>
        <v>0</v>
      </c>
      <c r="S126" s="137">
        <v>0</v>
      </c>
      <c r="T126" s="138">
        <f t="shared" si="3"/>
        <v>0</v>
      </c>
      <c r="AR126" s="139" t="s">
        <v>229</v>
      </c>
      <c r="AT126" s="139" t="s">
        <v>225</v>
      </c>
      <c r="AU126" s="139" t="s">
        <v>6</v>
      </c>
      <c r="AY126" s="17" t="s">
        <v>224</v>
      </c>
      <c r="BE126" s="140">
        <f t="shared" si="4"/>
        <v>0</v>
      </c>
      <c r="BF126" s="140">
        <f t="shared" si="5"/>
        <v>0</v>
      </c>
      <c r="BG126" s="140">
        <f t="shared" si="6"/>
        <v>0</v>
      </c>
      <c r="BH126" s="140">
        <f t="shared" si="7"/>
        <v>0</v>
      </c>
      <c r="BI126" s="140">
        <f t="shared" si="8"/>
        <v>0</v>
      </c>
      <c r="BJ126" s="17" t="s">
        <v>6</v>
      </c>
      <c r="BK126" s="140">
        <f t="shared" si="9"/>
        <v>0</v>
      </c>
      <c r="BL126" s="17" t="s">
        <v>229</v>
      </c>
      <c r="BM126" s="139" t="s">
        <v>265</v>
      </c>
    </row>
    <row r="127" spans="2:65" s="1" customFormat="1" ht="16.5" customHeight="1">
      <c r="B127" s="32"/>
      <c r="C127" s="127" t="s">
        <v>244</v>
      </c>
      <c r="D127" s="127" t="s">
        <v>225</v>
      </c>
      <c r="E127" s="128" t="s">
        <v>2088</v>
      </c>
      <c r="F127" s="129" t="s">
        <v>2089</v>
      </c>
      <c r="G127" s="130" t="s">
        <v>336</v>
      </c>
      <c r="H127" s="131">
        <v>6</v>
      </c>
      <c r="I127" s="132"/>
      <c r="J127" s="133">
        <f t="shared" si="0"/>
        <v>0</v>
      </c>
      <c r="K127" s="134"/>
      <c r="L127" s="32"/>
      <c r="M127" s="135" t="s">
        <v>1</v>
      </c>
      <c r="N127" s="136" t="s">
        <v>44</v>
      </c>
      <c r="P127" s="137">
        <f t="shared" si="1"/>
        <v>0</v>
      </c>
      <c r="Q127" s="137">
        <v>0</v>
      </c>
      <c r="R127" s="137">
        <f t="shared" si="2"/>
        <v>0</v>
      </c>
      <c r="S127" s="137">
        <v>0</v>
      </c>
      <c r="T127" s="138">
        <f t="shared" si="3"/>
        <v>0</v>
      </c>
      <c r="AR127" s="139" t="s">
        <v>229</v>
      </c>
      <c r="AT127" s="139" t="s">
        <v>225</v>
      </c>
      <c r="AU127" s="139" t="s">
        <v>6</v>
      </c>
      <c r="AY127" s="17" t="s">
        <v>224</v>
      </c>
      <c r="BE127" s="140">
        <f t="shared" si="4"/>
        <v>0</v>
      </c>
      <c r="BF127" s="140">
        <f t="shared" si="5"/>
        <v>0</v>
      </c>
      <c r="BG127" s="140">
        <f t="shared" si="6"/>
        <v>0</v>
      </c>
      <c r="BH127" s="140">
        <f t="shared" si="7"/>
        <v>0</v>
      </c>
      <c r="BI127" s="140">
        <f t="shared" si="8"/>
        <v>0</v>
      </c>
      <c r="BJ127" s="17" t="s">
        <v>6</v>
      </c>
      <c r="BK127" s="140">
        <f t="shared" si="9"/>
        <v>0</v>
      </c>
      <c r="BL127" s="17" t="s">
        <v>229</v>
      </c>
      <c r="BM127" s="139" t="s">
        <v>280</v>
      </c>
    </row>
    <row r="128" spans="2:65" s="1" customFormat="1" ht="44.25" customHeight="1">
      <c r="B128" s="32"/>
      <c r="C128" s="127" t="s">
        <v>314</v>
      </c>
      <c r="D128" s="127" t="s">
        <v>225</v>
      </c>
      <c r="E128" s="128" t="s">
        <v>2090</v>
      </c>
      <c r="F128" s="129" t="s">
        <v>2091</v>
      </c>
      <c r="G128" s="130" t="s">
        <v>1526</v>
      </c>
      <c r="H128" s="131">
        <v>1</v>
      </c>
      <c r="I128" s="132"/>
      <c r="J128" s="133">
        <f t="shared" si="0"/>
        <v>0</v>
      </c>
      <c r="K128" s="134"/>
      <c r="L128" s="32"/>
      <c r="M128" s="135" t="s">
        <v>1</v>
      </c>
      <c r="N128" s="136" t="s">
        <v>44</v>
      </c>
      <c r="P128" s="137">
        <f t="shared" si="1"/>
        <v>0</v>
      </c>
      <c r="Q128" s="137">
        <v>0</v>
      </c>
      <c r="R128" s="137">
        <f t="shared" si="2"/>
        <v>0</v>
      </c>
      <c r="S128" s="137">
        <v>0</v>
      </c>
      <c r="T128" s="138">
        <f t="shared" si="3"/>
        <v>0</v>
      </c>
      <c r="AR128" s="139" t="s">
        <v>229</v>
      </c>
      <c r="AT128" s="139" t="s">
        <v>225</v>
      </c>
      <c r="AU128" s="139" t="s">
        <v>6</v>
      </c>
      <c r="AY128" s="17" t="s">
        <v>224</v>
      </c>
      <c r="BE128" s="140">
        <f t="shared" si="4"/>
        <v>0</v>
      </c>
      <c r="BF128" s="140">
        <f t="shared" si="5"/>
        <v>0</v>
      </c>
      <c r="BG128" s="140">
        <f t="shared" si="6"/>
        <v>0</v>
      </c>
      <c r="BH128" s="140">
        <f t="shared" si="7"/>
        <v>0</v>
      </c>
      <c r="BI128" s="140">
        <f t="shared" si="8"/>
        <v>0</v>
      </c>
      <c r="BJ128" s="17" t="s">
        <v>6</v>
      </c>
      <c r="BK128" s="140">
        <f t="shared" si="9"/>
        <v>0</v>
      </c>
      <c r="BL128" s="17" t="s">
        <v>229</v>
      </c>
      <c r="BM128" s="139" t="s">
        <v>285</v>
      </c>
    </row>
    <row r="129" spans="2:65" s="1" customFormat="1" ht="44.25" customHeight="1">
      <c r="B129" s="32"/>
      <c r="C129" s="127" t="s">
        <v>249</v>
      </c>
      <c r="D129" s="127" t="s">
        <v>225</v>
      </c>
      <c r="E129" s="128" t="s">
        <v>2092</v>
      </c>
      <c r="F129" s="129" t="s">
        <v>2093</v>
      </c>
      <c r="G129" s="130" t="s">
        <v>1526</v>
      </c>
      <c r="H129" s="131">
        <v>1</v>
      </c>
      <c r="I129" s="132"/>
      <c r="J129" s="133">
        <f t="shared" si="0"/>
        <v>0</v>
      </c>
      <c r="K129" s="134"/>
      <c r="L129" s="32"/>
      <c r="M129" s="135" t="s">
        <v>1</v>
      </c>
      <c r="N129" s="136" t="s">
        <v>44</v>
      </c>
      <c r="P129" s="137">
        <f t="shared" si="1"/>
        <v>0</v>
      </c>
      <c r="Q129" s="137">
        <v>0</v>
      </c>
      <c r="R129" s="137">
        <f t="shared" si="2"/>
        <v>0</v>
      </c>
      <c r="S129" s="137">
        <v>0</v>
      </c>
      <c r="T129" s="138">
        <f t="shared" si="3"/>
        <v>0</v>
      </c>
      <c r="AR129" s="139" t="s">
        <v>229</v>
      </c>
      <c r="AT129" s="139" t="s">
        <v>225</v>
      </c>
      <c r="AU129" s="139" t="s">
        <v>6</v>
      </c>
      <c r="AY129" s="17" t="s">
        <v>224</v>
      </c>
      <c r="BE129" s="140">
        <f t="shared" si="4"/>
        <v>0</v>
      </c>
      <c r="BF129" s="140">
        <f t="shared" si="5"/>
        <v>0</v>
      </c>
      <c r="BG129" s="140">
        <f t="shared" si="6"/>
        <v>0</v>
      </c>
      <c r="BH129" s="140">
        <f t="shared" si="7"/>
        <v>0</v>
      </c>
      <c r="BI129" s="140">
        <f t="shared" si="8"/>
        <v>0</v>
      </c>
      <c r="BJ129" s="17" t="s">
        <v>6</v>
      </c>
      <c r="BK129" s="140">
        <f t="shared" si="9"/>
        <v>0</v>
      </c>
      <c r="BL129" s="17" t="s">
        <v>229</v>
      </c>
      <c r="BM129" s="139" t="s">
        <v>420</v>
      </c>
    </row>
    <row r="130" spans="2:65" s="1" customFormat="1" ht="33" customHeight="1">
      <c r="B130" s="32"/>
      <c r="C130" s="127" t="s">
        <v>322</v>
      </c>
      <c r="D130" s="127" t="s">
        <v>225</v>
      </c>
      <c r="E130" s="128" t="s">
        <v>2094</v>
      </c>
      <c r="F130" s="129" t="s">
        <v>2095</v>
      </c>
      <c r="G130" s="130" t="s">
        <v>1526</v>
      </c>
      <c r="H130" s="131">
        <v>1</v>
      </c>
      <c r="I130" s="132"/>
      <c r="J130" s="133">
        <f t="shared" si="0"/>
        <v>0</v>
      </c>
      <c r="K130" s="134"/>
      <c r="L130" s="32"/>
      <c r="M130" s="135" t="s">
        <v>1</v>
      </c>
      <c r="N130" s="136" t="s">
        <v>44</v>
      </c>
      <c r="P130" s="137">
        <f t="shared" si="1"/>
        <v>0</v>
      </c>
      <c r="Q130" s="137">
        <v>0</v>
      </c>
      <c r="R130" s="137">
        <f t="shared" si="2"/>
        <v>0</v>
      </c>
      <c r="S130" s="137">
        <v>0</v>
      </c>
      <c r="T130" s="138">
        <f t="shared" si="3"/>
        <v>0</v>
      </c>
      <c r="AR130" s="139" t="s">
        <v>229</v>
      </c>
      <c r="AT130" s="139" t="s">
        <v>225</v>
      </c>
      <c r="AU130" s="139" t="s">
        <v>6</v>
      </c>
      <c r="AY130" s="17" t="s">
        <v>224</v>
      </c>
      <c r="BE130" s="140">
        <f t="shared" si="4"/>
        <v>0</v>
      </c>
      <c r="BF130" s="140">
        <f t="shared" si="5"/>
        <v>0</v>
      </c>
      <c r="BG130" s="140">
        <f t="shared" si="6"/>
        <v>0</v>
      </c>
      <c r="BH130" s="140">
        <f t="shared" si="7"/>
        <v>0</v>
      </c>
      <c r="BI130" s="140">
        <f t="shared" si="8"/>
        <v>0</v>
      </c>
      <c r="BJ130" s="17" t="s">
        <v>6</v>
      </c>
      <c r="BK130" s="140">
        <f t="shared" si="9"/>
        <v>0</v>
      </c>
      <c r="BL130" s="17" t="s">
        <v>229</v>
      </c>
      <c r="BM130" s="139" t="s">
        <v>429</v>
      </c>
    </row>
    <row r="131" spans="2:65" s="1" customFormat="1" ht="21.75" customHeight="1">
      <c r="B131" s="32"/>
      <c r="C131" s="127" t="s">
        <v>253</v>
      </c>
      <c r="D131" s="127" t="s">
        <v>225</v>
      </c>
      <c r="E131" s="128" t="s">
        <v>2096</v>
      </c>
      <c r="F131" s="129" t="s">
        <v>2097</v>
      </c>
      <c r="G131" s="130" t="s">
        <v>1526</v>
      </c>
      <c r="H131" s="131">
        <v>1</v>
      </c>
      <c r="I131" s="132"/>
      <c r="J131" s="133">
        <f t="shared" si="0"/>
        <v>0</v>
      </c>
      <c r="K131" s="134"/>
      <c r="L131" s="32"/>
      <c r="M131" s="181" t="s">
        <v>1</v>
      </c>
      <c r="N131" s="182" t="s">
        <v>44</v>
      </c>
      <c r="O131" s="183"/>
      <c r="P131" s="184">
        <f t="shared" si="1"/>
        <v>0</v>
      </c>
      <c r="Q131" s="184">
        <v>0</v>
      </c>
      <c r="R131" s="184">
        <f t="shared" si="2"/>
        <v>0</v>
      </c>
      <c r="S131" s="184">
        <v>0</v>
      </c>
      <c r="T131" s="185">
        <f t="shared" si="3"/>
        <v>0</v>
      </c>
      <c r="AR131" s="139" t="s">
        <v>229</v>
      </c>
      <c r="AT131" s="139" t="s">
        <v>225</v>
      </c>
      <c r="AU131" s="139" t="s">
        <v>6</v>
      </c>
      <c r="AY131" s="17" t="s">
        <v>224</v>
      </c>
      <c r="BE131" s="140">
        <f t="shared" si="4"/>
        <v>0</v>
      </c>
      <c r="BF131" s="140">
        <f t="shared" si="5"/>
        <v>0</v>
      </c>
      <c r="BG131" s="140">
        <f t="shared" si="6"/>
        <v>0</v>
      </c>
      <c r="BH131" s="140">
        <f t="shared" si="7"/>
        <v>0</v>
      </c>
      <c r="BI131" s="140">
        <f t="shared" si="8"/>
        <v>0</v>
      </c>
      <c r="BJ131" s="17" t="s">
        <v>6</v>
      </c>
      <c r="BK131" s="140">
        <f t="shared" si="9"/>
        <v>0</v>
      </c>
      <c r="BL131" s="17" t="s">
        <v>229</v>
      </c>
      <c r="BM131" s="139" t="s">
        <v>444</v>
      </c>
    </row>
    <row r="132" spans="2:65" s="1" customFormat="1" ht="6.95" customHeight="1">
      <c r="B132" s="44"/>
      <c r="C132" s="45"/>
      <c r="D132" s="45"/>
      <c r="E132" s="45"/>
      <c r="F132" s="45"/>
      <c r="G132" s="45"/>
      <c r="H132" s="45"/>
      <c r="I132" s="45"/>
      <c r="J132" s="45"/>
      <c r="K132" s="45"/>
      <c r="L132" s="32"/>
    </row>
  </sheetData>
  <sheetProtection algorithmName="SHA-512" hashValue="rucDvpgZ7kZ/0YoO2XIkc+GsE0D8Fa1riR8QuXry1u4DiCbeXOHh2FDjN73ylyGD83bsRyiyadWpiOaN++AR9A==" saltValue="GDeDJw7EeqCp49IhF1wAow==" spinCount="100000" sheet="1" formatCells="0" formatColumns="0" formatRows="0" insertColumns="0" insertRows="0" insertHyperlinks="0" deleteColumns="0" deleteRows="0" sort="0" autoFilter="0" pivotTables="0"/>
  <autoFilter ref="C117:K131" xr:uid="{00000000-0009-0000-0000-000015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2:BM228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151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>
      <c r="B4" s="20"/>
      <c r="D4" s="21" t="s">
        <v>181</v>
      </c>
      <c r="L4" s="20"/>
      <c r="M4" s="88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236" t="str">
        <f>'Rekapitulace stavby'!K6</f>
        <v>Přírodní koupací biotop Jilemnice</v>
      </c>
      <c r="F7" s="237"/>
      <c r="G7" s="237"/>
      <c r="H7" s="237"/>
      <c r="L7" s="20"/>
    </row>
    <row r="8" spans="2:46" s="1" customFormat="1" ht="12" customHeight="1">
      <c r="B8" s="32"/>
      <c r="D8" s="27" t="s">
        <v>182</v>
      </c>
      <c r="L8" s="32"/>
    </row>
    <row r="9" spans="2:46" s="1" customFormat="1" ht="16.5" customHeight="1">
      <c r="B9" s="32"/>
      <c r="E9" s="201" t="s">
        <v>2542</v>
      </c>
      <c r="F9" s="235"/>
      <c r="G9" s="235"/>
      <c r="H9" s="235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19</v>
      </c>
      <c r="F11" s="25" t="s">
        <v>1</v>
      </c>
      <c r="I11" s="27" t="s">
        <v>20</v>
      </c>
      <c r="J11" s="25" t="s">
        <v>1</v>
      </c>
      <c r="L11" s="32"/>
    </row>
    <row r="12" spans="2:46" s="1" customFormat="1" ht="12" customHeight="1">
      <c r="B12" s="32"/>
      <c r="D12" s="27" t="s">
        <v>21</v>
      </c>
      <c r="F12" s="25" t="s">
        <v>37</v>
      </c>
      <c r="I12" s="27" t="s">
        <v>23</v>
      </c>
      <c r="J12" s="52" t="str">
        <f>'Rekapitulace stavby'!AN8</f>
        <v>12. 2. 2024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tr">
        <f>IF('Rekapitulace stavby'!AN10="","",'Rekapitulace stavby'!AN10)</f>
        <v>05769370</v>
      </c>
      <c r="L14" s="32"/>
    </row>
    <row r="15" spans="2:46" s="1" customFormat="1" ht="18" customHeight="1">
      <c r="B15" s="32"/>
      <c r="E15" s="25" t="str">
        <f>IF('Rekapitulace stavby'!E11="","",'Rekapitulace stavby'!E11)</f>
        <v>Sportovní centrum Jilemnice, s.r.o.</v>
      </c>
      <c r="I15" s="27" t="s">
        <v>29</v>
      </c>
      <c r="J15" s="25" t="str">
        <f>IF('Rekapitulace stavby'!AN11="","",'Rekapitulace stavby'!AN11)</f>
        <v/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30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8" t="str">
        <f>'Rekapitulace stavby'!E14</f>
        <v>Vyplň údaj</v>
      </c>
      <c r="F18" s="224"/>
      <c r="G18" s="224"/>
      <c r="H18" s="224"/>
      <c r="I18" s="27" t="s">
        <v>29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32</v>
      </c>
      <c r="I20" s="27" t="s">
        <v>26</v>
      </c>
      <c r="J20" s="25" t="str">
        <f>IF('Rekapitulace stavby'!AN16="","",'Rekapitulace stavby'!AN16)</f>
        <v>26230283</v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BAPO s.r.o. </v>
      </c>
      <c r="I21" s="27" t="s">
        <v>29</v>
      </c>
      <c r="J21" s="25" t="str">
        <f>IF('Rekapitulace stavby'!AN17="","",'Rekapitulace stavby'!AN17)</f>
        <v/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36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29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38</v>
      </c>
      <c r="L26" s="32"/>
    </row>
    <row r="27" spans="2:12" s="7" customFormat="1" ht="16.5" customHeight="1">
      <c r="B27" s="89"/>
      <c r="E27" s="228" t="s">
        <v>1</v>
      </c>
      <c r="F27" s="228"/>
      <c r="G27" s="228"/>
      <c r="H27" s="228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39</v>
      </c>
      <c r="J30" s="66">
        <f>ROUND(J124,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41</v>
      </c>
      <c r="I32" s="35" t="s">
        <v>40</v>
      </c>
      <c r="J32" s="35" t="s">
        <v>42</v>
      </c>
      <c r="L32" s="32"/>
    </row>
    <row r="33" spans="2:12" s="1" customFormat="1" ht="14.45" customHeight="1">
      <c r="B33" s="32"/>
      <c r="D33" s="55" t="s">
        <v>43</v>
      </c>
      <c r="E33" s="27" t="s">
        <v>44</v>
      </c>
      <c r="F33" s="91">
        <f>ROUND((SUM(BE124:BE227)),  2)</f>
        <v>0</v>
      </c>
      <c r="I33" s="92">
        <v>0.21</v>
      </c>
      <c r="J33" s="91">
        <f>ROUND(((SUM(BE124:BE227))*I33),  2)</f>
        <v>0</v>
      </c>
      <c r="L33" s="32"/>
    </row>
    <row r="34" spans="2:12" s="1" customFormat="1" ht="14.45" customHeight="1">
      <c r="B34" s="32"/>
      <c r="E34" s="27" t="s">
        <v>45</v>
      </c>
      <c r="F34" s="91">
        <f>ROUND((SUM(BF124:BF227)),  2)</f>
        <v>0</v>
      </c>
      <c r="I34" s="92">
        <v>0.12</v>
      </c>
      <c r="J34" s="91">
        <f>ROUND(((SUM(BF124:BF227))*I34),  2)</f>
        <v>0</v>
      </c>
      <c r="L34" s="32"/>
    </row>
    <row r="35" spans="2:12" s="1" customFormat="1" ht="14.45" hidden="1" customHeight="1">
      <c r="B35" s="32"/>
      <c r="E35" s="27" t="s">
        <v>46</v>
      </c>
      <c r="F35" s="91">
        <f>ROUND((SUM(BG124:BG227)),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47</v>
      </c>
      <c r="F36" s="91">
        <f>ROUND((SUM(BH124:BH227)),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48</v>
      </c>
      <c r="F37" s="91">
        <f>ROUND((SUM(BI124:BI227)),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3"/>
      <c r="D39" s="94" t="s">
        <v>49</v>
      </c>
      <c r="E39" s="57"/>
      <c r="F39" s="57"/>
      <c r="G39" s="95" t="s">
        <v>50</v>
      </c>
      <c r="H39" s="96" t="s">
        <v>51</v>
      </c>
      <c r="I39" s="57"/>
      <c r="J39" s="97">
        <f>SUM(J30:J37)</f>
        <v>0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52</v>
      </c>
      <c r="E50" s="42"/>
      <c r="F50" s="42"/>
      <c r="G50" s="41" t="s">
        <v>53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54</v>
      </c>
      <c r="E61" s="34"/>
      <c r="F61" s="99" t="s">
        <v>55</v>
      </c>
      <c r="G61" s="43" t="s">
        <v>54</v>
      </c>
      <c r="H61" s="34"/>
      <c r="I61" s="34"/>
      <c r="J61" s="100" t="s">
        <v>55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56</v>
      </c>
      <c r="E65" s="42"/>
      <c r="F65" s="42"/>
      <c r="G65" s="41" t="s">
        <v>57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54</v>
      </c>
      <c r="E76" s="34"/>
      <c r="F76" s="99" t="s">
        <v>55</v>
      </c>
      <c r="G76" s="43" t="s">
        <v>54</v>
      </c>
      <c r="H76" s="34"/>
      <c r="I76" s="34"/>
      <c r="J76" s="100" t="s">
        <v>55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184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17</v>
      </c>
      <c r="L84" s="32"/>
    </row>
    <row r="85" spans="2:47" s="1" customFormat="1" ht="16.5" customHeight="1">
      <c r="B85" s="32"/>
      <c r="E85" s="236" t="str">
        <f>E7</f>
        <v>Přírodní koupací biotop Jilemnice</v>
      </c>
      <c r="F85" s="237"/>
      <c r="G85" s="237"/>
      <c r="H85" s="237"/>
      <c r="L85" s="32"/>
    </row>
    <row r="86" spans="2:47" s="1" customFormat="1" ht="12" customHeight="1">
      <c r="B86" s="32"/>
      <c r="C86" s="27" t="s">
        <v>182</v>
      </c>
      <c r="L86" s="32"/>
    </row>
    <row r="87" spans="2:47" s="1" customFormat="1" ht="16.5" customHeight="1">
      <c r="B87" s="32"/>
      <c r="E87" s="201" t="str">
        <f>E9</f>
        <v>SO 09.2 - Objekt zázemí - občerstvení - ZTI</v>
      </c>
      <c r="F87" s="235"/>
      <c r="G87" s="235"/>
      <c r="H87" s="235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21</v>
      </c>
      <c r="F89" s="25" t="str">
        <f>F12</f>
        <v xml:space="preserve"> </v>
      </c>
      <c r="I89" s="27" t="s">
        <v>23</v>
      </c>
      <c r="J89" s="52" t="str">
        <f>IF(J12="","",J12)</f>
        <v>12. 2. 2024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25</v>
      </c>
      <c r="F91" s="25" t="str">
        <f>E15</f>
        <v>Sportovní centrum Jilemnice, s.r.o.</v>
      </c>
      <c r="I91" s="27" t="s">
        <v>32</v>
      </c>
      <c r="J91" s="30" t="str">
        <f>E21</f>
        <v xml:space="preserve">BAPO s.r.o. </v>
      </c>
      <c r="L91" s="32"/>
    </row>
    <row r="92" spans="2:47" s="1" customFormat="1" ht="15.2" customHeight="1">
      <c r="B92" s="32"/>
      <c r="C92" s="27" t="s">
        <v>30</v>
      </c>
      <c r="F92" s="25" t="str">
        <f>IF(E18="","",E18)</f>
        <v>Vyplň údaj</v>
      </c>
      <c r="I92" s="27" t="s">
        <v>36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185</v>
      </c>
      <c r="D94" s="93"/>
      <c r="E94" s="93"/>
      <c r="F94" s="93"/>
      <c r="G94" s="93"/>
      <c r="H94" s="93"/>
      <c r="I94" s="93"/>
      <c r="J94" s="102" t="s">
        <v>186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3" t="s">
        <v>187</v>
      </c>
      <c r="J96" s="66">
        <f>J124</f>
        <v>0</v>
      </c>
      <c r="L96" s="32"/>
      <c r="AU96" s="17" t="s">
        <v>188</v>
      </c>
    </row>
    <row r="97" spans="2:12" s="8" customFormat="1" ht="24.95" customHeight="1">
      <c r="B97" s="104"/>
      <c r="D97" s="105" t="s">
        <v>1421</v>
      </c>
      <c r="E97" s="106"/>
      <c r="F97" s="106"/>
      <c r="G97" s="106"/>
      <c r="H97" s="106"/>
      <c r="I97" s="106"/>
      <c r="J97" s="107">
        <f>J125</f>
        <v>0</v>
      </c>
      <c r="L97" s="104"/>
    </row>
    <row r="98" spans="2:12" s="15" customFormat="1" ht="19.899999999999999" customHeight="1">
      <c r="B98" s="191"/>
      <c r="D98" s="192" t="s">
        <v>1422</v>
      </c>
      <c r="E98" s="193"/>
      <c r="F98" s="193"/>
      <c r="G98" s="193"/>
      <c r="H98" s="193"/>
      <c r="I98" s="193"/>
      <c r="J98" s="194">
        <f>J126</f>
        <v>0</v>
      </c>
      <c r="L98" s="191"/>
    </row>
    <row r="99" spans="2:12" s="8" customFormat="1" ht="24.95" customHeight="1">
      <c r="B99" s="104"/>
      <c r="D99" s="105" t="s">
        <v>1424</v>
      </c>
      <c r="E99" s="106"/>
      <c r="F99" s="106"/>
      <c r="G99" s="106"/>
      <c r="H99" s="106"/>
      <c r="I99" s="106"/>
      <c r="J99" s="107">
        <f>J138</f>
        <v>0</v>
      </c>
      <c r="L99" s="104"/>
    </row>
    <row r="100" spans="2:12" s="15" customFormat="1" ht="19.899999999999999" customHeight="1">
      <c r="B100" s="191"/>
      <c r="D100" s="192" t="s">
        <v>1425</v>
      </c>
      <c r="E100" s="193"/>
      <c r="F100" s="193"/>
      <c r="G100" s="193"/>
      <c r="H100" s="193"/>
      <c r="I100" s="193"/>
      <c r="J100" s="194">
        <f>J139</f>
        <v>0</v>
      </c>
      <c r="L100" s="191"/>
    </row>
    <row r="101" spans="2:12" s="15" customFormat="1" ht="19.899999999999999" customHeight="1">
      <c r="B101" s="191"/>
      <c r="D101" s="192" t="s">
        <v>1426</v>
      </c>
      <c r="E101" s="193"/>
      <c r="F101" s="193"/>
      <c r="G101" s="193"/>
      <c r="H101" s="193"/>
      <c r="I101" s="193"/>
      <c r="J101" s="194">
        <f>J159</f>
        <v>0</v>
      </c>
      <c r="L101" s="191"/>
    </row>
    <row r="102" spans="2:12" s="15" customFormat="1" ht="19.899999999999999" customHeight="1">
      <c r="B102" s="191"/>
      <c r="D102" s="192" t="s">
        <v>2099</v>
      </c>
      <c r="E102" s="193"/>
      <c r="F102" s="193"/>
      <c r="G102" s="193"/>
      <c r="H102" s="193"/>
      <c r="I102" s="193"/>
      <c r="J102" s="194">
        <f>J190</f>
        <v>0</v>
      </c>
      <c r="L102" s="191"/>
    </row>
    <row r="103" spans="2:12" s="8" customFormat="1" ht="24.95" customHeight="1">
      <c r="B103" s="104"/>
      <c r="D103" s="105" t="s">
        <v>1427</v>
      </c>
      <c r="E103" s="106"/>
      <c r="F103" s="106"/>
      <c r="G103" s="106"/>
      <c r="H103" s="106"/>
      <c r="I103" s="106"/>
      <c r="J103" s="107">
        <f>J219</f>
        <v>0</v>
      </c>
      <c r="L103" s="104"/>
    </row>
    <row r="104" spans="2:12" s="15" customFormat="1" ht="19.899999999999999" customHeight="1">
      <c r="B104" s="191"/>
      <c r="D104" s="192" t="s">
        <v>1428</v>
      </c>
      <c r="E104" s="193"/>
      <c r="F104" s="193"/>
      <c r="G104" s="193"/>
      <c r="H104" s="193"/>
      <c r="I104" s="193"/>
      <c r="J104" s="194">
        <f>J220</f>
        <v>0</v>
      </c>
      <c r="L104" s="191"/>
    </row>
    <row r="105" spans="2:12" s="1" customFormat="1" ht="21.75" customHeight="1">
      <c r="B105" s="32"/>
      <c r="L105" s="32"/>
    </row>
    <row r="106" spans="2:12" s="1" customFormat="1" ht="6.95" customHeight="1"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2"/>
    </row>
    <row r="110" spans="2:12" s="1" customFormat="1" ht="6.95" customHeight="1"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32"/>
    </row>
    <row r="111" spans="2:12" s="1" customFormat="1" ht="24.95" customHeight="1">
      <c r="B111" s="32"/>
      <c r="C111" s="21" t="s">
        <v>210</v>
      </c>
      <c r="L111" s="32"/>
    </row>
    <row r="112" spans="2:12" s="1" customFormat="1" ht="6.95" customHeight="1">
      <c r="B112" s="32"/>
      <c r="L112" s="32"/>
    </row>
    <row r="113" spans="2:65" s="1" customFormat="1" ht="12" customHeight="1">
      <c r="B113" s="32"/>
      <c r="C113" s="27" t="s">
        <v>17</v>
      </c>
      <c r="L113" s="32"/>
    </row>
    <row r="114" spans="2:65" s="1" customFormat="1" ht="16.5" customHeight="1">
      <c r="B114" s="32"/>
      <c r="E114" s="236" t="str">
        <f>E7</f>
        <v>Přírodní koupací biotop Jilemnice</v>
      </c>
      <c r="F114" s="237"/>
      <c r="G114" s="237"/>
      <c r="H114" s="237"/>
      <c r="L114" s="32"/>
    </row>
    <row r="115" spans="2:65" s="1" customFormat="1" ht="12" customHeight="1">
      <c r="B115" s="32"/>
      <c r="C115" s="27" t="s">
        <v>182</v>
      </c>
      <c r="L115" s="32"/>
    </row>
    <row r="116" spans="2:65" s="1" customFormat="1" ht="16.5" customHeight="1">
      <c r="B116" s="32"/>
      <c r="E116" s="201" t="str">
        <f>E9</f>
        <v>SO 09.2 - Objekt zázemí - občerstvení - ZTI</v>
      </c>
      <c r="F116" s="235"/>
      <c r="G116" s="235"/>
      <c r="H116" s="235"/>
      <c r="L116" s="32"/>
    </row>
    <row r="117" spans="2:65" s="1" customFormat="1" ht="6.95" customHeight="1">
      <c r="B117" s="32"/>
      <c r="L117" s="32"/>
    </row>
    <row r="118" spans="2:65" s="1" customFormat="1" ht="12" customHeight="1">
      <c r="B118" s="32"/>
      <c r="C118" s="27" t="s">
        <v>21</v>
      </c>
      <c r="F118" s="25" t="str">
        <f>F12</f>
        <v xml:space="preserve"> </v>
      </c>
      <c r="I118" s="27" t="s">
        <v>23</v>
      </c>
      <c r="J118" s="52" t="str">
        <f>IF(J12="","",J12)</f>
        <v>12. 2. 2024</v>
      </c>
      <c r="L118" s="32"/>
    </row>
    <row r="119" spans="2:65" s="1" customFormat="1" ht="6.95" customHeight="1">
      <c r="B119" s="32"/>
      <c r="L119" s="32"/>
    </row>
    <row r="120" spans="2:65" s="1" customFormat="1" ht="15.2" customHeight="1">
      <c r="B120" s="32"/>
      <c r="C120" s="27" t="s">
        <v>25</v>
      </c>
      <c r="F120" s="25" t="str">
        <f>E15</f>
        <v>Sportovní centrum Jilemnice, s.r.o.</v>
      </c>
      <c r="I120" s="27" t="s">
        <v>32</v>
      </c>
      <c r="J120" s="30" t="str">
        <f>E21</f>
        <v xml:space="preserve">BAPO s.r.o. </v>
      </c>
      <c r="L120" s="32"/>
    </row>
    <row r="121" spans="2:65" s="1" customFormat="1" ht="15.2" customHeight="1">
      <c r="B121" s="32"/>
      <c r="C121" s="27" t="s">
        <v>30</v>
      </c>
      <c r="F121" s="25" t="str">
        <f>IF(E18="","",E18)</f>
        <v>Vyplň údaj</v>
      </c>
      <c r="I121" s="27" t="s">
        <v>36</v>
      </c>
      <c r="J121" s="30" t="str">
        <f>E24</f>
        <v xml:space="preserve"> </v>
      </c>
      <c r="L121" s="32"/>
    </row>
    <row r="122" spans="2:65" s="1" customFormat="1" ht="10.35" customHeight="1">
      <c r="B122" s="32"/>
      <c r="L122" s="32"/>
    </row>
    <row r="123" spans="2:65" s="9" customFormat="1" ht="29.25" customHeight="1">
      <c r="B123" s="108"/>
      <c r="C123" s="109" t="s">
        <v>211</v>
      </c>
      <c r="D123" s="110" t="s">
        <v>64</v>
      </c>
      <c r="E123" s="110" t="s">
        <v>60</v>
      </c>
      <c r="F123" s="110" t="s">
        <v>61</v>
      </c>
      <c r="G123" s="110" t="s">
        <v>212</v>
      </c>
      <c r="H123" s="110" t="s">
        <v>213</v>
      </c>
      <c r="I123" s="110" t="s">
        <v>214</v>
      </c>
      <c r="J123" s="111" t="s">
        <v>186</v>
      </c>
      <c r="K123" s="112" t="s">
        <v>215</v>
      </c>
      <c r="L123" s="108"/>
      <c r="M123" s="59" t="s">
        <v>1</v>
      </c>
      <c r="N123" s="60" t="s">
        <v>43</v>
      </c>
      <c r="O123" s="60" t="s">
        <v>216</v>
      </c>
      <c r="P123" s="60" t="s">
        <v>217</v>
      </c>
      <c r="Q123" s="60" t="s">
        <v>218</v>
      </c>
      <c r="R123" s="60" t="s">
        <v>219</v>
      </c>
      <c r="S123" s="60" t="s">
        <v>220</v>
      </c>
      <c r="T123" s="61" t="s">
        <v>221</v>
      </c>
    </row>
    <row r="124" spans="2:65" s="1" customFormat="1" ht="22.9" customHeight="1">
      <c r="B124" s="32"/>
      <c r="C124" s="64" t="s">
        <v>222</v>
      </c>
      <c r="J124" s="113">
        <f>BK124</f>
        <v>0</v>
      </c>
      <c r="L124" s="32"/>
      <c r="M124" s="62"/>
      <c r="N124" s="53"/>
      <c r="O124" s="53"/>
      <c r="P124" s="114">
        <f>P125+P138+P219</f>
        <v>0</v>
      </c>
      <c r="Q124" s="53"/>
      <c r="R124" s="114">
        <f>R125+R138+R219</f>
        <v>0.52949000000000002</v>
      </c>
      <c r="S124" s="53"/>
      <c r="T124" s="115">
        <f>T125+T138+T219</f>
        <v>0</v>
      </c>
      <c r="AT124" s="17" t="s">
        <v>78</v>
      </c>
      <c r="AU124" s="17" t="s">
        <v>188</v>
      </c>
      <c r="BK124" s="116">
        <f>BK125+BK138+BK219</f>
        <v>0</v>
      </c>
    </row>
    <row r="125" spans="2:65" s="10" customFormat="1" ht="25.9" customHeight="1">
      <c r="B125" s="117"/>
      <c r="D125" s="118" t="s">
        <v>78</v>
      </c>
      <c r="E125" s="119" t="s">
        <v>1429</v>
      </c>
      <c r="F125" s="119" t="s">
        <v>1430</v>
      </c>
      <c r="I125" s="120"/>
      <c r="J125" s="121">
        <f>BK125</f>
        <v>0</v>
      </c>
      <c r="L125" s="117"/>
      <c r="M125" s="122"/>
      <c r="P125" s="123">
        <f>P126</f>
        <v>0</v>
      </c>
      <c r="R125" s="123">
        <f>R126</f>
        <v>0</v>
      </c>
      <c r="T125" s="124">
        <f>T126</f>
        <v>0</v>
      </c>
      <c r="AR125" s="118" t="s">
        <v>6</v>
      </c>
      <c r="AT125" s="125" t="s">
        <v>78</v>
      </c>
      <c r="AU125" s="125" t="s">
        <v>79</v>
      </c>
      <c r="AY125" s="118" t="s">
        <v>224</v>
      </c>
      <c r="BK125" s="126">
        <f>BK126</f>
        <v>0</v>
      </c>
    </row>
    <row r="126" spans="2:65" s="10" customFormat="1" ht="22.9" customHeight="1">
      <c r="B126" s="117"/>
      <c r="D126" s="118" t="s">
        <v>78</v>
      </c>
      <c r="E126" s="195" t="s">
        <v>6</v>
      </c>
      <c r="F126" s="195" t="s">
        <v>1431</v>
      </c>
      <c r="I126" s="120"/>
      <c r="J126" s="196">
        <f>BK126</f>
        <v>0</v>
      </c>
      <c r="L126" s="117"/>
      <c r="M126" s="122"/>
      <c r="P126" s="123">
        <f>SUM(P127:P137)</f>
        <v>0</v>
      </c>
      <c r="R126" s="123">
        <f>SUM(R127:R137)</f>
        <v>0</v>
      </c>
      <c r="T126" s="124">
        <f>SUM(T127:T137)</f>
        <v>0</v>
      </c>
      <c r="AR126" s="118" t="s">
        <v>6</v>
      </c>
      <c r="AT126" s="125" t="s">
        <v>78</v>
      </c>
      <c r="AU126" s="125" t="s">
        <v>6</v>
      </c>
      <c r="AY126" s="118" t="s">
        <v>224</v>
      </c>
      <c r="BK126" s="126">
        <f>SUM(BK127:BK137)</f>
        <v>0</v>
      </c>
    </row>
    <row r="127" spans="2:65" s="1" customFormat="1" ht="21.75" customHeight="1">
      <c r="B127" s="32"/>
      <c r="C127" s="127" t="s">
        <v>6</v>
      </c>
      <c r="D127" s="127" t="s">
        <v>225</v>
      </c>
      <c r="E127" s="128" t="s">
        <v>1434</v>
      </c>
      <c r="F127" s="129" t="s">
        <v>1435</v>
      </c>
      <c r="G127" s="130" t="s">
        <v>228</v>
      </c>
      <c r="H127" s="131">
        <v>43</v>
      </c>
      <c r="I127" s="132"/>
      <c r="J127" s="133">
        <f t="shared" ref="J127:J137" si="0">ROUND(I127*H127,2)</f>
        <v>0</v>
      </c>
      <c r="K127" s="134"/>
      <c r="L127" s="32"/>
      <c r="M127" s="135" t="s">
        <v>1</v>
      </c>
      <c r="N127" s="136" t="s">
        <v>44</v>
      </c>
      <c r="P127" s="137">
        <f t="shared" ref="P127:P137" si="1">O127*H127</f>
        <v>0</v>
      </c>
      <c r="Q127" s="137">
        <v>0</v>
      </c>
      <c r="R127" s="137">
        <f t="shared" ref="R127:R137" si="2">Q127*H127</f>
        <v>0</v>
      </c>
      <c r="S127" s="137">
        <v>0</v>
      </c>
      <c r="T127" s="138">
        <f t="shared" ref="T127:T137" si="3">S127*H127</f>
        <v>0</v>
      </c>
      <c r="AR127" s="139" t="s">
        <v>229</v>
      </c>
      <c r="AT127" s="139" t="s">
        <v>225</v>
      </c>
      <c r="AU127" s="139" t="s">
        <v>88</v>
      </c>
      <c r="AY127" s="17" t="s">
        <v>224</v>
      </c>
      <c r="BE127" s="140">
        <f t="shared" ref="BE127:BE137" si="4">IF(N127="základní",J127,0)</f>
        <v>0</v>
      </c>
      <c r="BF127" s="140">
        <f t="shared" ref="BF127:BF137" si="5">IF(N127="snížená",J127,0)</f>
        <v>0</v>
      </c>
      <c r="BG127" s="140">
        <f t="shared" ref="BG127:BG137" si="6">IF(N127="zákl. přenesená",J127,0)</f>
        <v>0</v>
      </c>
      <c r="BH127" s="140">
        <f t="shared" ref="BH127:BH137" si="7">IF(N127="sníž. přenesená",J127,0)</f>
        <v>0</v>
      </c>
      <c r="BI127" s="140">
        <f t="shared" ref="BI127:BI137" si="8">IF(N127="nulová",J127,0)</f>
        <v>0</v>
      </c>
      <c r="BJ127" s="17" t="s">
        <v>6</v>
      </c>
      <c r="BK127" s="140">
        <f t="shared" ref="BK127:BK137" si="9">ROUND(I127*H127,2)</f>
        <v>0</v>
      </c>
      <c r="BL127" s="17" t="s">
        <v>229</v>
      </c>
      <c r="BM127" s="139" t="s">
        <v>88</v>
      </c>
    </row>
    <row r="128" spans="2:65" s="1" customFormat="1" ht="24.2" customHeight="1">
      <c r="B128" s="32"/>
      <c r="C128" s="127" t="s">
        <v>88</v>
      </c>
      <c r="D128" s="127" t="s">
        <v>225</v>
      </c>
      <c r="E128" s="128" t="s">
        <v>1436</v>
      </c>
      <c r="F128" s="129" t="s">
        <v>1437</v>
      </c>
      <c r="G128" s="130" t="s">
        <v>228</v>
      </c>
      <c r="H128" s="131">
        <v>43</v>
      </c>
      <c r="I128" s="132"/>
      <c r="J128" s="133">
        <f t="shared" si="0"/>
        <v>0</v>
      </c>
      <c r="K128" s="134"/>
      <c r="L128" s="32"/>
      <c r="M128" s="135" t="s">
        <v>1</v>
      </c>
      <c r="N128" s="136" t="s">
        <v>44</v>
      </c>
      <c r="P128" s="137">
        <f t="shared" si="1"/>
        <v>0</v>
      </c>
      <c r="Q128" s="137">
        <v>0</v>
      </c>
      <c r="R128" s="137">
        <f t="shared" si="2"/>
        <v>0</v>
      </c>
      <c r="S128" s="137">
        <v>0</v>
      </c>
      <c r="T128" s="138">
        <f t="shared" si="3"/>
        <v>0</v>
      </c>
      <c r="AR128" s="139" t="s">
        <v>229</v>
      </c>
      <c r="AT128" s="139" t="s">
        <v>225</v>
      </c>
      <c r="AU128" s="139" t="s">
        <v>88</v>
      </c>
      <c r="AY128" s="17" t="s">
        <v>224</v>
      </c>
      <c r="BE128" s="140">
        <f t="shared" si="4"/>
        <v>0</v>
      </c>
      <c r="BF128" s="140">
        <f t="shared" si="5"/>
        <v>0</v>
      </c>
      <c r="BG128" s="140">
        <f t="shared" si="6"/>
        <v>0</v>
      </c>
      <c r="BH128" s="140">
        <f t="shared" si="7"/>
        <v>0</v>
      </c>
      <c r="BI128" s="140">
        <f t="shared" si="8"/>
        <v>0</v>
      </c>
      <c r="BJ128" s="17" t="s">
        <v>6</v>
      </c>
      <c r="BK128" s="140">
        <f t="shared" si="9"/>
        <v>0</v>
      </c>
      <c r="BL128" s="17" t="s">
        <v>229</v>
      </c>
      <c r="BM128" s="139" t="s">
        <v>229</v>
      </c>
    </row>
    <row r="129" spans="2:65" s="1" customFormat="1" ht="24.2" customHeight="1">
      <c r="B129" s="32"/>
      <c r="C129" s="127" t="s">
        <v>241</v>
      </c>
      <c r="D129" s="127" t="s">
        <v>225</v>
      </c>
      <c r="E129" s="128" t="s">
        <v>1438</v>
      </c>
      <c r="F129" s="129" t="s">
        <v>1439</v>
      </c>
      <c r="G129" s="130" t="s">
        <v>228</v>
      </c>
      <c r="H129" s="131">
        <v>14</v>
      </c>
      <c r="I129" s="132"/>
      <c r="J129" s="133">
        <f t="shared" si="0"/>
        <v>0</v>
      </c>
      <c r="K129" s="134"/>
      <c r="L129" s="32"/>
      <c r="M129" s="135" t="s">
        <v>1</v>
      </c>
      <c r="N129" s="136" t="s">
        <v>44</v>
      </c>
      <c r="P129" s="137">
        <f t="shared" si="1"/>
        <v>0</v>
      </c>
      <c r="Q129" s="137">
        <v>0</v>
      </c>
      <c r="R129" s="137">
        <f t="shared" si="2"/>
        <v>0</v>
      </c>
      <c r="S129" s="137">
        <v>0</v>
      </c>
      <c r="T129" s="138">
        <f t="shared" si="3"/>
        <v>0</v>
      </c>
      <c r="AR129" s="139" t="s">
        <v>229</v>
      </c>
      <c r="AT129" s="139" t="s">
        <v>225</v>
      </c>
      <c r="AU129" s="139" t="s">
        <v>88</v>
      </c>
      <c r="AY129" s="17" t="s">
        <v>224</v>
      </c>
      <c r="BE129" s="140">
        <f t="shared" si="4"/>
        <v>0</v>
      </c>
      <c r="BF129" s="140">
        <f t="shared" si="5"/>
        <v>0</v>
      </c>
      <c r="BG129" s="140">
        <f t="shared" si="6"/>
        <v>0</v>
      </c>
      <c r="BH129" s="140">
        <f t="shared" si="7"/>
        <v>0</v>
      </c>
      <c r="BI129" s="140">
        <f t="shared" si="8"/>
        <v>0</v>
      </c>
      <c r="BJ129" s="17" t="s">
        <v>6</v>
      </c>
      <c r="BK129" s="140">
        <f t="shared" si="9"/>
        <v>0</v>
      </c>
      <c r="BL129" s="17" t="s">
        <v>229</v>
      </c>
      <c r="BM129" s="139" t="s">
        <v>258</v>
      </c>
    </row>
    <row r="130" spans="2:65" s="1" customFormat="1" ht="21.75" customHeight="1">
      <c r="B130" s="32"/>
      <c r="C130" s="127" t="s">
        <v>229</v>
      </c>
      <c r="D130" s="127" t="s">
        <v>225</v>
      </c>
      <c r="E130" s="128" t="s">
        <v>1440</v>
      </c>
      <c r="F130" s="129" t="s">
        <v>1441</v>
      </c>
      <c r="G130" s="130" t="s">
        <v>228</v>
      </c>
      <c r="H130" s="131">
        <v>14</v>
      </c>
      <c r="I130" s="132"/>
      <c r="J130" s="133">
        <f t="shared" si="0"/>
        <v>0</v>
      </c>
      <c r="K130" s="134"/>
      <c r="L130" s="32"/>
      <c r="M130" s="135" t="s">
        <v>1</v>
      </c>
      <c r="N130" s="136" t="s">
        <v>44</v>
      </c>
      <c r="P130" s="137">
        <f t="shared" si="1"/>
        <v>0</v>
      </c>
      <c r="Q130" s="137">
        <v>0</v>
      </c>
      <c r="R130" s="137">
        <f t="shared" si="2"/>
        <v>0</v>
      </c>
      <c r="S130" s="137">
        <v>0</v>
      </c>
      <c r="T130" s="138">
        <f t="shared" si="3"/>
        <v>0</v>
      </c>
      <c r="AR130" s="139" t="s">
        <v>229</v>
      </c>
      <c r="AT130" s="139" t="s">
        <v>225</v>
      </c>
      <c r="AU130" s="139" t="s">
        <v>88</v>
      </c>
      <c r="AY130" s="17" t="s">
        <v>224</v>
      </c>
      <c r="BE130" s="140">
        <f t="shared" si="4"/>
        <v>0</v>
      </c>
      <c r="BF130" s="140">
        <f t="shared" si="5"/>
        <v>0</v>
      </c>
      <c r="BG130" s="140">
        <f t="shared" si="6"/>
        <v>0</v>
      </c>
      <c r="BH130" s="140">
        <f t="shared" si="7"/>
        <v>0</v>
      </c>
      <c r="BI130" s="140">
        <f t="shared" si="8"/>
        <v>0</v>
      </c>
      <c r="BJ130" s="17" t="s">
        <v>6</v>
      </c>
      <c r="BK130" s="140">
        <f t="shared" si="9"/>
        <v>0</v>
      </c>
      <c r="BL130" s="17" t="s">
        <v>229</v>
      </c>
      <c r="BM130" s="139" t="s">
        <v>272</v>
      </c>
    </row>
    <row r="131" spans="2:65" s="1" customFormat="1" ht="16.5" customHeight="1">
      <c r="B131" s="32"/>
      <c r="C131" s="127" t="s">
        <v>250</v>
      </c>
      <c r="D131" s="127" t="s">
        <v>225</v>
      </c>
      <c r="E131" s="128" t="s">
        <v>1442</v>
      </c>
      <c r="F131" s="129" t="s">
        <v>1443</v>
      </c>
      <c r="G131" s="130" t="s">
        <v>228</v>
      </c>
      <c r="H131" s="131">
        <v>14</v>
      </c>
      <c r="I131" s="132"/>
      <c r="J131" s="133">
        <f t="shared" si="0"/>
        <v>0</v>
      </c>
      <c r="K131" s="134"/>
      <c r="L131" s="32"/>
      <c r="M131" s="135" t="s">
        <v>1</v>
      </c>
      <c r="N131" s="136" t="s">
        <v>44</v>
      </c>
      <c r="P131" s="137">
        <f t="shared" si="1"/>
        <v>0</v>
      </c>
      <c r="Q131" s="137">
        <v>0</v>
      </c>
      <c r="R131" s="137">
        <f t="shared" si="2"/>
        <v>0</v>
      </c>
      <c r="S131" s="137">
        <v>0</v>
      </c>
      <c r="T131" s="138">
        <f t="shared" si="3"/>
        <v>0</v>
      </c>
      <c r="AR131" s="139" t="s">
        <v>229</v>
      </c>
      <c r="AT131" s="139" t="s">
        <v>225</v>
      </c>
      <c r="AU131" s="139" t="s">
        <v>88</v>
      </c>
      <c r="AY131" s="17" t="s">
        <v>224</v>
      </c>
      <c r="BE131" s="140">
        <f t="shared" si="4"/>
        <v>0</v>
      </c>
      <c r="BF131" s="140">
        <f t="shared" si="5"/>
        <v>0</v>
      </c>
      <c r="BG131" s="140">
        <f t="shared" si="6"/>
        <v>0</v>
      </c>
      <c r="BH131" s="140">
        <f t="shared" si="7"/>
        <v>0</v>
      </c>
      <c r="BI131" s="140">
        <f t="shared" si="8"/>
        <v>0</v>
      </c>
      <c r="BJ131" s="17" t="s">
        <v>6</v>
      </c>
      <c r="BK131" s="140">
        <f t="shared" si="9"/>
        <v>0</v>
      </c>
      <c r="BL131" s="17" t="s">
        <v>229</v>
      </c>
      <c r="BM131" s="139" t="s">
        <v>282</v>
      </c>
    </row>
    <row r="132" spans="2:65" s="1" customFormat="1" ht="16.5" customHeight="1">
      <c r="B132" s="32"/>
      <c r="C132" s="127" t="s">
        <v>258</v>
      </c>
      <c r="D132" s="127" t="s">
        <v>225</v>
      </c>
      <c r="E132" s="128" t="s">
        <v>1444</v>
      </c>
      <c r="F132" s="129" t="s">
        <v>1445</v>
      </c>
      <c r="G132" s="130" t="s">
        <v>228</v>
      </c>
      <c r="H132" s="131">
        <v>14</v>
      </c>
      <c r="I132" s="132"/>
      <c r="J132" s="133">
        <f t="shared" si="0"/>
        <v>0</v>
      </c>
      <c r="K132" s="134"/>
      <c r="L132" s="32"/>
      <c r="M132" s="135" t="s">
        <v>1</v>
      </c>
      <c r="N132" s="136" t="s">
        <v>44</v>
      </c>
      <c r="P132" s="137">
        <f t="shared" si="1"/>
        <v>0</v>
      </c>
      <c r="Q132" s="137">
        <v>0</v>
      </c>
      <c r="R132" s="137">
        <f t="shared" si="2"/>
        <v>0</v>
      </c>
      <c r="S132" s="137">
        <v>0</v>
      </c>
      <c r="T132" s="138">
        <f t="shared" si="3"/>
        <v>0</v>
      </c>
      <c r="AR132" s="139" t="s">
        <v>229</v>
      </c>
      <c r="AT132" s="139" t="s">
        <v>225</v>
      </c>
      <c r="AU132" s="139" t="s">
        <v>88</v>
      </c>
      <c r="AY132" s="17" t="s">
        <v>224</v>
      </c>
      <c r="BE132" s="140">
        <f t="shared" si="4"/>
        <v>0</v>
      </c>
      <c r="BF132" s="140">
        <f t="shared" si="5"/>
        <v>0</v>
      </c>
      <c r="BG132" s="140">
        <f t="shared" si="6"/>
        <v>0</v>
      </c>
      <c r="BH132" s="140">
        <f t="shared" si="7"/>
        <v>0</v>
      </c>
      <c r="BI132" s="140">
        <f t="shared" si="8"/>
        <v>0</v>
      </c>
      <c r="BJ132" s="17" t="s">
        <v>6</v>
      </c>
      <c r="BK132" s="140">
        <f t="shared" si="9"/>
        <v>0</v>
      </c>
      <c r="BL132" s="17" t="s">
        <v>229</v>
      </c>
      <c r="BM132" s="139" t="s">
        <v>9</v>
      </c>
    </row>
    <row r="133" spans="2:65" s="1" customFormat="1" ht="24.2" customHeight="1">
      <c r="B133" s="32"/>
      <c r="C133" s="127" t="s">
        <v>262</v>
      </c>
      <c r="D133" s="127" t="s">
        <v>225</v>
      </c>
      <c r="E133" s="128" t="s">
        <v>1446</v>
      </c>
      <c r="F133" s="129" t="s">
        <v>1447</v>
      </c>
      <c r="G133" s="130" t="s">
        <v>228</v>
      </c>
      <c r="H133" s="131">
        <v>29</v>
      </c>
      <c r="I133" s="132"/>
      <c r="J133" s="133">
        <f t="shared" si="0"/>
        <v>0</v>
      </c>
      <c r="K133" s="134"/>
      <c r="L133" s="32"/>
      <c r="M133" s="135" t="s">
        <v>1</v>
      </c>
      <c r="N133" s="136" t="s">
        <v>44</v>
      </c>
      <c r="P133" s="137">
        <f t="shared" si="1"/>
        <v>0</v>
      </c>
      <c r="Q133" s="137">
        <v>0</v>
      </c>
      <c r="R133" s="137">
        <f t="shared" si="2"/>
        <v>0</v>
      </c>
      <c r="S133" s="137">
        <v>0</v>
      </c>
      <c r="T133" s="138">
        <f t="shared" si="3"/>
        <v>0</v>
      </c>
      <c r="AR133" s="139" t="s">
        <v>229</v>
      </c>
      <c r="AT133" s="139" t="s">
        <v>225</v>
      </c>
      <c r="AU133" s="139" t="s">
        <v>88</v>
      </c>
      <c r="AY133" s="17" t="s">
        <v>224</v>
      </c>
      <c r="BE133" s="140">
        <f t="shared" si="4"/>
        <v>0</v>
      </c>
      <c r="BF133" s="140">
        <f t="shared" si="5"/>
        <v>0</v>
      </c>
      <c r="BG133" s="140">
        <f t="shared" si="6"/>
        <v>0</v>
      </c>
      <c r="BH133" s="140">
        <f t="shared" si="7"/>
        <v>0</v>
      </c>
      <c r="BI133" s="140">
        <f t="shared" si="8"/>
        <v>0</v>
      </c>
      <c r="BJ133" s="17" t="s">
        <v>6</v>
      </c>
      <c r="BK133" s="140">
        <f t="shared" si="9"/>
        <v>0</v>
      </c>
      <c r="BL133" s="17" t="s">
        <v>229</v>
      </c>
      <c r="BM133" s="139" t="s">
        <v>244</v>
      </c>
    </row>
    <row r="134" spans="2:65" s="1" customFormat="1" ht="24.2" customHeight="1">
      <c r="B134" s="32"/>
      <c r="C134" s="127" t="s">
        <v>272</v>
      </c>
      <c r="D134" s="127" t="s">
        <v>225</v>
      </c>
      <c r="E134" s="128" t="s">
        <v>1448</v>
      </c>
      <c r="F134" s="129" t="s">
        <v>1449</v>
      </c>
      <c r="G134" s="130" t="s">
        <v>228</v>
      </c>
      <c r="H134" s="131">
        <v>14</v>
      </c>
      <c r="I134" s="132"/>
      <c r="J134" s="133">
        <f t="shared" si="0"/>
        <v>0</v>
      </c>
      <c r="K134" s="134"/>
      <c r="L134" s="32"/>
      <c r="M134" s="135" t="s">
        <v>1</v>
      </c>
      <c r="N134" s="136" t="s">
        <v>44</v>
      </c>
      <c r="P134" s="137">
        <f t="shared" si="1"/>
        <v>0</v>
      </c>
      <c r="Q134" s="137">
        <v>0</v>
      </c>
      <c r="R134" s="137">
        <f t="shared" si="2"/>
        <v>0</v>
      </c>
      <c r="S134" s="137">
        <v>0</v>
      </c>
      <c r="T134" s="138">
        <f t="shared" si="3"/>
        <v>0</v>
      </c>
      <c r="AR134" s="139" t="s">
        <v>229</v>
      </c>
      <c r="AT134" s="139" t="s">
        <v>225</v>
      </c>
      <c r="AU134" s="139" t="s">
        <v>88</v>
      </c>
      <c r="AY134" s="17" t="s">
        <v>224</v>
      </c>
      <c r="BE134" s="140">
        <f t="shared" si="4"/>
        <v>0</v>
      </c>
      <c r="BF134" s="140">
        <f t="shared" si="5"/>
        <v>0</v>
      </c>
      <c r="BG134" s="140">
        <f t="shared" si="6"/>
        <v>0</v>
      </c>
      <c r="BH134" s="140">
        <f t="shared" si="7"/>
        <v>0</v>
      </c>
      <c r="BI134" s="140">
        <f t="shared" si="8"/>
        <v>0</v>
      </c>
      <c r="BJ134" s="17" t="s">
        <v>6</v>
      </c>
      <c r="BK134" s="140">
        <f t="shared" si="9"/>
        <v>0</v>
      </c>
      <c r="BL134" s="17" t="s">
        <v>229</v>
      </c>
      <c r="BM134" s="139" t="s">
        <v>249</v>
      </c>
    </row>
    <row r="135" spans="2:65" s="1" customFormat="1" ht="16.5" customHeight="1">
      <c r="B135" s="32"/>
      <c r="C135" s="162" t="s">
        <v>277</v>
      </c>
      <c r="D135" s="162" t="s">
        <v>748</v>
      </c>
      <c r="E135" s="163" t="s">
        <v>1450</v>
      </c>
      <c r="F135" s="164" t="s">
        <v>1451</v>
      </c>
      <c r="G135" s="165" t="s">
        <v>437</v>
      </c>
      <c r="H135" s="166">
        <v>25.2</v>
      </c>
      <c r="I135" s="167"/>
      <c r="J135" s="168">
        <f t="shared" si="0"/>
        <v>0</v>
      </c>
      <c r="K135" s="169"/>
      <c r="L135" s="170"/>
      <c r="M135" s="171" t="s">
        <v>1</v>
      </c>
      <c r="N135" s="172" t="s">
        <v>44</v>
      </c>
      <c r="P135" s="137">
        <f t="shared" si="1"/>
        <v>0</v>
      </c>
      <c r="Q135" s="137">
        <v>0</v>
      </c>
      <c r="R135" s="137">
        <f t="shared" si="2"/>
        <v>0</v>
      </c>
      <c r="S135" s="137">
        <v>0</v>
      </c>
      <c r="T135" s="138">
        <f t="shared" si="3"/>
        <v>0</v>
      </c>
      <c r="AR135" s="139" t="s">
        <v>272</v>
      </c>
      <c r="AT135" s="139" t="s">
        <v>748</v>
      </c>
      <c r="AU135" s="139" t="s">
        <v>88</v>
      </c>
      <c r="AY135" s="17" t="s">
        <v>224</v>
      </c>
      <c r="BE135" s="140">
        <f t="shared" si="4"/>
        <v>0</v>
      </c>
      <c r="BF135" s="140">
        <f t="shared" si="5"/>
        <v>0</v>
      </c>
      <c r="BG135" s="140">
        <f t="shared" si="6"/>
        <v>0</v>
      </c>
      <c r="BH135" s="140">
        <f t="shared" si="7"/>
        <v>0</v>
      </c>
      <c r="BI135" s="140">
        <f t="shared" si="8"/>
        <v>0</v>
      </c>
      <c r="BJ135" s="17" t="s">
        <v>6</v>
      </c>
      <c r="BK135" s="140">
        <f t="shared" si="9"/>
        <v>0</v>
      </c>
      <c r="BL135" s="17" t="s">
        <v>229</v>
      </c>
      <c r="BM135" s="139" t="s">
        <v>253</v>
      </c>
    </row>
    <row r="136" spans="2:65" s="1" customFormat="1" ht="24.2" customHeight="1">
      <c r="B136" s="32"/>
      <c r="C136" s="127" t="s">
        <v>282</v>
      </c>
      <c r="D136" s="127" t="s">
        <v>225</v>
      </c>
      <c r="E136" s="128" t="s">
        <v>1452</v>
      </c>
      <c r="F136" s="129" t="s">
        <v>1453</v>
      </c>
      <c r="G136" s="130" t="s">
        <v>228</v>
      </c>
      <c r="H136" s="131">
        <v>0.65</v>
      </c>
      <c r="I136" s="132"/>
      <c r="J136" s="133">
        <f t="shared" si="0"/>
        <v>0</v>
      </c>
      <c r="K136" s="134"/>
      <c r="L136" s="32"/>
      <c r="M136" s="135" t="s">
        <v>1</v>
      </c>
      <c r="N136" s="136" t="s">
        <v>44</v>
      </c>
      <c r="P136" s="137">
        <f t="shared" si="1"/>
        <v>0</v>
      </c>
      <c r="Q136" s="137">
        <v>0</v>
      </c>
      <c r="R136" s="137">
        <f t="shared" si="2"/>
        <v>0</v>
      </c>
      <c r="S136" s="137">
        <v>0</v>
      </c>
      <c r="T136" s="138">
        <f t="shared" si="3"/>
        <v>0</v>
      </c>
      <c r="AR136" s="139" t="s">
        <v>229</v>
      </c>
      <c r="AT136" s="139" t="s">
        <v>225</v>
      </c>
      <c r="AU136" s="139" t="s">
        <v>88</v>
      </c>
      <c r="AY136" s="17" t="s">
        <v>224</v>
      </c>
      <c r="BE136" s="140">
        <f t="shared" si="4"/>
        <v>0</v>
      </c>
      <c r="BF136" s="140">
        <f t="shared" si="5"/>
        <v>0</v>
      </c>
      <c r="BG136" s="140">
        <f t="shared" si="6"/>
        <v>0</v>
      </c>
      <c r="BH136" s="140">
        <f t="shared" si="7"/>
        <v>0</v>
      </c>
      <c r="BI136" s="140">
        <f t="shared" si="8"/>
        <v>0</v>
      </c>
      <c r="BJ136" s="17" t="s">
        <v>6</v>
      </c>
      <c r="BK136" s="140">
        <f t="shared" si="9"/>
        <v>0</v>
      </c>
      <c r="BL136" s="17" t="s">
        <v>229</v>
      </c>
      <c r="BM136" s="139" t="s">
        <v>261</v>
      </c>
    </row>
    <row r="137" spans="2:65" s="1" customFormat="1" ht="24.2" customHeight="1">
      <c r="B137" s="32"/>
      <c r="C137" s="127" t="s">
        <v>286</v>
      </c>
      <c r="D137" s="127" t="s">
        <v>225</v>
      </c>
      <c r="E137" s="128" t="s">
        <v>1454</v>
      </c>
      <c r="F137" s="129" t="s">
        <v>1455</v>
      </c>
      <c r="G137" s="130" t="s">
        <v>437</v>
      </c>
      <c r="H137" s="131">
        <v>1.25</v>
      </c>
      <c r="I137" s="132"/>
      <c r="J137" s="133">
        <f t="shared" si="0"/>
        <v>0</v>
      </c>
      <c r="K137" s="134"/>
      <c r="L137" s="32"/>
      <c r="M137" s="135" t="s">
        <v>1</v>
      </c>
      <c r="N137" s="136" t="s">
        <v>44</v>
      </c>
      <c r="P137" s="137">
        <f t="shared" si="1"/>
        <v>0</v>
      </c>
      <c r="Q137" s="137">
        <v>0</v>
      </c>
      <c r="R137" s="137">
        <f t="shared" si="2"/>
        <v>0</v>
      </c>
      <c r="S137" s="137">
        <v>0</v>
      </c>
      <c r="T137" s="138">
        <f t="shared" si="3"/>
        <v>0</v>
      </c>
      <c r="AR137" s="139" t="s">
        <v>229</v>
      </c>
      <c r="AT137" s="139" t="s">
        <v>225</v>
      </c>
      <c r="AU137" s="139" t="s">
        <v>88</v>
      </c>
      <c r="AY137" s="17" t="s">
        <v>224</v>
      </c>
      <c r="BE137" s="140">
        <f t="shared" si="4"/>
        <v>0</v>
      </c>
      <c r="BF137" s="140">
        <f t="shared" si="5"/>
        <v>0</v>
      </c>
      <c r="BG137" s="140">
        <f t="shared" si="6"/>
        <v>0</v>
      </c>
      <c r="BH137" s="140">
        <f t="shared" si="7"/>
        <v>0</v>
      </c>
      <c r="BI137" s="140">
        <f t="shared" si="8"/>
        <v>0</v>
      </c>
      <c r="BJ137" s="17" t="s">
        <v>6</v>
      </c>
      <c r="BK137" s="140">
        <f t="shared" si="9"/>
        <v>0</v>
      </c>
      <c r="BL137" s="17" t="s">
        <v>229</v>
      </c>
      <c r="BM137" s="139" t="s">
        <v>265</v>
      </c>
    </row>
    <row r="138" spans="2:65" s="10" customFormat="1" ht="25.9" customHeight="1">
      <c r="B138" s="117"/>
      <c r="D138" s="118" t="s">
        <v>78</v>
      </c>
      <c r="E138" s="119" t="s">
        <v>1463</v>
      </c>
      <c r="F138" s="119" t="s">
        <v>1464</v>
      </c>
      <c r="I138" s="120"/>
      <c r="J138" s="121">
        <f>BK138</f>
        <v>0</v>
      </c>
      <c r="L138" s="117"/>
      <c r="M138" s="122"/>
      <c r="P138" s="123">
        <f>P139+P159+P190</f>
        <v>0</v>
      </c>
      <c r="R138" s="123">
        <f>R139+R159+R190</f>
        <v>0.52949000000000002</v>
      </c>
      <c r="T138" s="124">
        <f>T139+T159+T190</f>
        <v>0</v>
      </c>
      <c r="AR138" s="118" t="s">
        <v>88</v>
      </c>
      <c r="AT138" s="125" t="s">
        <v>78</v>
      </c>
      <c r="AU138" s="125" t="s">
        <v>79</v>
      </c>
      <c r="AY138" s="118" t="s">
        <v>224</v>
      </c>
      <c r="BK138" s="126">
        <f>BK139+BK159+BK190</f>
        <v>0</v>
      </c>
    </row>
    <row r="139" spans="2:65" s="10" customFormat="1" ht="22.9" customHeight="1">
      <c r="B139" s="117"/>
      <c r="D139" s="118" t="s">
        <v>78</v>
      </c>
      <c r="E139" s="195" t="s">
        <v>1465</v>
      </c>
      <c r="F139" s="195" t="s">
        <v>1466</v>
      </c>
      <c r="I139" s="120"/>
      <c r="J139" s="196">
        <f>BK139</f>
        <v>0</v>
      </c>
      <c r="L139" s="117"/>
      <c r="M139" s="122"/>
      <c r="P139" s="123">
        <f>SUM(P140:P158)</f>
        <v>0</v>
      </c>
      <c r="R139" s="123">
        <f>SUM(R140:R158)</f>
        <v>0.13497000000000003</v>
      </c>
      <c r="T139" s="124">
        <f>SUM(T140:T158)</f>
        <v>0</v>
      </c>
      <c r="AR139" s="118" t="s">
        <v>88</v>
      </c>
      <c r="AT139" s="125" t="s">
        <v>78</v>
      </c>
      <c r="AU139" s="125" t="s">
        <v>6</v>
      </c>
      <c r="AY139" s="118" t="s">
        <v>224</v>
      </c>
      <c r="BK139" s="126">
        <f>SUM(BK140:BK158)</f>
        <v>0</v>
      </c>
    </row>
    <row r="140" spans="2:65" s="1" customFormat="1" ht="16.5" customHeight="1">
      <c r="B140" s="32"/>
      <c r="C140" s="127" t="s">
        <v>9</v>
      </c>
      <c r="D140" s="127" t="s">
        <v>225</v>
      </c>
      <c r="E140" s="128" t="s">
        <v>2100</v>
      </c>
      <c r="F140" s="129" t="s">
        <v>2101</v>
      </c>
      <c r="G140" s="130" t="s">
        <v>312</v>
      </c>
      <c r="H140" s="131">
        <v>16</v>
      </c>
      <c r="I140" s="132"/>
      <c r="J140" s="133">
        <f t="shared" ref="J140:J158" si="10">ROUND(I140*H140,2)</f>
        <v>0</v>
      </c>
      <c r="K140" s="134"/>
      <c r="L140" s="32"/>
      <c r="M140" s="135" t="s">
        <v>1</v>
      </c>
      <c r="N140" s="136" t="s">
        <v>44</v>
      </c>
      <c r="P140" s="137">
        <f t="shared" ref="P140:P158" si="11">O140*H140</f>
        <v>0</v>
      </c>
      <c r="Q140" s="137">
        <v>0</v>
      </c>
      <c r="R140" s="137">
        <f t="shared" ref="R140:R158" si="12">Q140*H140</f>
        <v>0</v>
      </c>
      <c r="S140" s="137">
        <v>0</v>
      </c>
      <c r="T140" s="138">
        <f t="shared" ref="T140:T158" si="13">S140*H140</f>
        <v>0</v>
      </c>
      <c r="AR140" s="139" t="s">
        <v>249</v>
      </c>
      <c r="AT140" s="139" t="s">
        <v>225</v>
      </c>
      <c r="AU140" s="139" t="s">
        <v>88</v>
      </c>
      <c r="AY140" s="17" t="s">
        <v>224</v>
      </c>
      <c r="BE140" s="140">
        <f t="shared" ref="BE140:BE158" si="14">IF(N140="základní",J140,0)</f>
        <v>0</v>
      </c>
      <c r="BF140" s="140">
        <f t="shared" ref="BF140:BF158" si="15">IF(N140="snížená",J140,0)</f>
        <v>0</v>
      </c>
      <c r="BG140" s="140">
        <f t="shared" ref="BG140:BG158" si="16">IF(N140="zákl. přenesená",J140,0)</f>
        <v>0</v>
      </c>
      <c r="BH140" s="140">
        <f t="shared" ref="BH140:BH158" si="17">IF(N140="sníž. přenesená",J140,0)</f>
        <v>0</v>
      </c>
      <c r="BI140" s="140">
        <f t="shared" ref="BI140:BI158" si="18">IF(N140="nulová",J140,0)</f>
        <v>0</v>
      </c>
      <c r="BJ140" s="17" t="s">
        <v>6</v>
      </c>
      <c r="BK140" s="140">
        <f t="shared" ref="BK140:BK158" si="19">ROUND(I140*H140,2)</f>
        <v>0</v>
      </c>
      <c r="BL140" s="17" t="s">
        <v>249</v>
      </c>
      <c r="BM140" s="139" t="s">
        <v>275</v>
      </c>
    </row>
    <row r="141" spans="2:65" s="1" customFormat="1" ht="16.5" customHeight="1">
      <c r="B141" s="32"/>
      <c r="C141" s="162" t="s">
        <v>299</v>
      </c>
      <c r="D141" s="162" t="s">
        <v>748</v>
      </c>
      <c r="E141" s="163" t="s">
        <v>2102</v>
      </c>
      <c r="F141" s="164" t="s">
        <v>2103</v>
      </c>
      <c r="G141" s="165" t="s">
        <v>312</v>
      </c>
      <c r="H141" s="166">
        <v>10</v>
      </c>
      <c r="I141" s="167"/>
      <c r="J141" s="168">
        <f t="shared" si="10"/>
        <v>0</v>
      </c>
      <c r="K141" s="169"/>
      <c r="L141" s="170"/>
      <c r="M141" s="171" t="s">
        <v>1</v>
      </c>
      <c r="N141" s="172" t="s">
        <v>44</v>
      </c>
      <c r="P141" s="137">
        <f t="shared" si="11"/>
        <v>0</v>
      </c>
      <c r="Q141" s="137">
        <v>0</v>
      </c>
      <c r="R141" s="137">
        <f t="shared" si="12"/>
        <v>0</v>
      </c>
      <c r="S141" s="137">
        <v>0</v>
      </c>
      <c r="T141" s="138">
        <f t="shared" si="13"/>
        <v>0</v>
      </c>
      <c r="AR141" s="139" t="s">
        <v>420</v>
      </c>
      <c r="AT141" s="139" t="s">
        <v>748</v>
      </c>
      <c r="AU141" s="139" t="s">
        <v>88</v>
      </c>
      <c r="AY141" s="17" t="s">
        <v>224</v>
      </c>
      <c r="BE141" s="140">
        <f t="shared" si="14"/>
        <v>0</v>
      </c>
      <c r="BF141" s="140">
        <f t="shared" si="15"/>
        <v>0</v>
      </c>
      <c r="BG141" s="140">
        <f t="shared" si="16"/>
        <v>0</v>
      </c>
      <c r="BH141" s="140">
        <f t="shared" si="17"/>
        <v>0</v>
      </c>
      <c r="BI141" s="140">
        <f t="shared" si="18"/>
        <v>0</v>
      </c>
      <c r="BJ141" s="17" t="s">
        <v>6</v>
      </c>
      <c r="BK141" s="140">
        <f t="shared" si="19"/>
        <v>0</v>
      </c>
      <c r="BL141" s="17" t="s">
        <v>249</v>
      </c>
      <c r="BM141" s="139" t="s">
        <v>376</v>
      </c>
    </row>
    <row r="142" spans="2:65" s="1" customFormat="1" ht="16.5" customHeight="1">
      <c r="B142" s="32"/>
      <c r="C142" s="162" t="s">
        <v>244</v>
      </c>
      <c r="D142" s="162" t="s">
        <v>748</v>
      </c>
      <c r="E142" s="163" t="s">
        <v>2104</v>
      </c>
      <c r="F142" s="164" t="s">
        <v>2105</v>
      </c>
      <c r="G142" s="165" t="s">
        <v>312</v>
      </c>
      <c r="H142" s="166">
        <v>3</v>
      </c>
      <c r="I142" s="167"/>
      <c r="J142" s="168">
        <f t="shared" si="10"/>
        <v>0</v>
      </c>
      <c r="K142" s="169"/>
      <c r="L142" s="170"/>
      <c r="M142" s="171" t="s">
        <v>1</v>
      </c>
      <c r="N142" s="172" t="s">
        <v>44</v>
      </c>
      <c r="P142" s="137">
        <f t="shared" si="11"/>
        <v>0</v>
      </c>
      <c r="Q142" s="137">
        <v>0</v>
      </c>
      <c r="R142" s="137">
        <f t="shared" si="12"/>
        <v>0</v>
      </c>
      <c r="S142" s="137">
        <v>0</v>
      </c>
      <c r="T142" s="138">
        <f t="shared" si="13"/>
        <v>0</v>
      </c>
      <c r="AR142" s="139" t="s">
        <v>420</v>
      </c>
      <c r="AT142" s="139" t="s">
        <v>748</v>
      </c>
      <c r="AU142" s="139" t="s">
        <v>88</v>
      </c>
      <c r="AY142" s="17" t="s">
        <v>224</v>
      </c>
      <c r="BE142" s="140">
        <f t="shared" si="14"/>
        <v>0</v>
      </c>
      <c r="BF142" s="140">
        <f t="shared" si="15"/>
        <v>0</v>
      </c>
      <c r="BG142" s="140">
        <f t="shared" si="16"/>
        <v>0</v>
      </c>
      <c r="BH142" s="140">
        <f t="shared" si="17"/>
        <v>0</v>
      </c>
      <c r="BI142" s="140">
        <f t="shared" si="18"/>
        <v>0</v>
      </c>
      <c r="BJ142" s="17" t="s">
        <v>6</v>
      </c>
      <c r="BK142" s="140">
        <f t="shared" si="19"/>
        <v>0</v>
      </c>
      <c r="BL142" s="17" t="s">
        <v>249</v>
      </c>
      <c r="BM142" s="139" t="s">
        <v>280</v>
      </c>
    </row>
    <row r="143" spans="2:65" s="1" customFormat="1" ht="16.5" customHeight="1">
      <c r="B143" s="32"/>
      <c r="C143" s="162" t="s">
        <v>314</v>
      </c>
      <c r="D143" s="162" t="s">
        <v>748</v>
      </c>
      <c r="E143" s="163" t="s">
        <v>2106</v>
      </c>
      <c r="F143" s="164" t="s">
        <v>2107</v>
      </c>
      <c r="G143" s="165" t="s">
        <v>312</v>
      </c>
      <c r="H143" s="166">
        <v>3</v>
      </c>
      <c r="I143" s="167"/>
      <c r="J143" s="168">
        <f t="shared" si="10"/>
        <v>0</v>
      </c>
      <c r="K143" s="169"/>
      <c r="L143" s="170"/>
      <c r="M143" s="171" t="s">
        <v>1</v>
      </c>
      <c r="N143" s="172" t="s">
        <v>44</v>
      </c>
      <c r="P143" s="137">
        <f t="shared" si="11"/>
        <v>0</v>
      </c>
      <c r="Q143" s="137">
        <v>0</v>
      </c>
      <c r="R143" s="137">
        <f t="shared" si="12"/>
        <v>0</v>
      </c>
      <c r="S143" s="137">
        <v>0</v>
      </c>
      <c r="T143" s="138">
        <f t="shared" si="13"/>
        <v>0</v>
      </c>
      <c r="AR143" s="139" t="s">
        <v>420</v>
      </c>
      <c r="AT143" s="139" t="s">
        <v>748</v>
      </c>
      <c r="AU143" s="139" t="s">
        <v>88</v>
      </c>
      <c r="AY143" s="17" t="s">
        <v>224</v>
      </c>
      <c r="BE143" s="140">
        <f t="shared" si="14"/>
        <v>0</v>
      </c>
      <c r="BF143" s="140">
        <f t="shared" si="15"/>
        <v>0</v>
      </c>
      <c r="BG143" s="140">
        <f t="shared" si="16"/>
        <v>0</v>
      </c>
      <c r="BH143" s="140">
        <f t="shared" si="17"/>
        <v>0</v>
      </c>
      <c r="BI143" s="140">
        <f t="shared" si="18"/>
        <v>0</v>
      </c>
      <c r="BJ143" s="17" t="s">
        <v>6</v>
      </c>
      <c r="BK143" s="140">
        <f t="shared" si="19"/>
        <v>0</v>
      </c>
      <c r="BL143" s="17" t="s">
        <v>249</v>
      </c>
      <c r="BM143" s="139" t="s">
        <v>285</v>
      </c>
    </row>
    <row r="144" spans="2:65" s="1" customFormat="1" ht="24.2" customHeight="1">
      <c r="B144" s="32"/>
      <c r="C144" s="127" t="s">
        <v>249</v>
      </c>
      <c r="D144" s="127" t="s">
        <v>225</v>
      </c>
      <c r="E144" s="128" t="s">
        <v>2108</v>
      </c>
      <c r="F144" s="129" t="s">
        <v>2109</v>
      </c>
      <c r="G144" s="130" t="s">
        <v>447</v>
      </c>
      <c r="H144" s="131">
        <v>37</v>
      </c>
      <c r="I144" s="132"/>
      <c r="J144" s="133">
        <f t="shared" si="10"/>
        <v>0</v>
      </c>
      <c r="K144" s="134"/>
      <c r="L144" s="32"/>
      <c r="M144" s="135" t="s">
        <v>1</v>
      </c>
      <c r="N144" s="136" t="s">
        <v>44</v>
      </c>
      <c r="P144" s="137">
        <f t="shared" si="11"/>
        <v>0</v>
      </c>
      <c r="Q144" s="137">
        <v>1.2600000000000001E-3</v>
      </c>
      <c r="R144" s="137">
        <f t="shared" si="12"/>
        <v>4.6620000000000002E-2</v>
      </c>
      <c r="S144" s="137">
        <v>0</v>
      </c>
      <c r="T144" s="138">
        <f t="shared" si="13"/>
        <v>0</v>
      </c>
      <c r="AR144" s="139" t="s">
        <v>249</v>
      </c>
      <c r="AT144" s="139" t="s">
        <v>225</v>
      </c>
      <c r="AU144" s="139" t="s">
        <v>88</v>
      </c>
      <c r="AY144" s="17" t="s">
        <v>224</v>
      </c>
      <c r="BE144" s="140">
        <f t="shared" si="14"/>
        <v>0</v>
      </c>
      <c r="BF144" s="140">
        <f t="shared" si="15"/>
        <v>0</v>
      </c>
      <c r="BG144" s="140">
        <f t="shared" si="16"/>
        <v>0</v>
      </c>
      <c r="BH144" s="140">
        <f t="shared" si="17"/>
        <v>0</v>
      </c>
      <c r="BI144" s="140">
        <f t="shared" si="18"/>
        <v>0</v>
      </c>
      <c r="BJ144" s="17" t="s">
        <v>6</v>
      </c>
      <c r="BK144" s="140">
        <f t="shared" si="19"/>
        <v>0</v>
      </c>
      <c r="BL144" s="17" t="s">
        <v>249</v>
      </c>
      <c r="BM144" s="139" t="s">
        <v>420</v>
      </c>
    </row>
    <row r="145" spans="2:65" s="1" customFormat="1" ht="24.2" customHeight="1">
      <c r="B145" s="32"/>
      <c r="C145" s="127" t="s">
        <v>322</v>
      </c>
      <c r="D145" s="127" t="s">
        <v>225</v>
      </c>
      <c r="E145" s="128" t="s">
        <v>2110</v>
      </c>
      <c r="F145" s="129" t="s">
        <v>2111</v>
      </c>
      <c r="G145" s="130" t="s">
        <v>447</v>
      </c>
      <c r="H145" s="131">
        <v>20</v>
      </c>
      <c r="I145" s="132"/>
      <c r="J145" s="133">
        <f t="shared" si="10"/>
        <v>0</v>
      </c>
      <c r="K145" s="134"/>
      <c r="L145" s="32"/>
      <c r="M145" s="135" t="s">
        <v>1</v>
      </c>
      <c r="N145" s="136" t="s">
        <v>44</v>
      </c>
      <c r="P145" s="137">
        <f t="shared" si="11"/>
        <v>0</v>
      </c>
      <c r="Q145" s="137">
        <v>1.7700000000000001E-3</v>
      </c>
      <c r="R145" s="137">
        <f t="shared" si="12"/>
        <v>3.5400000000000001E-2</v>
      </c>
      <c r="S145" s="137">
        <v>0</v>
      </c>
      <c r="T145" s="138">
        <f t="shared" si="13"/>
        <v>0</v>
      </c>
      <c r="AR145" s="139" t="s">
        <v>249</v>
      </c>
      <c r="AT145" s="139" t="s">
        <v>225</v>
      </c>
      <c r="AU145" s="139" t="s">
        <v>88</v>
      </c>
      <c r="AY145" s="17" t="s">
        <v>224</v>
      </c>
      <c r="BE145" s="140">
        <f t="shared" si="14"/>
        <v>0</v>
      </c>
      <c r="BF145" s="140">
        <f t="shared" si="15"/>
        <v>0</v>
      </c>
      <c r="BG145" s="140">
        <f t="shared" si="16"/>
        <v>0</v>
      </c>
      <c r="BH145" s="140">
        <f t="shared" si="17"/>
        <v>0</v>
      </c>
      <c r="BI145" s="140">
        <f t="shared" si="18"/>
        <v>0</v>
      </c>
      <c r="BJ145" s="17" t="s">
        <v>6</v>
      </c>
      <c r="BK145" s="140">
        <f t="shared" si="19"/>
        <v>0</v>
      </c>
      <c r="BL145" s="17" t="s">
        <v>249</v>
      </c>
      <c r="BM145" s="139" t="s">
        <v>429</v>
      </c>
    </row>
    <row r="146" spans="2:65" s="1" customFormat="1" ht="24.2" customHeight="1">
      <c r="B146" s="32"/>
      <c r="C146" s="127" t="s">
        <v>253</v>
      </c>
      <c r="D146" s="127" t="s">
        <v>225</v>
      </c>
      <c r="E146" s="128" t="s">
        <v>2112</v>
      </c>
      <c r="F146" s="129" t="s">
        <v>2113</v>
      </c>
      <c r="G146" s="130" t="s">
        <v>447</v>
      </c>
      <c r="H146" s="131">
        <v>3</v>
      </c>
      <c r="I146" s="132"/>
      <c r="J146" s="133">
        <f t="shared" si="10"/>
        <v>0</v>
      </c>
      <c r="K146" s="134"/>
      <c r="L146" s="32"/>
      <c r="M146" s="135" t="s">
        <v>1</v>
      </c>
      <c r="N146" s="136" t="s">
        <v>44</v>
      </c>
      <c r="P146" s="137">
        <f t="shared" si="11"/>
        <v>0</v>
      </c>
      <c r="Q146" s="137">
        <v>2.7499999999999998E-3</v>
      </c>
      <c r="R146" s="137">
        <f t="shared" si="12"/>
        <v>8.2500000000000004E-3</v>
      </c>
      <c r="S146" s="137">
        <v>0</v>
      </c>
      <c r="T146" s="138">
        <f t="shared" si="13"/>
        <v>0</v>
      </c>
      <c r="AR146" s="139" t="s">
        <v>249</v>
      </c>
      <c r="AT146" s="139" t="s">
        <v>225</v>
      </c>
      <c r="AU146" s="139" t="s">
        <v>88</v>
      </c>
      <c r="AY146" s="17" t="s">
        <v>224</v>
      </c>
      <c r="BE146" s="140">
        <f t="shared" si="14"/>
        <v>0</v>
      </c>
      <c r="BF146" s="140">
        <f t="shared" si="15"/>
        <v>0</v>
      </c>
      <c r="BG146" s="140">
        <f t="shared" si="16"/>
        <v>0</v>
      </c>
      <c r="BH146" s="140">
        <f t="shared" si="17"/>
        <v>0</v>
      </c>
      <c r="BI146" s="140">
        <f t="shared" si="18"/>
        <v>0</v>
      </c>
      <c r="BJ146" s="17" t="s">
        <v>6</v>
      </c>
      <c r="BK146" s="140">
        <f t="shared" si="19"/>
        <v>0</v>
      </c>
      <c r="BL146" s="17" t="s">
        <v>249</v>
      </c>
      <c r="BM146" s="139" t="s">
        <v>444</v>
      </c>
    </row>
    <row r="147" spans="2:65" s="1" customFormat="1" ht="21.75" customHeight="1">
      <c r="B147" s="32"/>
      <c r="C147" s="127" t="s">
        <v>333</v>
      </c>
      <c r="D147" s="127" t="s">
        <v>225</v>
      </c>
      <c r="E147" s="128" t="s">
        <v>2114</v>
      </c>
      <c r="F147" s="129" t="s">
        <v>2115</v>
      </c>
      <c r="G147" s="130" t="s">
        <v>447</v>
      </c>
      <c r="H147" s="131">
        <v>30</v>
      </c>
      <c r="I147" s="132"/>
      <c r="J147" s="133">
        <f t="shared" si="10"/>
        <v>0</v>
      </c>
      <c r="K147" s="134"/>
      <c r="L147" s="32"/>
      <c r="M147" s="135" t="s">
        <v>1</v>
      </c>
      <c r="N147" s="136" t="s">
        <v>44</v>
      </c>
      <c r="P147" s="137">
        <f t="shared" si="11"/>
        <v>0</v>
      </c>
      <c r="Q147" s="137">
        <v>1.1999999999999999E-3</v>
      </c>
      <c r="R147" s="137">
        <f t="shared" si="12"/>
        <v>3.5999999999999997E-2</v>
      </c>
      <c r="S147" s="137">
        <v>0</v>
      </c>
      <c r="T147" s="138">
        <f t="shared" si="13"/>
        <v>0</v>
      </c>
      <c r="AR147" s="139" t="s">
        <v>249</v>
      </c>
      <c r="AT147" s="139" t="s">
        <v>225</v>
      </c>
      <c r="AU147" s="139" t="s">
        <v>88</v>
      </c>
      <c r="AY147" s="17" t="s">
        <v>224</v>
      </c>
      <c r="BE147" s="140">
        <f t="shared" si="14"/>
        <v>0</v>
      </c>
      <c r="BF147" s="140">
        <f t="shared" si="15"/>
        <v>0</v>
      </c>
      <c r="BG147" s="140">
        <f t="shared" si="16"/>
        <v>0</v>
      </c>
      <c r="BH147" s="140">
        <f t="shared" si="17"/>
        <v>0</v>
      </c>
      <c r="BI147" s="140">
        <f t="shared" si="18"/>
        <v>0</v>
      </c>
      <c r="BJ147" s="17" t="s">
        <v>6</v>
      </c>
      <c r="BK147" s="140">
        <f t="shared" si="19"/>
        <v>0</v>
      </c>
      <c r="BL147" s="17" t="s">
        <v>249</v>
      </c>
      <c r="BM147" s="139" t="s">
        <v>289</v>
      </c>
    </row>
    <row r="148" spans="2:65" s="1" customFormat="1" ht="16.5" customHeight="1">
      <c r="B148" s="32"/>
      <c r="C148" s="127" t="s">
        <v>261</v>
      </c>
      <c r="D148" s="127" t="s">
        <v>225</v>
      </c>
      <c r="E148" s="128" t="s">
        <v>2116</v>
      </c>
      <c r="F148" s="129" t="s">
        <v>2117</v>
      </c>
      <c r="G148" s="130" t="s">
        <v>447</v>
      </c>
      <c r="H148" s="131">
        <v>6</v>
      </c>
      <c r="I148" s="132"/>
      <c r="J148" s="133">
        <f t="shared" si="10"/>
        <v>0</v>
      </c>
      <c r="K148" s="134"/>
      <c r="L148" s="32"/>
      <c r="M148" s="135" t="s">
        <v>1</v>
      </c>
      <c r="N148" s="136" t="s">
        <v>44</v>
      </c>
      <c r="P148" s="137">
        <f t="shared" si="11"/>
        <v>0</v>
      </c>
      <c r="Q148" s="137">
        <v>4.0000000000000002E-4</v>
      </c>
      <c r="R148" s="137">
        <f t="shared" si="12"/>
        <v>2.4000000000000002E-3</v>
      </c>
      <c r="S148" s="137">
        <v>0</v>
      </c>
      <c r="T148" s="138">
        <f t="shared" si="13"/>
        <v>0</v>
      </c>
      <c r="AR148" s="139" t="s">
        <v>249</v>
      </c>
      <c r="AT148" s="139" t="s">
        <v>225</v>
      </c>
      <c r="AU148" s="139" t="s">
        <v>88</v>
      </c>
      <c r="AY148" s="17" t="s">
        <v>224</v>
      </c>
      <c r="BE148" s="140">
        <f t="shared" si="14"/>
        <v>0</v>
      </c>
      <c r="BF148" s="140">
        <f t="shared" si="15"/>
        <v>0</v>
      </c>
      <c r="BG148" s="140">
        <f t="shared" si="16"/>
        <v>0</v>
      </c>
      <c r="BH148" s="140">
        <f t="shared" si="17"/>
        <v>0</v>
      </c>
      <c r="BI148" s="140">
        <f t="shared" si="18"/>
        <v>0</v>
      </c>
      <c r="BJ148" s="17" t="s">
        <v>6</v>
      </c>
      <c r="BK148" s="140">
        <f t="shared" si="19"/>
        <v>0</v>
      </c>
      <c r="BL148" s="17" t="s">
        <v>249</v>
      </c>
      <c r="BM148" s="139" t="s">
        <v>472</v>
      </c>
    </row>
    <row r="149" spans="2:65" s="1" customFormat="1" ht="21.75" customHeight="1">
      <c r="B149" s="32"/>
      <c r="C149" s="127" t="s">
        <v>7</v>
      </c>
      <c r="D149" s="127" t="s">
        <v>225</v>
      </c>
      <c r="E149" s="128" t="s">
        <v>2118</v>
      </c>
      <c r="F149" s="129" t="s">
        <v>2119</v>
      </c>
      <c r="G149" s="130" t="s">
        <v>447</v>
      </c>
      <c r="H149" s="131">
        <v>18</v>
      </c>
      <c r="I149" s="132"/>
      <c r="J149" s="133">
        <f t="shared" si="10"/>
        <v>0</v>
      </c>
      <c r="K149" s="134"/>
      <c r="L149" s="32"/>
      <c r="M149" s="135" t="s">
        <v>1</v>
      </c>
      <c r="N149" s="136" t="s">
        <v>44</v>
      </c>
      <c r="P149" s="137">
        <f t="shared" si="11"/>
        <v>0</v>
      </c>
      <c r="Q149" s="137">
        <v>3.5E-4</v>
      </c>
      <c r="R149" s="137">
        <f t="shared" si="12"/>
        <v>6.3E-3</v>
      </c>
      <c r="S149" s="137">
        <v>0</v>
      </c>
      <c r="T149" s="138">
        <f t="shared" si="13"/>
        <v>0</v>
      </c>
      <c r="AR149" s="139" t="s">
        <v>249</v>
      </c>
      <c r="AT149" s="139" t="s">
        <v>225</v>
      </c>
      <c r="AU149" s="139" t="s">
        <v>88</v>
      </c>
      <c r="AY149" s="17" t="s">
        <v>224</v>
      </c>
      <c r="BE149" s="140">
        <f t="shared" si="14"/>
        <v>0</v>
      </c>
      <c r="BF149" s="140">
        <f t="shared" si="15"/>
        <v>0</v>
      </c>
      <c r="BG149" s="140">
        <f t="shared" si="16"/>
        <v>0</v>
      </c>
      <c r="BH149" s="140">
        <f t="shared" si="17"/>
        <v>0</v>
      </c>
      <c r="BI149" s="140">
        <f t="shared" si="18"/>
        <v>0</v>
      </c>
      <c r="BJ149" s="17" t="s">
        <v>6</v>
      </c>
      <c r="BK149" s="140">
        <f t="shared" si="19"/>
        <v>0</v>
      </c>
      <c r="BL149" s="17" t="s">
        <v>249</v>
      </c>
      <c r="BM149" s="139" t="s">
        <v>292</v>
      </c>
    </row>
    <row r="150" spans="2:65" s="1" customFormat="1" ht="16.5" customHeight="1">
      <c r="B150" s="32"/>
      <c r="C150" s="127" t="s">
        <v>265</v>
      </c>
      <c r="D150" s="127" t="s">
        <v>225</v>
      </c>
      <c r="E150" s="128" t="s">
        <v>1467</v>
      </c>
      <c r="F150" s="129" t="s">
        <v>2120</v>
      </c>
      <c r="G150" s="130" t="s">
        <v>312</v>
      </c>
      <c r="H150" s="131">
        <v>1</v>
      </c>
      <c r="I150" s="132"/>
      <c r="J150" s="133">
        <f t="shared" si="10"/>
        <v>0</v>
      </c>
      <c r="K150" s="134"/>
      <c r="L150" s="32"/>
      <c r="M150" s="135" t="s">
        <v>1</v>
      </c>
      <c r="N150" s="136" t="s">
        <v>44</v>
      </c>
      <c r="P150" s="137">
        <f t="shared" si="11"/>
        <v>0</v>
      </c>
      <c r="Q150" s="137">
        <v>0</v>
      </c>
      <c r="R150" s="137">
        <f t="shared" si="12"/>
        <v>0</v>
      </c>
      <c r="S150" s="137">
        <v>0</v>
      </c>
      <c r="T150" s="138">
        <f t="shared" si="13"/>
        <v>0</v>
      </c>
      <c r="AR150" s="139" t="s">
        <v>249</v>
      </c>
      <c r="AT150" s="139" t="s">
        <v>225</v>
      </c>
      <c r="AU150" s="139" t="s">
        <v>88</v>
      </c>
      <c r="AY150" s="17" t="s">
        <v>224</v>
      </c>
      <c r="BE150" s="140">
        <f t="shared" si="14"/>
        <v>0</v>
      </c>
      <c r="BF150" s="140">
        <f t="shared" si="15"/>
        <v>0</v>
      </c>
      <c r="BG150" s="140">
        <f t="shared" si="16"/>
        <v>0</v>
      </c>
      <c r="BH150" s="140">
        <f t="shared" si="17"/>
        <v>0</v>
      </c>
      <c r="BI150" s="140">
        <f t="shared" si="18"/>
        <v>0</v>
      </c>
      <c r="BJ150" s="17" t="s">
        <v>6</v>
      </c>
      <c r="BK150" s="140">
        <f t="shared" si="19"/>
        <v>0</v>
      </c>
      <c r="BL150" s="17" t="s">
        <v>249</v>
      </c>
      <c r="BM150" s="139" t="s">
        <v>302</v>
      </c>
    </row>
    <row r="151" spans="2:65" s="1" customFormat="1" ht="16.5" customHeight="1">
      <c r="B151" s="32"/>
      <c r="C151" s="162" t="s">
        <v>356</v>
      </c>
      <c r="D151" s="162" t="s">
        <v>748</v>
      </c>
      <c r="E151" s="163" t="s">
        <v>1469</v>
      </c>
      <c r="F151" s="164" t="s">
        <v>2121</v>
      </c>
      <c r="G151" s="165" t="s">
        <v>312</v>
      </c>
      <c r="H151" s="166">
        <v>1</v>
      </c>
      <c r="I151" s="167"/>
      <c r="J151" s="168">
        <f t="shared" si="10"/>
        <v>0</v>
      </c>
      <c r="K151" s="169"/>
      <c r="L151" s="170"/>
      <c r="M151" s="171" t="s">
        <v>1</v>
      </c>
      <c r="N151" s="172" t="s">
        <v>44</v>
      </c>
      <c r="P151" s="137">
        <f t="shared" si="11"/>
        <v>0</v>
      </c>
      <c r="Q151" s="137">
        <v>0</v>
      </c>
      <c r="R151" s="137">
        <f t="shared" si="12"/>
        <v>0</v>
      </c>
      <c r="S151" s="137">
        <v>0</v>
      </c>
      <c r="T151" s="138">
        <f t="shared" si="13"/>
        <v>0</v>
      </c>
      <c r="AR151" s="139" t="s">
        <v>420</v>
      </c>
      <c r="AT151" s="139" t="s">
        <v>748</v>
      </c>
      <c r="AU151" s="139" t="s">
        <v>88</v>
      </c>
      <c r="AY151" s="17" t="s">
        <v>224</v>
      </c>
      <c r="BE151" s="140">
        <f t="shared" si="14"/>
        <v>0</v>
      </c>
      <c r="BF151" s="140">
        <f t="shared" si="15"/>
        <v>0</v>
      </c>
      <c r="BG151" s="140">
        <f t="shared" si="16"/>
        <v>0</v>
      </c>
      <c r="BH151" s="140">
        <f t="shared" si="17"/>
        <v>0</v>
      </c>
      <c r="BI151" s="140">
        <f t="shared" si="18"/>
        <v>0</v>
      </c>
      <c r="BJ151" s="17" t="s">
        <v>6</v>
      </c>
      <c r="BK151" s="140">
        <f t="shared" si="19"/>
        <v>0</v>
      </c>
      <c r="BL151" s="17" t="s">
        <v>249</v>
      </c>
      <c r="BM151" s="139" t="s">
        <v>499</v>
      </c>
    </row>
    <row r="152" spans="2:65" s="1" customFormat="1" ht="16.5" customHeight="1">
      <c r="B152" s="32"/>
      <c r="C152" s="127" t="s">
        <v>275</v>
      </c>
      <c r="D152" s="127" t="s">
        <v>225</v>
      </c>
      <c r="E152" s="128" t="s">
        <v>2122</v>
      </c>
      <c r="F152" s="129" t="s">
        <v>2123</v>
      </c>
      <c r="G152" s="130" t="s">
        <v>312</v>
      </c>
      <c r="H152" s="131">
        <v>3</v>
      </c>
      <c r="I152" s="132"/>
      <c r="J152" s="133">
        <f t="shared" si="10"/>
        <v>0</v>
      </c>
      <c r="K152" s="134"/>
      <c r="L152" s="32"/>
      <c r="M152" s="135" t="s">
        <v>1</v>
      </c>
      <c r="N152" s="136" t="s">
        <v>44</v>
      </c>
      <c r="P152" s="137">
        <f t="shared" si="11"/>
        <v>0</v>
      </c>
      <c r="Q152" s="137">
        <v>0</v>
      </c>
      <c r="R152" s="137">
        <f t="shared" si="12"/>
        <v>0</v>
      </c>
      <c r="S152" s="137">
        <v>0</v>
      </c>
      <c r="T152" s="138">
        <f t="shared" si="13"/>
        <v>0</v>
      </c>
      <c r="AR152" s="139" t="s">
        <v>249</v>
      </c>
      <c r="AT152" s="139" t="s">
        <v>225</v>
      </c>
      <c r="AU152" s="139" t="s">
        <v>88</v>
      </c>
      <c r="AY152" s="17" t="s">
        <v>224</v>
      </c>
      <c r="BE152" s="140">
        <f t="shared" si="14"/>
        <v>0</v>
      </c>
      <c r="BF152" s="140">
        <f t="shared" si="15"/>
        <v>0</v>
      </c>
      <c r="BG152" s="140">
        <f t="shared" si="16"/>
        <v>0</v>
      </c>
      <c r="BH152" s="140">
        <f t="shared" si="17"/>
        <v>0</v>
      </c>
      <c r="BI152" s="140">
        <f t="shared" si="18"/>
        <v>0</v>
      </c>
      <c r="BJ152" s="17" t="s">
        <v>6</v>
      </c>
      <c r="BK152" s="140">
        <f t="shared" si="19"/>
        <v>0</v>
      </c>
      <c r="BL152" s="17" t="s">
        <v>249</v>
      </c>
      <c r="BM152" s="139" t="s">
        <v>507</v>
      </c>
    </row>
    <row r="153" spans="2:65" s="1" customFormat="1" ht="16.5" customHeight="1">
      <c r="B153" s="32"/>
      <c r="C153" s="162" t="s">
        <v>369</v>
      </c>
      <c r="D153" s="162" t="s">
        <v>748</v>
      </c>
      <c r="E153" s="163" t="s">
        <v>2124</v>
      </c>
      <c r="F153" s="164" t="s">
        <v>2125</v>
      </c>
      <c r="G153" s="165" t="s">
        <v>312</v>
      </c>
      <c r="H153" s="166">
        <v>3</v>
      </c>
      <c r="I153" s="167"/>
      <c r="J153" s="168">
        <f t="shared" si="10"/>
        <v>0</v>
      </c>
      <c r="K153" s="169"/>
      <c r="L153" s="170"/>
      <c r="M153" s="171" t="s">
        <v>1</v>
      </c>
      <c r="N153" s="172" t="s">
        <v>44</v>
      </c>
      <c r="P153" s="137">
        <f t="shared" si="11"/>
        <v>0</v>
      </c>
      <c r="Q153" s="137">
        <v>0</v>
      </c>
      <c r="R153" s="137">
        <f t="shared" si="12"/>
        <v>0</v>
      </c>
      <c r="S153" s="137">
        <v>0</v>
      </c>
      <c r="T153" s="138">
        <f t="shared" si="13"/>
        <v>0</v>
      </c>
      <c r="AR153" s="139" t="s">
        <v>420</v>
      </c>
      <c r="AT153" s="139" t="s">
        <v>748</v>
      </c>
      <c r="AU153" s="139" t="s">
        <v>88</v>
      </c>
      <c r="AY153" s="17" t="s">
        <v>224</v>
      </c>
      <c r="BE153" s="140">
        <f t="shared" si="14"/>
        <v>0</v>
      </c>
      <c r="BF153" s="140">
        <f t="shared" si="15"/>
        <v>0</v>
      </c>
      <c r="BG153" s="140">
        <f t="shared" si="16"/>
        <v>0</v>
      </c>
      <c r="BH153" s="140">
        <f t="shared" si="17"/>
        <v>0</v>
      </c>
      <c r="BI153" s="140">
        <f t="shared" si="18"/>
        <v>0</v>
      </c>
      <c r="BJ153" s="17" t="s">
        <v>6</v>
      </c>
      <c r="BK153" s="140">
        <f t="shared" si="19"/>
        <v>0</v>
      </c>
      <c r="BL153" s="17" t="s">
        <v>249</v>
      </c>
      <c r="BM153" s="139" t="s">
        <v>516</v>
      </c>
    </row>
    <row r="154" spans="2:65" s="1" customFormat="1" ht="16.5" customHeight="1">
      <c r="B154" s="32"/>
      <c r="C154" s="127" t="s">
        <v>376</v>
      </c>
      <c r="D154" s="127" t="s">
        <v>225</v>
      </c>
      <c r="E154" s="128" t="s">
        <v>2126</v>
      </c>
      <c r="F154" s="129" t="s">
        <v>2127</v>
      </c>
      <c r="G154" s="130" t="s">
        <v>312</v>
      </c>
      <c r="H154" s="131">
        <v>10</v>
      </c>
      <c r="I154" s="132"/>
      <c r="J154" s="133">
        <f t="shared" si="10"/>
        <v>0</v>
      </c>
      <c r="K154" s="134"/>
      <c r="L154" s="32"/>
      <c r="M154" s="135" t="s">
        <v>1</v>
      </c>
      <c r="N154" s="136" t="s">
        <v>44</v>
      </c>
      <c r="P154" s="137">
        <f t="shared" si="11"/>
        <v>0</v>
      </c>
      <c r="Q154" s="137">
        <v>0</v>
      </c>
      <c r="R154" s="137">
        <f t="shared" si="12"/>
        <v>0</v>
      </c>
      <c r="S154" s="137">
        <v>0</v>
      </c>
      <c r="T154" s="138">
        <f t="shared" si="13"/>
        <v>0</v>
      </c>
      <c r="AR154" s="139" t="s">
        <v>249</v>
      </c>
      <c r="AT154" s="139" t="s">
        <v>225</v>
      </c>
      <c r="AU154" s="139" t="s">
        <v>88</v>
      </c>
      <c r="AY154" s="17" t="s">
        <v>224</v>
      </c>
      <c r="BE154" s="140">
        <f t="shared" si="14"/>
        <v>0</v>
      </c>
      <c r="BF154" s="140">
        <f t="shared" si="15"/>
        <v>0</v>
      </c>
      <c r="BG154" s="140">
        <f t="shared" si="16"/>
        <v>0</v>
      </c>
      <c r="BH154" s="140">
        <f t="shared" si="17"/>
        <v>0</v>
      </c>
      <c r="BI154" s="140">
        <f t="shared" si="18"/>
        <v>0</v>
      </c>
      <c r="BJ154" s="17" t="s">
        <v>6</v>
      </c>
      <c r="BK154" s="140">
        <f t="shared" si="19"/>
        <v>0</v>
      </c>
      <c r="BL154" s="17" t="s">
        <v>249</v>
      </c>
      <c r="BM154" s="139" t="s">
        <v>534</v>
      </c>
    </row>
    <row r="155" spans="2:65" s="1" customFormat="1" ht="16.5" customHeight="1">
      <c r="B155" s="32"/>
      <c r="C155" s="127" t="s">
        <v>380</v>
      </c>
      <c r="D155" s="127" t="s">
        <v>225</v>
      </c>
      <c r="E155" s="128" t="s">
        <v>2128</v>
      </c>
      <c r="F155" s="129" t="s">
        <v>2129</v>
      </c>
      <c r="G155" s="130" t="s">
        <v>312</v>
      </c>
      <c r="H155" s="131">
        <v>11</v>
      </c>
      <c r="I155" s="132"/>
      <c r="J155" s="133">
        <f t="shared" si="10"/>
        <v>0</v>
      </c>
      <c r="K155" s="134"/>
      <c r="L155" s="32"/>
      <c r="M155" s="135" t="s">
        <v>1</v>
      </c>
      <c r="N155" s="136" t="s">
        <v>44</v>
      </c>
      <c r="P155" s="137">
        <f t="shared" si="11"/>
        <v>0</v>
      </c>
      <c r="Q155" s="137">
        <v>0</v>
      </c>
      <c r="R155" s="137">
        <f t="shared" si="12"/>
        <v>0</v>
      </c>
      <c r="S155" s="137">
        <v>0</v>
      </c>
      <c r="T155" s="138">
        <f t="shared" si="13"/>
        <v>0</v>
      </c>
      <c r="AR155" s="139" t="s">
        <v>249</v>
      </c>
      <c r="AT155" s="139" t="s">
        <v>225</v>
      </c>
      <c r="AU155" s="139" t="s">
        <v>88</v>
      </c>
      <c r="AY155" s="17" t="s">
        <v>224</v>
      </c>
      <c r="BE155" s="140">
        <f t="shared" si="14"/>
        <v>0</v>
      </c>
      <c r="BF155" s="140">
        <f t="shared" si="15"/>
        <v>0</v>
      </c>
      <c r="BG155" s="140">
        <f t="shared" si="16"/>
        <v>0</v>
      </c>
      <c r="BH155" s="140">
        <f t="shared" si="17"/>
        <v>0</v>
      </c>
      <c r="BI155" s="140">
        <f t="shared" si="18"/>
        <v>0</v>
      </c>
      <c r="BJ155" s="17" t="s">
        <v>6</v>
      </c>
      <c r="BK155" s="140">
        <f t="shared" si="19"/>
        <v>0</v>
      </c>
      <c r="BL155" s="17" t="s">
        <v>249</v>
      </c>
      <c r="BM155" s="139" t="s">
        <v>544</v>
      </c>
    </row>
    <row r="156" spans="2:65" s="1" customFormat="1" ht="21.75" customHeight="1">
      <c r="B156" s="32"/>
      <c r="C156" s="127" t="s">
        <v>280</v>
      </c>
      <c r="D156" s="127" t="s">
        <v>225</v>
      </c>
      <c r="E156" s="128" t="s">
        <v>2130</v>
      </c>
      <c r="F156" s="129" t="s">
        <v>2131</v>
      </c>
      <c r="G156" s="130" t="s">
        <v>312</v>
      </c>
      <c r="H156" s="131">
        <v>10</v>
      </c>
      <c r="I156" s="132"/>
      <c r="J156" s="133">
        <f t="shared" si="10"/>
        <v>0</v>
      </c>
      <c r="K156" s="134"/>
      <c r="L156" s="32"/>
      <c r="M156" s="135" t="s">
        <v>1</v>
      </c>
      <c r="N156" s="136" t="s">
        <v>44</v>
      </c>
      <c r="P156" s="137">
        <f t="shared" si="11"/>
        <v>0</v>
      </c>
      <c r="Q156" s="137">
        <v>0</v>
      </c>
      <c r="R156" s="137">
        <f t="shared" si="12"/>
        <v>0</v>
      </c>
      <c r="S156" s="137">
        <v>0</v>
      </c>
      <c r="T156" s="138">
        <f t="shared" si="13"/>
        <v>0</v>
      </c>
      <c r="AR156" s="139" t="s">
        <v>249</v>
      </c>
      <c r="AT156" s="139" t="s">
        <v>225</v>
      </c>
      <c r="AU156" s="139" t="s">
        <v>88</v>
      </c>
      <c r="AY156" s="17" t="s">
        <v>224</v>
      </c>
      <c r="BE156" s="140">
        <f t="shared" si="14"/>
        <v>0</v>
      </c>
      <c r="BF156" s="140">
        <f t="shared" si="15"/>
        <v>0</v>
      </c>
      <c r="BG156" s="140">
        <f t="shared" si="16"/>
        <v>0</v>
      </c>
      <c r="BH156" s="140">
        <f t="shared" si="17"/>
        <v>0</v>
      </c>
      <c r="BI156" s="140">
        <f t="shared" si="18"/>
        <v>0</v>
      </c>
      <c r="BJ156" s="17" t="s">
        <v>6</v>
      </c>
      <c r="BK156" s="140">
        <f t="shared" si="19"/>
        <v>0</v>
      </c>
      <c r="BL156" s="17" t="s">
        <v>249</v>
      </c>
      <c r="BM156" s="139" t="s">
        <v>557</v>
      </c>
    </row>
    <row r="157" spans="2:65" s="1" customFormat="1" ht="16.5" customHeight="1">
      <c r="B157" s="32"/>
      <c r="C157" s="127" t="s">
        <v>394</v>
      </c>
      <c r="D157" s="127" t="s">
        <v>225</v>
      </c>
      <c r="E157" s="128" t="s">
        <v>1479</v>
      </c>
      <c r="F157" s="129" t="s">
        <v>1480</v>
      </c>
      <c r="G157" s="130" t="s">
        <v>447</v>
      </c>
      <c r="H157" s="131">
        <v>111</v>
      </c>
      <c r="I157" s="132"/>
      <c r="J157" s="133">
        <f t="shared" si="10"/>
        <v>0</v>
      </c>
      <c r="K157" s="134"/>
      <c r="L157" s="32"/>
      <c r="M157" s="135" t="s">
        <v>1</v>
      </c>
      <c r="N157" s="136" t="s">
        <v>44</v>
      </c>
      <c r="P157" s="137">
        <f t="shared" si="11"/>
        <v>0</v>
      </c>
      <c r="Q157" s="137">
        <v>0</v>
      </c>
      <c r="R157" s="137">
        <f t="shared" si="12"/>
        <v>0</v>
      </c>
      <c r="S157" s="137">
        <v>0</v>
      </c>
      <c r="T157" s="138">
        <f t="shared" si="13"/>
        <v>0</v>
      </c>
      <c r="AR157" s="139" t="s">
        <v>249</v>
      </c>
      <c r="AT157" s="139" t="s">
        <v>225</v>
      </c>
      <c r="AU157" s="139" t="s">
        <v>88</v>
      </c>
      <c r="AY157" s="17" t="s">
        <v>224</v>
      </c>
      <c r="BE157" s="140">
        <f t="shared" si="14"/>
        <v>0</v>
      </c>
      <c r="BF157" s="140">
        <f t="shared" si="15"/>
        <v>0</v>
      </c>
      <c r="BG157" s="140">
        <f t="shared" si="16"/>
        <v>0</v>
      </c>
      <c r="BH157" s="140">
        <f t="shared" si="17"/>
        <v>0</v>
      </c>
      <c r="BI157" s="140">
        <f t="shared" si="18"/>
        <v>0</v>
      </c>
      <c r="BJ157" s="17" t="s">
        <v>6</v>
      </c>
      <c r="BK157" s="140">
        <f t="shared" si="19"/>
        <v>0</v>
      </c>
      <c r="BL157" s="17" t="s">
        <v>249</v>
      </c>
      <c r="BM157" s="139" t="s">
        <v>568</v>
      </c>
    </row>
    <row r="158" spans="2:65" s="1" customFormat="1" ht="24.2" customHeight="1">
      <c r="B158" s="32"/>
      <c r="C158" s="127" t="s">
        <v>285</v>
      </c>
      <c r="D158" s="127" t="s">
        <v>225</v>
      </c>
      <c r="E158" s="128" t="s">
        <v>1481</v>
      </c>
      <c r="F158" s="129" t="s">
        <v>1482</v>
      </c>
      <c r="G158" s="130" t="s">
        <v>797</v>
      </c>
      <c r="H158" s="180"/>
      <c r="I158" s="132"/>
      <c r="J158" s="133">
        <f t="shared" si="10"/>
        <v>0</v>
      </c>
      <c r="K158" s="134"/>
      <c r="L158" s="32"/>
      <c r="M158" s="135" t="s">
        <v>1</v>
      </c>
      <c r="N158" s="136" t="s">
        <v>44</v>
      </c>
      <c r="P158" s="137">
        <f t="shared" si="11"/>
        <v>0</v>
      </c>
      <c r="Q158" s="137">
        <v>0</v>
      </c>
      <c r="R158" s="137">
        <f t="shared" si="12"/>
        <v>0</v>
      </c>
      <c r="S158" s="137">
        <v>0</v>
      </c>
      <c r="T158" s="138">
        <f t="shared" si="13"/>
        <v>0</v>
      </c>
      <c r="AR158" s="139" t="s">
        <v>249</v>
      </c>
      <c r="AT158" s="139" t="s">
        <v>225</v>
      </c>
      <c r="AU158" s="139" t="s">
        <v>88</v>
      </c>
      <c r="AY158" s="17" t="s">
        <v>224</v>
      </c>
      <c r="BE158" s="140">
        <f t="shared" si="14"/>
        <v>0</v>
      </c>
      <c r="BF158" s="140">
        <f t="shared" si="15"/>
        <v>0</v>
      </c>
      <c r="BG158" s="140">
        <f t="shared" si="16"/>
        <v>0</v>
      </c>
      <c r="BH158" s="140">
        <f t="shared" si="17"/>
        <v>0</v>
      </c>
      <c r="BI158" s="140">
        <f t="shared" si="18"/>
        <v>0</v>
      </c>
      <c r="BJ158" s="17" t="s">
        <v>6</v>
      </c>
      <c r="BK158" s="140">
        <f t="shared" si="19"/>
        <v>0</v>
      </c>
      <c r="BL158" s="17" t="s">
        <v>249</v>
      </c>
      <c r="BM158" s="139" t="s">
        <v>576</v>
      </c>
    </row>
    <row r="159" spans="2:65" s="10" customFormat="1" ht="22.9" customHeight="1">
      <c r="B159" s="117"/>
      <c r="D159" s="118" t="s">
        <v>78</v>
      </c>
      <c r="E159" s="195" t="s">
        <v>1483</v>
      </c>
      <c r="F159" s="195" t="s">
        <v>1484</v>
      </c>
      <c r="I159" s="120"/>
      <c r="J159" s="196">
        <f>BK159</f>
        <v>0</v>
      </c>
      <c r="L159" s="117"/>
      <c r="M159" s="122"/>
      <c r="P159" s="123">
        <f>SUM(P160:P189)</f>
        <v>0</v>
      </c>
      <c r="R159" s="123">
        <f>SUM(R160:R189)</f>
        <v>0.23939999999999997</v>
      </c>
      <c r="T159" s="124">
        <f>SUM(T160:T189)</f>
        <v>0</v>
      </c>
      <c r="AR159" s="118" t="s">
        <v>88</v>
      </c>
      <c r="AT159" s="125" t="s">
        <v>78</v>
      </c>
      <c r="AU159" s="125" t="s">
        <v>6</v>
      </c>
      <c r="AY159" s="118" t="s">
        <v>224</v>
      </c>
      <c r="BK159" s="126">
        <f>SUM(BK160:BK189)</f>
        <v>0</v>
      </c>
    </row>
    <row r="160" spans="2:65" s="1" customFormat="1" ht="24.2" customHeight="1">
      <c r="B160" s="32"/>
      <c r="C160" s="127" t="s">
        <v>414</v>
      </c>
      <c r="D160" s="127" t="s">
        <v>225</v>
      </c>
      <c r="E160" s="128" t="s">
        <v>2132</v>
      </c>
      <c r="F160" s="129" t="s">
        <v>2133</v>
      </c>
      <c r="G160" s="130" t="s">
        <v>447</v>
      </c>
      <c r="H160" s="131">
        <v>66</v>
      </c>
      <c r="I160" s="132"/>
      <c r="J160" s="133">
        <f t="shared" ref="J160:J189" si="20">ROUND(I160*H160,2)</f>
        <v>0</v>
      </c>
      <c r="K160" s="134"/>
      <c r="L160" s="32"/>
      <c r="M160" s="135" t="s">
        <v>1</v>
      </c>
      <c r="N160" s="136" t="s">
        <v>44</v>
      </c>
      <c r="P160" s="137">
        <f t="shared" ref="P160:P189" si="21">O160*H160</f>
        <v>0</v>
      </c>
      <c r="Q160" s="137">
        <v>7.2999999999999996E-4</v>
      </c>
      <c r="R160" s="137">
        <f t="shared" ref="R160:R189" si="22">Q160*H160</f>
        <v>4.8180000000000001E-2</v>
      </c>
      <c r="S160" s="137">
        <v>0</v>
      </c>
      <c r="T160" s="138">
        <f t="shared" ref="T160:T189" si="23">S160*H160</f>
        <v>0</v>
      </c>
      <c r="AR160" s="139" t="s">
        <v>249</v>
      </c>
      <c r="AT160" s="139" t="s">
        <v>225</v>
      </c>
      <c r="AU160" s="139" t="s">
        <v>88</v>
      </c>
      <c r="AY160" s="17" t="s">
        <v>224</v>
      </c>
      <c r="BE160" s="140">
        <f t="shared" ref="BE160:BE189" si="24">IF(N160="základní",J160,0)</f>
        <v>0</v>
      </c>
      <c r="BF160" s="140">
        <f t="shared" ref="BF160:BF189" si="25">IF(N160="snížená",J160,0)</f>
        <v>0</v>
      </c>
      <c r="BG160" s="140">
        <f t="shared" ref="BG160:BG189" si="26">IF(N160="zákl. přenesená",J160,0)</f>
        <v>0</v>
      </c>
      <c r="BH160" s="140">
        <f t="shared" ref="BH160:BH189" si="27">IF(N160="sníž. přenesená",J160,0)</f>
        <v>0</v>
      </c>
      <c r="BI160" s="140">
        <f t="shared" ref="BI160:BI189" si="28">IF(N160="nulová",J160,0)</f>
        <v>0</v>
      </c>
      <c r="BJ160" s="17" t="s">
        <v>6</v>
      </c>
      <c r="BK160" s="140">
        <f t="shared" ref="BK160:BK189" si="29">ROUND(I160*H160,2)</f>
        <v>0</v>
      </c>
      <c r="BL160" s="17" t="s">
        <v>249</v>
      </c>
      <c r="BM160" s="139" t="s">
        <v>313</v>
      </c>
    </row>
    <row r="161" spans="2:65" s="1" customFormat="1" ht="24.2" customHeight="1">
      <c r="B161" s="32"/>
      <c r="C161" s="127" t="s">
        <v>420</v>
      </c>
      <c r="D161" s="127" t="s">
        <v>225</v>
      </c>
      <c r="E161" s="128" t="s">
        <v>2134</v>
      </c>
      <c r="F161" s="129" t="s">
        <v>2135</v>
      </c>
      <c r="G161" s="130" t="s">
        <v>447</v>
      </c>
      <c r="H161" s="131">
        <v>56</v>
      </c>
      <c r="I161" s="132"/>
      <c r="J161" s="133">
        <f t="shared" si="20"/>
        <v>0</v>
      </c>
      <c r="K161" s="134"/>
      <c r="L161" s="32"/>
      <c r="M161" s="135" t="s">
        <v>1</v>
      </c>
      <c r="N161" s="136" t="s">
        <v>44</v>
      </c>
      <c r="P161" s="137">
        <f t="shared" si="21"/>
        <v>0</v>
      </c>
      <c r="Q161" s="137">
        <v>9.7999999999999997E-4</v>
      </c>
      <c r="R161" s="137">
        <f t="shared" si="22"/>
        <v>5.4879999999999998E-2</v>
      </c>
      <c r="S161" s="137">
        <v>0</v>
      </c>
      <c r="T161" s="138">
        <f t="shared" si="23"/>
        <v>0</v>
      </c>
      <c r="AR161" s="139" t="s">
        <v>249</v>
      </c>
      <c r="AT161" s="139" t="s">
        <v>225</v>
      </c>
      <c r="AU161" s="139" t="s">
        <v>88</v>
      </c>
      <c r="AY161" s="17" t="s">
        <v>224</v>
      </c>
      <c r="BE161" s="140">
        <f t="shared" si="24"/>
        <v>0</v>
      </c>
      <c r="BF161" s="140">
        <f t="shared" si="25"/>
        <v>0</v>
      </c>
      <c r="BG161" s="140">
        <f t="shared" si="26"/>
        <v>0</v>
      </c>
      <c r="BH161" s="140">
        <f t="shared" si="27"/>
        <v>0</v>
      </c>
      <c r="BI161" s="140">
        <f t="shared" si="28"/>
        <v>0</v>
      </c>
      <c r="BJ161" s="17" t="s">
        <v>6</v>
      </c>
      <c r="BK161" s="140">
        <f t="shared" si="29"/>
        <v>0</v>
      </c>
      <c r="BL161" s="17" t="s">
        <v>249</v>
      </c>
      <c r="BM161" s="139" t="s">
        <v>317</v>
      </c>
    </row>
    <row r="162" spans="2:65" s="1" customFormat="1" ht="24.2" customHeight="1">
      <c r="B162" s="32"/>
      <c r="C162" s="127" t="s">
        <v>425</v>
      </c>
      <c r="D162" s="127" t="s">
        <v>225</v>
      </c>
      <c r="E162" s="128" t="s">
        <v>2136</v>
      </c>
      <c r="F162" s="129" t="s">
        <v>2137</v>
      </c>
      <c r="G162" s="130" t="s">
        <v>447</v>
      </c>
      <c r="H162" s="131">
        <v>50</v>
      </c>
      <c r="I162" s="132"/>
      <c r="J162" s="133">
        <f t="shared" si="20"/>
        <v>0</v>
      </c>
      <c r="K162" s="134"/>
      <c r="L162" s="32"/>
      <c r="M162" s="135" t="s">
        <v>1</v>
      </c>
      <c r="N162" s="136" t="s">
        <v>44</v>
      </c>
      <c r="P162" s="137">
        <f t="shared" si="21"/>
        <v>0</v>
      </c>
      <c r="Q162" s="137">
        <v>1.2999999999999999E-3</v>
      </c>
      <c r="R162" s="137">
        <f t="shared" si="22"/>
        <v>6.5000000000000002E-2</v>
      </c>
      <c r="S162" s="137">
        <v>0</v>
      </c>
      <c r="T162" s="138">
        <f t="shared" si="23"/>
        <v>0</v>
      </c>
      <c r="AR162" s="139" t="s">
        <v>249</v>
      </c>
      <c r="AT162" s="139" t="s">
        <v>225</v>
      </c>
      <c r="AU162" s="139" t="s">
        <v>88</v>
      </c>
      <c r="AY162" s="17" t="s">
        <v>224</v>
      </c>
      <c r="BE162" s="140">
        <f t="shared" si="24"/>
        <v>0</v>
      </c>
      <c r="BF162" s="140">
        <f t="shared" si="25"/>
        <v>0</v>
      </c>
      <c r="BG162" s="140">
        <f t="shared" si="26"/>
        <v>0</v>
      </c>
      <c r="BH162" s="140">
        <f t="shared" si="27"/>
        <v>0</v>
      </c>
      <c r="BI162" s="140">
        <f t="shared" si="28"/>
        <v>0</v>
      </c>
      <c r="BJ162" s="17" t="s">
        <v>6</v>
      </c>
      <c r="BK162" s="140">
        <f t="shared" si="29"/>
        <v>0</v>
      </c>
      <c r="BL162" s="17" t="s">
        <v>249</v>
      </c>
      <c r="BM162" s="139" t="s">
        <v>321</v>
      </c>
    </row>
    <row r="163" spans="2:65" s="1" customFormat="1" ht="24.2" customHeight="1">
      <c r="B163" s="32"/>
      <c r="C163" s="127" t="s">
        <v>429</v>
      </c>
      <c r="D163" s="127" t="s">
        <v>225</v>
      </c>
      <c r="E163" s="128" t="s">
        <v>2138</v>
      </c>
      <c r="F163" s="129" t="s">
        <v>2139</v>
      </c>
      <c r="G163" s="130" t="s">
        <v>447</v>
      </c>
      <c r="H163" s="131">
        <v>4</v>
      </c>
      <c r="I163" s="132"/>
      <c r="J163" s="133">
        <f t="shared" si="20"/>
        <v>0</v>
      </c>
      <c r="K163" s="134"/>
      <c r="L163" s="32"/>
      <c r="M163" s="135" t="s">
        <v>1</v>
      </c>
      <c r="N163" s="136" t="s">
        <v>44</v>
      </c>
      <c r="P163" s="137">
        <f t="shared" si="21"/>
        <v>0</v>
      </c>
      <c r="Q163" s="137">
        <v>2.63E-3</v>
      </c>
      <c r="R163" s="137">
        <f t="shared" si="22"/>
        <v>1.052E-2</v>
      </c>
      <c r="S163" s="137">
        <v>0</v>
      </c>
      <c r="T163" s="138">
        <f t="shared" si="23"/>
        <v>0</v>
      </c>
      <c r="AR163" s="139" t="s">
        <v>249</v>
      </c>
      <c r="AT163" s="139" t="s">
        <v>225</v>
      </c>
      <c r="AU163" s="139" t="s">
        <v>88</v>
      </c>
      <c r="AY163" s="17" t="s">
        <v>224</v>
      </c>
      <c r="BE163" s="140">
        <f t="shared" si="24"/>
        <v>0</v>
      </c>
      <c r="BF163" s="140">
        <f t="shared" si="25"/>
        <v>0</v>
      </c>
      <c r="BG163" s="140">
        <f t="shared" si="26"/>
        <v>0</v>
      </c>
      <c r="BH163" s="140">
        <f t="shared" si="27"/>
        <v>0</v>
      </c>
      <c r="BI163" s="140">
        <f t="shared" si="28"/>
        <v>0</v>
      </c>
      <c r="BJ163" s="17" t="s">
        <v>6</v>
      </c>
      <c r="BK163" s="140">
        <f t="shared" si="29"/>
        <v>0</v>
      </c>
      <c r="BL163" s="17" t="s">
        <v>249</v>
      </c>
      <c r="BM163" s="139" t="s">
        <v>326</v>
      </c>
    </row>
    <row r="164" spans="2:65" s="1" customFormat="1" ht="33" customHeight="1">
      <c r="B164" s="32"/>
      <c r="C164" s="127" t="s">
        <v>434</v>
      </c>
      <c r="D164" s="127" t="s">
        <v>225</v>
      </c>
      <c r="E164" s="128" t="s">
        <v>2140</v>
      </c>
      <c r="F164" s="129" t="s">
        <v>2141</v>
      </c>
      <c r="G164" s="130" t="s">
        <v>447</v>
      </c>
      <c r="H164" s="131">
        <v>66</v>
      </c>
      <c r="I164" s="132"/>
      <c r="J164" s="133">
        <f t="shared" si="20"/>
        <v>0</v>
      </c>
      <c r="K164" s="134"/>
      <c r="L164" s="32"/>
      <c r="M164" s="135" t="s">
        <v>1</v>
      </c>
      <c r="N164" s="136" t="s">
        <v>44</v>
      </c>
      <c r="P164" s="137">
        <f t="shared" si="21"/>
        <v>0</v>
      </c>
      <c r="Q164" s="137">
        <v>5.0000000000000002E-5</v>
      </c>
      <c r="R164" s="137">
        <f t="shared" si="22"/>
        <v>3.3E-3</v>
      </c>
      <c r="S164" s="137">
        <v>0</v>
      </c>
      <c r="T164" s="138">
        <f t="shared" si="23"/>
        <v>0</v>
      </c>
      <c r="AR164" s="139" t="s">
        <v>249</v>
      </c>
      <c r="AT164" s="139" t="s">
        <v>225</v>
      </c>
      <c r="AU164" s="139" t="s">
        <v>88</v>
      </c>
      <c r="AY164" s="17" t="s">
        <v>224</v>
      </c>
      <c r="BE164" s="140">
        <f t="shared" si="24"/>
        <v>0</v>
      </c>
      <c r="BF164" s="140">
        <f t="shared" si="25"/>
        <v>0</v>
      </c>
      <c r="BG164" s="140">
        <f t="shared" si="26"/>
        <v>0</v>
      </c>
      <c r="BH164" s="140">
        <f t="shared" si="27"/>
        <v>0</v>
      </c>
      <c r="BI164" s="140">
        <f t="shared" si="28"/>
        <v>0</v>
      </c>
      <c r="BJ164" s="17" t="s">
        <v>6</v>
      </c>
      <c r="BK164" s="140">
        <f t="shared" si="29"/>
        <v>0</v>
      </c>
      <c r="BL164" s="17" t="s">
        <v>249</v>
      </c>
      <c r="BM164" s="139" t="s">
        <v>331</v>
      </c>
    </row>
    <row r="165" spans="2:65" s="1" customFormat="1" ht="33" customHeight="1">
      <c r="B165" s="32"/>
      <c r="C165" s="127" t="s">
        <v>444</v>
      </c>
      <c r="D165" s="127" t="s">
        <v>225</v>
      </c>
      <c r="E165" s="128" t="s">
        <v>2142</v>
      </c>
      <c r="F165" s="129" t="s">
        <v>2143</v>
      </c>
      <c r="G165" s="130" t="s">
        <v>447</v>
      </c>
      <c r="H165" s="131">
        <v>110</v>
      </c>
      <c r="I165" s="132"/>
      <c r="J165" s="133">
        <f t="shared" si="20"/>
        <v>0</v>
      </c>
      <c r="K165" s="134"/>
      <c r="L165" s="32"/>
      <c r="M165" s="135" t="s">
        <v>1</v>
      </c>
      <c r="N165" s="136" t="s">
        <v>44</v>
      </c>
      <c r="P165" s="137">
        <f t="shared" si="21"/>
        <v>0</v>
      </c>
      <c r="Q165" s="137">
        <v>6.9999999999999994E-5</v>
      </c>
      <c r="R165" s="137">
        <f t="shared" si="22"/>
        <v>7.6999999999999994E-3</v>
      </c>
      <c r="S165" s="137">
        <v>0</v>
      </c>
      <c r="T165" s="138">
        <f t="shared" si="23"/>
        <v>0</v>
      </c>
      <c r="AR165" s="139" t="s">
        <v>249</v>
      </c>
      <c r="AT165" s="139" t="s">
        <v>225</v>
      </c>
      <c r="AU165" s="139" t="s">
        <v>88</v>
      </c>
      <c r="AY165" s="17" t="s">
        <v>224</v>
      </c>
      <c r="BE165" s="140">
        <f t="shared" si="24"/>
        <v>0</v>
      </c>
      <c r="BF165" s="140">
        <f t="shared" si="25"/>
        <v>0</v>
      </c>
      <c r="BG165" s="140">
        <f t="shared" si="26"/>
        <v>0</v>
      </c>
      <c r="BH165" s="140">
        <f t="shared" si="27"/>
        <v>0</v>
      </c>
      <c r="BI165" s="140">
        <f t="shared" si="28"/>
        <v>0</v>
      </c>
      <c r="BJ165" s="17" t="s">
        <v>6</v>
      </c>
      <c r="BK165" s="140">
        <f t="shared" si="29"/>
        <v>0</v>
      </c>
      <c r="BL165" s="17" t="s">
        <v>249</v>
      </c>
      <c r="BM165" s="139" t="s">
        <v>337</v>
      </c>
    </row>
    <row r="166" spans="2:65" s="1" customFormat="1" ht="16.5" customHeight="1">
      <c r="B166" s="32"/>
      <c r="C166" s="127" t="s">
        <v>451</v>
      </c>
      <c r="D166" s="127" t="s">
        <v>225</v>
      </c>
      <c r="E166" s="128" t="s">
        <v>2543</v>
      </c>
      <c r="F166" s="129" t="s">
        <v>2544</v>
      </c>
      <c r="G166" s="130" t="s">
        <v>2180</v>
      </c>
      <c r="H166" s="131">
        <v>1</v>
      </c>
      <c r="I166" s="132"/>
      <c r="J166" s="133">
        <f t="shared" si="20"/>
        <v>0</v>
      </c>
      <c r="K166" s="134"/>
      <c r="L166" s="32"/>
      <c r="M166" s="135" t="s">
        <v>1</v>
      </c>
      <c r="N166" s="136" t="s">
        <v>44</v>
      </c>
      <c r="P166" s="137">
        <f t="shared" si="21"/>
        <v>0</v>
      </c>
      <c r="Q166" s="137">
        <v>8.9999999999999998E-4</v>
      </c>
      <c r="R166" s="137">
        <f t="shared" si="22"/>
        <v>8.9999999999999998E-4</v>
      </c>
      <c r="S166" s="137">
        <v>0</v>
      </c>
      <c r="T166" s="138">
        <f t="shared" si="23"/>
        <v>0</v>
      </c>
      <c r="AR166" s="139" t="s">
        <v>249</v>
      </c>
      <c r="AT166" s="139" t="s">
        <v>225</v>
      </c>
      <c r="AU166" s="139" t="s">
        <v>88</v>
      </c>
      <c r="AY166" s="17" t="s">
        <v>224</v>
      </c>
      <c r="BE166" s="140">
        <f t="shared" si="24"/>
        <v>0</v>
      </c>
      <c r="BF166" s="140">
        <f t="shared" si="25"/>
        <v>0</v>
      </c>
      <c r="BG166" s="140">
        <f t="shared" si="26"/>
        <v>0</v>
      </c>
      <c r="BH166" s="140">
        <f t="shared" si="27"/>
        <v>0</v>
      </c>
      <c r="BI166" s="140">
        <f t="shared" si="28"/>
        <v>0</v>
      </c>
      <c r="BJ166" s="17" t="s">
        <v>6</v>
      </c>
      <c r="BK166" s="140">
        <f t="shared" si="29"/>
        <v>0</v>
      </c>
      <c r="BL166" s="17" t="s">
        <v>249</v>
      </c>
      <c r="BM166" s="139" t="s">
        <v>626</v>
      </c>
    </row>
    <row r="167" spans="2:65" s="1" customFormat="1" ht="24.2" customHeight="1">
      <c r="B167" s="32"/>
      <c r="C167" s="127" t="s">
        <v>289</v>
      </c>
      <c r="D167" s="127" t="s">
        <v>225</v>
      </c>
      <c r="E167" s="128" t="s">
        <v>2144</v>
      </c>
      <c r="F167" s="129" t="s">
        <v>2145</v>
      </c>
      <c r="G167" s="130" t="s">
        <v>312</v>
      </c>
      <c r="H167" s="131">
        <v>2</v>
      </c>
      <c r="I167" s="132"/>
      <c r="J167" s="133">
        <f t="shared" si="20"/>
        <v>0</v>
      </c>
      <c r="K167" s="134"/>
      <c r="L167" s="32"/>
      <c r="M167" s="135" t="s">
        <v>1</v>
      </c>
      <c r="N167" s="136" t="s">
        <v>44</v>
      </c>
      <c r="P167" s="137">
        <f t="shared" si="21"/>
        <v>0</v>
      </c>
      <c r="Q167" s="137">
        <v>2.2000000000000001E-4</v>
      </c>
      <c r="R167" s="137">
        <f t="shared" si="22"/>
        <v>4.4000000000000002E-4</v>
      </c>
      <c r="S167" s="137">
        <v>0</v>
      </c>
      <c r="T167" s="138">
        <f t="shared" si="23"/>
        <v>0</v>
      </c>
      <c r="AR167" s="139" t="s">
        <v>249</v>
      </c>
      <c r="AT167" s="139" t="s">
        <v>225</v>
      </c>
      <c r="AU167" s="139" t="s">
        <v>88</v>
      </c>
      <c r="AY167" s="17" t="s">
        <v>224</v>
      </c>
      <c r="BE167" s="140">
        <f t="shared" si="24"/>
        <v>0</v>
      </c>
      <c r="BF167" s="140">
        <f t="shared" si="25"/>
        <v>0</v>
      </c>
      <c r="BG167" s="140">
        <f t="shared" si="26"/>
        <v>0</v>
      </c>
      <c r="BH167" s="140">
        <f t="shared" si="27"/>
        <v>0</v>
      </c>
      <c r="BI167" s="140">
        <f t="shared" si="28"/>
        <v>0</v>
      </c>
      <c r="BJ167" s="17" t="s">
        <v>6</v>
      </c>
      <c r="BK167" s="140">
        <f t="shared" si="29"/>
        <v>0</v>
      </c>
      <c r="BL167" s="17" t="s">
        <v>249</v>
      </c>
      <c r="BM167" s="139" t="s">
        <v>634</v>
      </c>
    </row>
    <row r="168" spans="2:65" s="1" customFormat="1" ht="21.75" customHeight="1">
      <c r="B168" s="32"/>
      <c r="C168" s="127" t="s">
        <v>468</v>
      </c>
      <c r="D168" s="127" t="s">
        <v>225</v>
      </c>
      <c r="E168" s="128" t="s">
        <v>2148</v>
      </c>
      <c r="F168" s="129" t="s">
        <v>2149</v>
      </c>
      <c r="G168" s="130" t="s">
        <v>312</v>
      </c>
      <c r="H168" s="131">
        <v>2</v>
      </c>
      <c r="I168" s="132"/>
      <c r="J168" s="133">
        <f t="shared" si="20"/>
        <v>0</v>
      </c>
      <c r="K168" s="134"/>
      <c r="L168" s="32"/>
      <c r="M168" s="135" t="s">
        <v>1</v>
      </c>
      <c r="N168" s="136" t="s">
        <v>44</v>
      </c>
      <c r="P168" s="137">
        <f t="shared" si="21"/>
        <v>0</v>
      </c>
      <c r="Q168" s="137">
        <v>1.5200000000000001E-3</v>
      </c>
      <c r="R168" s="137">
        <f t="shared" si="22"/>
        <v>3.0400000000000002E-3</v>
      </c>
      <c r="S168" s="137">
        <v>0</v>
      </c>
      <c r="T168" s="138">
        <f t="shared" si="23"/>
        <v>0</v>
      </c>
      <c r="AR168" s="139" t="s">
        <v>249</v>
      </c>
      <c r="AT168" s="139" t="s">
        <v>225</v>
      </c>
      <c r="AU168" s="139" t="s">
        <v>88</v>
      </c>
      <c r="AY168" s="17" t="s">
        <v>224</v>
      </c>
      <c r="BE168" s="140">
        <f t="shared" si="24"/>
        <v>0</v>
      </c>
      <c r="BF168" s="140">
        <f t="shared" si="25"/>
        <v>0</v>
      </c>
      <c r="BG168" s="140">
        <f t="shared" si="26"/>
        <v>0</v>
      </c>
      <c r="BH168" s="140">
        <f t="shared" si="27"/>
        <v>0</v>
      </c>
      <c r="BI168" s="140">
        <f t="shared" si="28"/>
        <v>0</v>
      </c>
      <c r="BJ168" s="17" t="s">
        <v>6</v>
      </c>
      <c r="BK168" s="140">
        <f t="shared" si="29"/>
        <v>0</v>
      </c>
      <c r="BL168" s="17" t="s">
        <v>249</v>
      </c>
      <c r="BM168" s="139" t="s">
        <v>642</v>
      </c>
    </row>
    <row r="169" spans="2:65" s="1" customFormat="1" ht="21.75" customHeight="1">
      <c r="B169" s="32"/>
      <c r="C169" s="127" t="s">
        <v>472</v>
      </c>
      <c r="D169" s="127" t="s">
        <v>225</v>
      </c>
      <c r="E169" s="128" t="s">
        <v>2150</v>
      </c>
      <c r="F169" s="129" t="s">
        <v>2151</v>
      </c>
      <c r="G169" s="130" t="s">
        <v>312</v>
      </c>
      <c r="H169" s="131">
        <v>1</v>
      </c>
      <c r="I169" s="132"/>
      <c r="J169" s="133">
        <f t="shared" si="20"/>
        <v>0</v>
      </c>
      <c r="K169" s="134"/>
      <c r="L169" s="32"/>
      <c r="M169" s="135" t="s">
        <v>1</v>
      </c>
      <c r="N169" s="136" t="s">
        <v>44</v>
      </c>
      <c r="P169" s="137">
        <f t="shared" si="21"/>
        <v>0</v>
      </c>
      <c r="Q169" s="137">
        <v>1.7000000000000001E-4</v>
      </c>
      <c r="R169" s="137">
        <f t="shared" si="22"/>
        <v>1.7000000000000001E-4</v>
      </c>
      <c r="S169" s="137">
        <v>0</v>
      </c>
      <c r="T169" s="138">
        <f t="shared" si="23"/>
        <v>0</v>
      </c>
      <c r="AR169" s="139" t="s">
        <v>249</v>
      </c>
      <c r="AT169" s="139" t="s">
        <v>225</v>
      </c>
      <c r="AU169" s="139" t="s">
        <v>88</v>
      </c>
      <c r="AY169" s="17" t="s">
        <v>224</v>
      </c>
      <c r="BE169" s="140">
        <f t="shared" si="24"/>
        <v>0</v>
      </c>
      <c r="BF169" s="140">
        <f t="shared" si="25"/>
        <v>0</v>
      </c>
      <c r="BG169" s="140">
        <f t="shared" si="26"/>
        <v>0</v>
      </c>
      <c r="BH169" s="140">
        <f t="shared" si="27"/>
        <v>0</v>
      </c>
      <c r="BI169" s="140">
        <f t="shared" si="28"/>
        <v>0</v>
      </c>
      <c r="BJ169" s="17" t="s">
        <v>6</v>
      </c>
      <c r="BK169" s="140">
        <f t="shared" si="29"/>
        <v>0</v>
      </c>
      <c r="BL169" s="17" t="s">
        <v>249</v>
      </c>
      <c r="BM169" s="139" t="s">
        <v>650</v>
      </c>
    </row>
    <row r="170" spans="2:65" s="1" customFormat="1" ht="24.2" customHeight="1">
      <c r="B170" s="32"/>
      <c r="C170" s="127" t="s">
        <v>477</v>
      </c>
      <c r="D170" s="127" t="s">
        <v>225</v>
      </c>
      <c r="E170" s="128" t="s">
        <v>2154</v>
      </c>
      <c r="F170" s="129" t="s">
        <v>2545</v>
      </c>
      <c r="G170" s="130" t="s">
        <v>312</v>
      </c>
      <c r="H170" s="131">
        <v>1</v>
      </c>
      <c r="I170" s="132"/>
      <c r="J170" s="133">
        <f t="shared" si="20"/>
        <v>0</v>
      </c>
      <c r="K170" s="134"/>
      <c r="L170" s="32"/>
      <c r="M170" s="135" t="s">
        <v>1</v>
      </c>
      <c r="N170" s="136" t="s">
        <v>44</v>
      </c>
      <c r="P170" s="137">
        <f t="shared" si="21"/>
        <v>0</v>
      </c>
      <c r="Q170" s="137">
        <v>1.7000000000000001E-4</v>
      </c>
      <c r="R170" s="137">
        <f t="shared" si="22"/>
        <v>1.7000000000000001E-4</v>
      </c>
      <c r="S170" s="137">
        <v>0</v>
      </c>
      <c r="T170" s="138">
        <f t="shared" si="23"/>
        <v>0</v>
      </c>
      <c r="AR170" s="139" t="s">
        <v>249</v>
      </c>
      <c r="AT170" s="139" t="s">
        <v>225</v>
      </c>
      <c r="AU170" s="139" t="s">
        <v>88</v>
      </c>
      <c r="AY170" s="17" t="s">
        <v>224</v>
      </c>
      <c r="BE170" s="140">
        <f t="shared" si="24"/>
        <v>0</v>
      </c>
      <c r="BF170" s="140">
        <f t="shared" si="25"/>
        <v>0</v>
      </c>
      <c r="BG170" s="140">
        <f t="shared" si="26"/>
        <v>0</v>
      </c>
      <c r="BH170" s="140">
        <f t="shared" si="27"/>
        <v>0</v>
      </c>
      <c r="BI170" s="140">
        <f t="shared" si="28"/>
        <v>0</v>
      </c>
      <c r="BJ170" s="17" t="s">
        <v>6</v>
      </c>
      <c r="BK170" s="140">
        <f t="shared" si="29"/>
        <v>0</v>
      </c>
      <c r="BL170" s="17" t="s">
        <v>249</v>
      </c>
      <c r="BM170" s="139" t="s">
        <v>658</v>
      </c>
    </row>
    <row r="171" spans="2:65" s="1" customFormat="1" ht="21.75" customHeight="1">
      <c r="B171" s="32"/>
      <c r="C171" s="127" t="s">
        <v>292</v>
      </c>
      <c r="D171" s="127" t="s">
        <v>225</v>
      </c>
      <c r="E171" s="128" t="s">
        <v>2546</v>
      </c>
      <c r="F171" s="129" t="s">
        <v>2547</v>
      </c>
      <c r="G171" s="130" t="s">
        <v>312</v>
      </c>
      <c r="H171" s="131">
        <v>1</v>
      </c>
      <c r="I171" s="132"/>
      <c r="J171" s="133">
        <f t="shared" si="20"/>
        <v>0</v>
      </c>
      <c r="K171" s="134"/>
      <c r="L171" s="32"/>
      <c r="M171" s="135" t="s">
        <v>1</v>
      </c>
      <c r="N171" s="136" t="s">
        <v>44</v>
      </c>
      <c r="P171" s="137">
        <f t="shared" si="21"/>
        <v>0</v>
      </c>
      <c r="Q171" s="137">
        <v>2.1000000000000001E-4</v>
      </c>
      <c r="R171" s="137">
        <f t="shared" si="22"/>
        <v>2.1000000000000001E-4</v>
      </c>
      <c r="S171" s="137">
        <v>0</v>
      </c>
      <c r="T171" s="138">
        <f t="shared" si="23"/>
        <v>0</v>
      </c>
      <c r="AR171" s="139" t="s">
        <v>249</v>
      </c>
      <c r="AT171" s="139" t="s">
        <v>225</v>
      </c>
      <c r="AU171" s="139" t="s">
        <v>88</v>
      </c>
      <c r="AY171" s="17" t="s">
        <v>224</v>
      </c>
      <c r="BE171" s="140">
        <f t="shared" si="24"/>
        <v>0</v>
      </c>
      <c r="BF171" s="140">
        <f t="shared" si="25"/>
        <v>0</v>
      </c>
      <c r="BG171" s="140">
        <f t="shared" si="26"/>
        <v>0</v>
      </c>
      <c r="BH171" s="140">
        <f t="shared" si="27"/>
        <v>0</v>
      </c>
      <c r="BI171" s="140">
        <f t="shared" si="28"/>
        <v>0</v>
      </c>
      <c r="BJ171" s="17" t="s">
        <v>6</v>
      </c>
      <c r="BK171" s="140">
        <f t="shared" si="29"/>
        <v>0</v>
      </c>
      <c r="BL171" s="17" t="s">
        <v>249</v>
      </c>
      <c r="BM171" s="139" t="s">
        <v>666</v>
      </c>
    </row>
    <row r="172" spans="2:65" s="1" customFormat="1" ht="21.75" customHeight="1">
      <c r="B172" s="32"/>
      <c r="C172" s="127" t="s">
        <v>485</v>
      </c>
      <c r="D172" s="127" t="s">
        <v>225</v>
      </c>
      <c r="E172" s="128" t="s">
        <v>2156</v>
      </c>
      <c r="F172" s="129" t="s">
        <v>2157</v>
      </c>
      <c r="G172" s="130" t="s">
        <v>312</v>
      </c>
      <c r="H172" s="131">
        <v>2</v>
      </c>
      <c r="I172" s="132"/>
      <c r="J172" s="133">
        <f t="shared" si="20"/>
        <v>0</v>
      </c>
      <c r="K172" s="134"/>
      <c r="L172" s="32"/>
      <c r="M172" s="135" t="s">
        <v>1</v>
      </c>
      <c r="N172" s="136" t="s">
        <v>44</v>
      </c>
      <c r="P172" s="137">
        <f t="shared" si="21"/>
        <v>0</v>
      </c>
      <c r="Q172" s="137">
        <v>3.4000000000000002E-4</v>
      </c>
      <c r="R172" s="137">
        <f t="shared" si="22"/>
        <v>6.8000000000000005E-4</v>
      </c>
      <c r="S172" s="137">
        <v>0</v>
      </c>
      <c r="T172" s="138">
        <f t="shared" si="23"/>
        <v>0</v>
      </c>
      <c r="AR172" s="139" t="s">
        <v>249</v>
      </c>
      <c r="AT172" s="139" t="s">
        <v>225</v>
      </c>
      <c r="AU172" s="139" t="s">
        <v>88</v>
      </c>
      <c r="AY172" s="17" t="s">
        <v>224</v>
      </c>
      <c r="BE172" s="140">
        <f t="shared" si="24"/>
        <v>0</v>
      </c>
      <c r="BF172" s="140">
        <f t="shared" si="25"/>
        <v>0</v>
      </c>
      <c r="BG172" s="140">
        <f t="shared" si="26"/>
        <v>0</v>
      </c>
      <c r="BH172" s="140">
        <f t="shared" si="27"/>
        <v>0</v>
      </c>
      <c r="BI172" s="140">
        <f t="shared" si="28"/>
        <v>0</v>
      </c>
      <c r="BJ172" s="17" t="s">
        <v>6</v>
      </c>
      <c r="BK172" s="140">
        <f t="shared" si="29"/>
        <v>0</v>
      </c>
      <c r="BL172" s="17" t="s">
        <v>249</v>
      </c>
      <c r="BM172" s="139" t="s">
        <v>676</v>
      </c>
    </row>
    <row r="173" spans="2:65" s="1" customFormat="1" ht="16.5" customHeight="1">
      <c r="B173" s="32"/>
      <c r="C173" s="127" t="s">
        <v>302</v>
      </c>
      <c r="D173" s="127" t="s">
        <v>225</v>
      </c>
      <c r="E173" s="128" t="s">
        <v>2160</v>
      </c>
      <c r="F173" s="129" t="s">
        <v>2161</v>
      </c>
      <c r="G173" s="130" t="s">
        <v>312</v>
      </c>
      <c r="H173" s="131">
        <v>1</v>
      </c>
      <c r="I173" s="132"/>
      <c r="J173" s="133">
        <f t="shared" si="20"/>
        <v>0</v>
      </c>
      <c r="K173" s="134"/>
      <c r="L173" s="32"/>
      <c r="M173" s="135" t="s">
        <v>1</v>
      </c>
      <c r="N173" s="136" t="s">
        <v>44</v>
      </c>
      <c r="P173" s="137">
        <f t="shared" si="21"/>
        <v>0</v>
      </c>
      <c r="Q173" s="137">
        <v>5.6999999999999998E-4</v>
      </c>
      <c r="R173" s="137">
        <f t="shared" si="22"/>
        <v>5.6999999999999998E-4</v>
      </c>
      <c r="S173" s="137">
        <v>0</v>
      </c>
      <c r="T173" s="138">
        <f t="shared" si="23"/>
        <v>0</v>
      </c>
      <c r="AR173" s="139" t="s">
        <v>249</v>
      </c>
      <c r="AT173" s="139" t="s">
        <v>225</v>
      </c>
      <c r="AU173" s="139" t="s">
        <v>88</v>
      </c>
      <c r="AY173" s="17" t="s">
        <v>224</v>
      </c>
      <c r="BE173" s="140">
        <f t="shared" si="24"/>
        <v>0</v>
      </c>
      <c r="BF173" s="140">
        <f t="shared" si="25"/>
        <v>0</v>
      </c>
      <c r="BG173" s="140">
        <f t="shared" si="26"/>
        <v>0</v>
      </c>
      <c r="BH173" s="140">
        <f t="shared" si="27"/>
        <v>0</v>
      </c>
      <c r="BI173" s="140">
        <f t="shared" si="28"/>
        <v>0</v>
      </c>
      <c r="BJ173" s="17" t="s">
        <v>6</v>
      </c>
      <c r="BK173" s="140">
        <f t="shared" si="29"/>
        <v>0</v>
      </c>
      <c r="BL173" s="17" t="s">
        <v>249</v>
      </c>
      <c r="BM173" s="139" t="s">
        <v>686</v>
      </c>
    </row>
    <row r="174" spans="2:65" s="1" customFormat="1" ht="16.5" customHeight="1">
      <c r="B174" s="32"/>
      <c r="C174" s="127" t="s">
        <v>494</v>
      </c>
      <c r="D174" s="127" t="s">
        <v>225</v>
      </c>
      <c r="E174" s="128" t="s">
        <v>2548</v>
      </c>
      <c r="F174" s="129" t="s">
        <v>2549</v>
      </c>
      <c r="G174" s="130" t="s">
        <v>312</v>
      </c>
      <c r="H174" s="131">
        <v>1</v>
      </c>
      <c r="I174" s="132"/>
      <c r="J174" s="133">
        <f t="shared" si="20"/>
        <v>0</v>
      </c>
      <c r="K174" s="134"/>
      <c r="L174" s="32"/>
      <c r="M174" s="135" t="s">
        <v>1</v>
      </c>
      <c r="N174" s="136" t="s">
        <v>44</v>
      </c>
      <c r="P174" s="137">
        <f t="shared" si="21"/>
        <v>0</v>
      </c>
      <c r="Q174" s="137">
        <v>5.6999999999999998E-4</v>
      </c>
      <c r="R174" s="137">
        <f t="shared" si="22"/>
        <v>5.6999999999999998E-4</v>
      </c>
      <c r="S174" s="137">
        <v>0</v>
      </c>
      <c r="T174" s="138">
        <f t="shared" si="23"/>
        <v>0</v>
      </c>
      <c r="AR174" s="139" t="s">
        <v>249</v>
      </c>
      <c r="AT174" s="139" t="s">
        <v>225</v>
      </c>
      <c r="AU174" s="139" t="s">
        <v>88</v>
      </c>
      <c r="AY174" s="17" t="s">
        <v>224</v>
      </c>
      <c r="BE174" s="140">
        <f t="shared" si="24"/>
        <v>0</v>
      </c>
      <c r="BF174" s="140">
        <f t="shared" si="25"/>
        <v>0</v>
      </c>
      <c r="BG174" s="140">
        <f t="shared" si="26"/>
        <v>0</v>
      </c>
      <c r="BH174" s="140">
        <f t="shared" si="27"/>
        <v>0</v>
      </c>
      <c r="BI174" s="140">
        <f t="shared" si="28"/>
        <v>0</v>
      </c>
      <c r="BJ174" s="17" t="s">
        <v>6</v>
      </c>
      <c r="BK174" s="140">
        <f t="shared" si="29"/>
        <v>0</v>
      </c>
      <c r="BL174" s="17" t="s">
        <v>249</v>
      </c>
      <c r="BM174" s="139" t="s">
        <v>696</v>
      </c>
    </row>
    <row r="175" spans="2:65" s="1" customFormat="1" ht="24.2" customHeight="1">
      <c r="B175" s="32"/>
      <c r="C175" s="127" t="s">
        <v>499</v>
      </c>
      <c r="D175" s="127" t="s">
        <v>225</v>
      </c>
      <c r="E175" s="128" t="s">
        <v>2162</v>
      </c>
      <c r="F175" s="129" t="s">
        <v>2550</v>
      </c>
      <c r="G175" s="130" t="s">
        <v>312</v>
      </c>
      <c r="H175" s="131">
        <v>1</v>
      </c>
      <c r="I175" s="132"/>
      <c r="J175" s="133">
        <f t="shared" si="20"/>
        <v>0</v>
      </c>
      <c r="K175" s="134"/>
      <c r="L175" s="32"/>
      <c r="M175" s="135" t="s">
        <v>1</v>
      </c>
      <c r="N175" s="136" t="s">
        <v>44</v>
      </c>
      <c r="P175" s="137">
        <f t="shared" si="21"/>
        <v>0</v>
      </c>
      <c r="Q175" s="137">
        <v>2.4000000000000001E-4</v>
      </c>
      <c r="R175" s="137">
        <f t="shared" si="22"/>
        <v>2.4000000000000001E-4</v>
      </c>
      <c r="S175" s="137">
        <v>0</v>
      </c>
      <c r="T175" s="138">
        <f t="shared" si="23"/>
        <v>0</v>
      </c>
      <c r="AR175" s="139" t="s">
        <v>249</v>
      </c>
      <c r="AT175" s="139" t="s">
        <v>225</v>
      </c>
      <c r="AU175" s="139" t="s">
        <v>88</v>
      </c>
      <c r="AY175" s="17" t="s">
        <v>224</v>
      </c>
      <c r="BE175" s="140">
        <f t="shared" si="24"/>
        <v>0</v>
      </c>
      <c r="BF175" s="140">
        <f t="shared" si="25"/>
        <v>0</v>
      </c>
      <c r="BG175" s="140">
        <f t="shared" si="26"/>
        <v>0</v>
      </c>
      <c r="BH175" s="140">
        <f t="shared" si="27"/>
        <v>0</v>
      </c>
      <c r="BI175" s="140">
        <f t="shared" si="28"/>
        <v>0</v>
      </c>
      <c r="BJ175" s="17" t="s">
        <v>6</v>
      </c>
      <c r="BK175" s="140">
        <f t="shared" si="29"/>
        <v>0</v>
      </c>
      <c r="BL175" s="17" t="s">
        <v>249</v>
      </c>
      <c r="BM175" s="139" t="s">
        <v>706</v>
      </c>
    </row>
    <row r="176" spans="2:65" s="1" customFormat="1" ht="16.5" customHeight="1">
      <c r="B176" s="32"/>
      <c r="C176" s="162" t="s">
        <v>503</v>
      </c>
      <c r="D176" s="162" t="s">
        <v>748</v>
      </c>
      <c r="E176" s="163" t="s">
        <v>2164</v>
      </c>
      <c r="F176" s="164" t="s">
        <v>2551</v>
      </c>
      <c r="G176" s="165" t="s">
        <v>312</v>
      </c>
      <c r="H176" s="166">
        <v>1</v>
      </c>
      <c r="I176" s="167"/>
      <c r="J176" s="168">
        <f t="shared" si="20"/>
        <v>0</v>
      </c>
      <c r="K176" s="169"/>
      <c r="L176" s="170"/>
      <c r="M176" s="171" t="s">
        <v>1</v>
      </c>
      <c r="N176" s="172" t="s">
        <v>44</v>
      </c>
      <c r="P176" s="137">
        <f t="shared" si="21"/>
        <v>0</v>
      </c>
      <c r="Q176" s="137">
        <v>0</v>
      </c>
      <c r="R176" s="137">
        <f t="shared" si="22"/>
        <v>0</v>
      </c>
      <c r="S176" s="137">
        <v>0</v>
      </c>
      <c r="T176" s="138">
        <f t="shared" si="23"/>
        <v>0</v>
      </c>
      <c r="AR176" s="139" t="s">
        <v>420</v>
      </c>
      <c r="AT176" s="139" t="s">
        <v>748</v>
      </c>
      <c r="AU176" s="139" t="s">
        <v>88</v>
      </c>
      <c r="AY176" s="17" t="s">
        <v>224</v>
      </c>
      <c r="BE176" s="140">
        <f t="shared" si="24"/>
        <v>0</v>
      </c>
      <c r="BF176" s="140">
        <f t="shared" si="25"/>
        <v>0</v>
      </c>
      <c r="BG176" s="140">
        <f t="shared" si="26"/>
        <v>0</v>
      </c>
      <c r="BH176" s="140">
        <f t="shared" si="27"/>
        <v>0</v>
      </c>
      <c r="BI176" s="140">
        <f t="shared" si="28"/>
        <v>0</v>
      </c>
      <c r="BJ176" s="17" t="s">
        <v>6</v>
      </c>
      <c r="BK176" s="140">
        <f t="shared" si="29"/>
        <v>0</v>
      </c>
      <c r="BL176" s="17" t="s">
        <v>249</v>
      </c>
      <c r="BM176" s="139" t="s">
        <v>717</v>
      </c>
    </row>
    <row r="177" spans="2:65" s="1" customFormat="1" ht="16.5" customHeight="1">
      <c r="B177" s="32"/>
      <c r="C177" s="162" t="s">
        <v>507</v>
      </c>
      <c r="D177" s="162" t="s">
        <v>748</v>
      </c>
      <c r="E177" s="163" t="s">
        <v>2166</v>
      </c>
      <c r="F177" s="164" t="s">
        <v>2167</v>
      </c>
      <c r="G177" s="165" t="s">
        <v>312</v>
      </c>
      <c r="H177" s="166">
        <v>1</v>
      </c>
      <c r="I177" s="167"/>
      <c r="J177" s="168">
        <f t="shared" si="20"/>
        <v>0</v>
      </c>
      <c r="K177" s="169"/>
      <c r="L177" s="170"/>
      <c r="M177" s="171" t="s">
        <v>1</v>
      </c>
      <c r="N177" s="172" t="s">
        <v>44</v>
      </c>
      <c r="P177" s="137">
        <f t="shared" si="21"/>
        <v>0</v>
      </c>
      <c r="Q177" s="137">
        <v>0</v>
      </c>
      <c r="R177" s="137">
        <f t="shared" si="22"/>
        <v>0</v>
      </c>
      <c r="S177" s="137">
        <v>0</v>
      </c>
      <c r="T177" s="138">
        <f t="shared" si="23"/>
        <v>0</v>
      </c>
      <c r="AR177" s="139" t="s">
        <v>420</v>
      </c>
      <c r="AT177" s="139" t="s">
        <v>748</v>
      </c>
      <c r="AU177" s="139" t="s">
        <v>88</v>
      </c>
      <c r="AY177" s="17" t="s">
        <v>224</v>
      </c>
      <c r="BE177" s="140">
        <f t="shared" si="24"/>
        <v>0</v>
      </c>
      <c r="BF177" s="140">
        <f t="shared" si="25"/>
        <v>0</v>
      </c>
      <c r="BG177" s="140">
        <f t="shared" si="26"/>
        <v>0</v>
      </c>
      <c r="BH177" s="140">
        <f t="shared" si="27"/>
        <v>0</v>
      </c>
      <c r="BI177" s="140">
        <f t="shared" si="28"/>
        <v>0</v>
      </c>
      <c r="BJ177" s="17" t="s">
        <v>6</v>
      </c>
      <c r="BK177" s="140">
        <f t="shared" si="29"/>
        <v>0</v>
      </c>
      <c r="BL177" s="17" t="s">
        <v>249</v>
      </c>
      <c r="BM177" s="139" t="s">
        <v>728</v>
      </c>
    </row>
    <row r="178" spans="2:65" s="1" customFormat="1" ht="24.2" customHeight="1">
      <c r="B178" s="32"/>
      <c r="C178" s="127" t="s">
        <v>511</v>
      </c>
      <c r="D178" s="127" t="s">
        <v>225</v>
      </c>
      <c r="E178" s="128" t="s">
        <v>1485</v>
      </c>
      <c r="F178" s="129" t="s">
        <v>1486</v>
      </c>
      <c r="G178" s="130" t="s">
        <v>447</v>
      </c>
      <c r="H178" s="131">
        <v>190</v>
      </c>
      <c r="I178" s="132"/>
      <c r="J178" s="133">
        <f t="shared" si="20"/>
        <v>0</v>
      </c>
      <c r="K178" s="134"/>
      <c r="L178" s="32"/>
      <c r="M178" s="135" t="s">
        <v>1</v>
      </c>
      <c r="N178" s="136" t="s">
        <v>44</v>
      </c>
      <c r="P178" s="137">
        <f t="shared" si="21"/>
        <v>0</v>
      </c>
      <c r="Q178" s="137">
        <v>1.8000000000000001E-4</v>
      </c>
      <c r="R178" s="137">
        <f t="shared" si="22"/>
        <v>3.4200000000000001E-2</v>
      </c>
      <c r="S178" s="137">
        <v>0</v>
      </c>
      <c r="T178" s="138">
        <f t="shared" si="23"/>
        <v>0</v>
      </c>
      <c r="AR178" s="139" t="s">
        <v>249</v>
      </c>
      <c r="AT178" s="139" t="s">
        <v>225</v>
      </c>
      <c r="AU178" s="139" t="s">
        <v>88</v>
      </c>
      <c r="AY178" s="17" t="s">
        <v>224</v>
      </c>
      <c r="BE178" s="140">
        <f t="shared" si="24"/>
        <v>0</v>
      </c>
      <c r="BF178" s="140">
        <f t="shared" si="25"/>
        <v>0</v>
      </c>
      <c r="BG178" s="140">
        <f t="shared" si="26"/>
        <v>0</v>
      </c>
      <c r="BH178" s="140">
        <f t="shared" si="27"/>
        <v>0</v>
      </c>
      <c r="BI178" s="140">
        <f t="shared" si="28"/>
        <v>0</v>
      </c>
      <c r="BJ178" s="17" t="s">
        <v>6</v>
      </c>
      <c r="BK178" s="140">
        <f t="shared" si="29"/>
        <v>0</v>
      </c>
      <c r="BL178" s="17" t="s">
        <v>249</v>
      </c>
      <c r="BM178" s="139" t="s">
        <v>738</v>
      </c>
    </row>
    <row r="179" spans="2:65" s="1" customFormat="1" ht="21.75" customHeight="1">
      <c r="B179" s="32"/>
      <c r="C179" s="127" t="s">
        <v>516</v>
      </c>
      <c r="D179" s="127" t="s">
        <v>225</v>
      </c>
      <c r="E179" s="128" t="s">
        <v>1487</v>
      </c>
      <c r="F179" s="129" t="s">
        <v>1488</v>
      </c>
      <c r="G179" s="130" t="s">
        <v>447</v>
      </c>
      <c r="H179" s="131">
        <v>190</v>
      </c>
      <c r="I179" s="132"/>
      <c r="J179" s="133">
        <f t="shared" si="20"/>
        <v>0</v>
      </c>
      <c r="K179" s="134"/>
      <c r="L179" s="32"/>
      <c r="M179" s="135" t="s">
        <v>1</v>
      </c>
      <c r="N179" s="136" t="s">
        <v>44</v>
      </c>
      <c r="P179" s="137">
        <f t="shared" si="21"/>
        <v>0</v>
      </c>
      <c r="Q179" s="137">
        <v>1.0000000000000001E-5</v>
      </c>
      <c r="R179" s="137">
        <f t="shared" si="22"/>
        <v>1.9000000000000002E-3</v>
      </c>
      <c r="S179" s="137">
        <v>0</v>
      </c>
      <c r="T179" s="138">
        <f t="shared" si="23"/>
        <v>0</v>
      </c>
      <c r="AR179" s="139" t="s">
        <v>249</v>
      </c>
      <c r="AT179" s="139" t="s">
        <v>225</v>
      </c>
      <c r="AU179" s="139" t="s">
        <v>88</v>
      </c>
      <c r="AY179" s="17" t="s">
        <v>224</v>
      </c>
      <c r="BE179" s="140">
        <f t="shared" si="24"/>
        <v>0</v>
      </c>
      <c r="BF179" s="140">
        <f t="shared" si="25"/>
        <v>0</v>
      </c>
      <c r="BG179" s="140">
        <f t="shared" si="26"/>
        <v>0</v>
      </c>
      <c r="BH179" s="140">
        <f t="shared" si="27"/>
        <v>0</v>
      </c>
      <c r="BI179" s="140">
        <f t="shared" si="28"/>
        <v>0</v>
      </c>
      <c r="BJ179" s="17" t="s">
        <v>6</v>
      </c>
      <c r="BK179" s="140">
        <f t="shared" si="29"/>
        <v>0</v>
      </c>
      <c r="BL179" s="17" t="s">
        <v>249</v>
      </c>
      <c r="BM179" s="139" t="s">
        <v>747</v>
      </c>
    </row>
    <row r="180" spans="2:65" s="1" customFormat="1" ht="16.5" customHeight="1">
      <c r="B180" s="32"/>
      <c r="C180" s="127" t="s">
        <v>522</v>
      </c>
      <c r="D180" s="127" t="s">
        <v>225</v>
      </c>
      <c r="E180" s="128" t="s">
        <v>2168</v>
      </c>
      <c r="F180" s="129" t="s">
        <v>2169</v>
      </c>
      <c r="G180" s="130" t="s">
        <v>447</v>
      </c>
      <c r="H180" s="131">
        <v>14</v>
      </c>
      <c r="I180" s="132"/>
      <c r="J180" s="133">
        <f t="shared" si="20"/>
        <v>0</v>
      </c>
      <c r="K180" s="134"/>
      <c r="L180" s="32"/>
      <c r="M180" s="135" t="s">
        <v>1</v>
      </c>
      <c r="N180" s="136" t="s">
        <v>44</v>
      </c>
      <c r="P180" s="137">
        <f t="shared" si="21"/>
        <v>0</v>
      </c>
      <c r="Q180" s="137">
        <v>0</v>
      </c>
      <c r="R180" s="137">
        <f t="shared" si="22"/>
        <v>0</v>
      </c>
      <c r="S180" s="137">
        <v>0</v>
      </c>
      <c r="T180" s="138">
        <f t="shared" si="23"/>
        <v>0</v>
      </c>
      <c r="AR180" s="139" t="s">
        <v>249</v>
      </c>
      <c r="AT180" s="139" t="s">
        <v>225</v>
      </c>
      <c r="AU180" s="139" t="s">
        <v>88</v>
      </c>
      <c r="AY180" s="17" t="s">
        <v>224</v>
      </c>
      <c r="BE180" s="140">
        <f t="shared" si="24"/>
        <v>0</v>
      </c>
      <c r="BF180" s="140">
        <f t="shared" si="25"/>
        <v>0</v>
      </c>
      <c r="BG180" s="140">
        <f t="shared" si="26"/>
        <v>0</v>
      </c>
      <c r="BH180" s="140">
        <f t="shared" si="27"/>
        <v>0</v>
      </c>
      <c r="BI180" s="140">
        <f t="shared" si="28"/>
        <v>0</v>
      </c>
      <c r="BJ180" s="17" t="s">
        <v>6</v>
      </c>
      <c r="BK180" s="140">
        <f t="shared" si="29"/>
        <v>0</v>
      </c>
      <c r="BL180" s="17" t="s">
        <v>249</v>
      </c>
      <c r="BM180" s="139" t="s">
        <v>758</v>
      </c>
    </row>
    <row r="181" spans="2:65" s="1" customFormat="1" ht="16.5" customHeight="1">
      <c r="B181" s="32"/>
      <c r="C181" s="162" t="s">
        <v>534</v>
      </c>
      <c r="D181" s="162" t="s">
        <v>748</v>
      </c>
      <c r="E181" s="163" t="s">
        <v>2172</v>
      </c>
      <c r="F181" s="164" t="s">
        <v>2173</v>
      </c>
      <c r="G181" s="165" t="s">
        <v>447</v>
      </c>
      <c r="H181" s="166">
        <v>14</v>
      </c>
      <c r="I181" s="167"/>
      <c r="J181" s="168">
        <f t="shared" si="20"/>
        <v>0</v>
      </c>
      <c r="K181" s="169"/>
      <c r="L181" s="170"/>
      <c r="M181" s="171" t="s">
        <v>1</v>
      </c>
      <c r="N181" s="172" t="s">
        <v>44</v>
      </c>
      <c r="P181" s="137">
        <f t="shared" si="21"/>
        <v>0</v>
      </c>
      <c r="Q181" s="137">
        <v>0</v>
      </c>
      <c r="R181" s="137">
        <f t="shared" si="22"/>
        <v>0</v>
      </c>
      <c r="S181" s="137">
        <v>0</v>
      </c>
      <c r="T181" s="138">
        <f t="shared" si="23"/>
        <v>0</v>
      </c>
      <c r="AR181" s="139" t="s">
        <v>420</v>
      </c>
      <c r="AT181" s="139" t="s">
        <v>748</v>
      </c>
      <c r="AU181" s="139" t="s">
        <v>88</v>
      </c>
      <c r="AY181" s="17" t="s">
        <v>224</v>
      </c>
      <c r="BE181" s="140">
        <f t="shared" si="24"/>
        <v>0</v>
      </c>
      <c r="BF181" s="140">
        <f t="shared" si="25"/>
        <v>0</v>
      </c>
      <c r="BG181" s="140">
        <f t="shared" si="26"/>
        <v>0</v>
      </c>
      <c r="BH181" s="140">
        <f t="shared" si="27"/>
        <v>0</v>
      </c>
      <c r="BI181" s="140">
        <f t="shared" si="28"/>
        <v>0</v>
      </c>
      <c r="BJ181" s="17" t="s">
        <v>6</v>
      </c>
      <c r="BK181" s="140">
        <f t="shared" si="29"/>
        <v>0</v>
      </c>
      <c r="BL181" s="17" t="s">
        <v>249</v>
      </c>
      <c r="BM181" s="139" t="s">
        <v>774</v>
      </c>
    </row>
    <row r="182" spans="2:65" s="1" customFormat="1" ht="16.5" customHeight="1">
      <c r="B182" s="32"/>
      <c r="C182" s="162" t="s">
        <v>538</v>
      </c>
      <c r="D182" s="162" t="s">
        <v>748</v>
      </c>
      <c r="E182" s="163" t="s">
        <v>1501</v>
      </c>
      <c r="F182" s="164" t="s">
        <v>1502</v>
      </c>
      <c r="G182" s="165" t="s">
        <v>312</v>
      </c>
      <c r="H182" s="166">
        <v>2</v>
      </c>
      <c r="I182" s="167"/>
      <c r="J182" s="168">
        <f t="shared" si="20"/>
        <v>0</v>
      </c>
      <c r="K182" s="169"/>
      <c r="L182" s="170"/>
      <c r="M182" s="171" t="s">
        <v>1</v>
      </c>
      <c r="N182" s="172" t="s">
        <v>44</v>
      </c>
      <c r="P182" s="137">
        <f t="shared" si="21"/>
        <v>0</v>
      </c>
      <c r="Q182" s="137">
        <v>0</v>
      </c>
      <c r="R182" s="137">
        <f t="shared" si="22"/>
        <v>0</v>
      </c>
      <c r="S182" s="137">
        <v>0</v>
      </c>
      <c r="T182" s="138">
        <f t="shared" si="23"/>
        <v>0</v>
      </c>
      <c r="AR182" s="139" t="s">
        <v>420</v>
      </c>
      <c r="AT182" s="139" t="s">
        <v>748</v>
      </c>
      <c r="AU182" s="139" t="s">
        <v>88</v>
      </c>
      <c r="AY182" s="17" t="s">
        <v>224</v>
      </c>
      <c r="BE182" s="140">
        <f t="shared" si="24"/>
        <v>0</v>
      </c>
      <c r="BF182" s="140">
        <f t="shared" si="25"/>
        <v>0</v>
      </c>
      <c r="BG182" s="140">
        <f t="shared" si="26"/>
        <v>0</v>
      </c>
      <c r="BH182" s="140">
        <f t="shared" si="27"/>
        <v>0</v>
      </c>
      <c r="BI182" s="140">
        <f t="shared" si="28"/>
        <v>0</v>
      </c>
      <c r="BJ182" s="17" t="s">
        <v>6</v>
      </c>
      <c r="BK182" s="140">
        <f t="shared" si="29"/>
        <v>0</v>
      </c>
      <c r="BL182" s="17" t="s">
        <v>249</v>
      </c>
      <c r="BM182" s="139" t="s">
        <v>785</v>
      </c>
    </row>
    <row r="183" spans="2:65" s="1" customFormat="1" ht="16.5" customHeight="1">
      <c r="B183" s="32"/>
      <c r="C183" s="162" t="s">
        <v>544</v>
      </c>
      <c r="D183" s="162" t="s">
        <v>748</v>
      </c>
      <c r="E183" s="163" t="s">
        <v>1505</v>
      </c>
      <c r="F183" s="164" t="s">
        <v>1506</v>
      </c>
      <c r="G183" s="165" t="s">
        <v>447</v>
      </c>
      <c r="H183" s="166">
        <v>18</v>
      </c>
      <c r="I183" s="167"/>
      <c r="J183" s="168">
        <f t="shared" si="20"/>
        <v>0</v>
      </c>
      <c r="K183" s="169"/>
      <c r="L183" s="170"/>
      <c r="M183" s="171" t="s">
        <v>1</v>
      </c>
      <c r="N183" s="172" t="s">
        <v>44</v>
      </c>
      <c r="P183" s="137">
        <f t="shared" si="21"/>
        <v>0</v>
      </c>
      <c r="Q183" s="137">
        <v>0</v>
      </c>
      <c r="R183" s="137">
        <f t="shared" si="22"/>
        <v>0</v>
      </c>
      <c r="S183" s="137">
        <v>0</v>
      </c>
      <c r="T183" s="138">
        <f t="shared" si="23"/>
        <v>0</v>
      </c>
      <c r="AR183" s="139" t="s">
        <v>420</v>
      </c>
      <c r="AT183" s="139" t="s">
        <v>748</v>
      </c>
      <c r="AU183" s="139" t="s">
        <v>88</v>
      </c>
      <c r="AY183" s="17" t="s">
        <v>224</v>
      </c>
      <c r="BE183" s="140">
        <f t="shared" si="24"/>
        <v>0</v>
      </c>
      <c r="BF183" s="140">
        <f t="shared" si="25"/>
        <v>0</v>
      </c>
      <c r="BG183" s="140">
        <f t="shared" si="26"/>
        <v>0</v>
      </c>
      <c r="BH183" s="140">
        <f t="shared" si="27"/>
        <v>0</v>
      </c>
      <c r="BI183" s="140">
        <f t="shared" si="28"/>
        <v>0</v>
      </c>
      <c r="BJ183" s="17" t="s">
        <v>6</v>
      </c>
      <c r="BK183" s="140">
        <f t="shared" si="29"/>
        <v>0</v>
      </c>
      <c r="BL183" s="17" t="s">
        <v>249</v>
      </c>
      <c r="BM183" s="139" t="s">
        <v>794</v>
      </c>
    </row>
    <row r="184" spans="2:65" s="1" customFormat="1" ht="24.2" customHeight="1">
      <c r="B184" s="32"/>
      <c r="C184" s="162" t="s">
        <v>550</v>
      </c>
      <c r="D184" s="162" t="s">
        <v>748</v>
      </c>
      <c r="E184" s="163" t="s">
        <v>2174</v>
      </c>
      <c r="F184" s="164" t="s">
        <v>2552</v>
      </c>
      <c r="G184" s="165" t="s">
        <v>312</v>
      </c>
      <c r="H184" s="166">
        <v>1</v>
      </c>
      <c r="I184" s="167"/>
      <c r="J184" s="168">
        <f t="shared" si="20"/>
        <v>0</v>
      </c>
      <c r="K184" s="169"/>
      <c r="L184" s="170"/>
      <c r="M184" s="171" t="s">
        <v>1</v>
      </c>
      <c r="N184" s="172" t="s">
        <v>44</v>
      </c>
      <c r="P184" s="137">
        <f t="shared" si="21"/>
        <v>0</v>
      </c>
      <c r="Q184" s="137">
        <v>0</v>
      </c>
      <c r="R184" s="137">
        <f t="shared" si="22"/>
        <v>0</v>
      </c>
      <c r="S184" s="137">
        <v>0</v>
      </c>
      <c r="T184" s="138">
        <f t="shared" si="23"/>
        <v>0</v>
      </c>
      <c r="AR184" s="139" t="s">
        <v>420</v>
      </c>
      <c r="AT184" s="139" t="s">
        <v>748</v>
      </c>
      <c r="AU184" s="139" t="s">
        <v>88</v>
      </c>
      <c r="AY184" s="17" t="s">
        <v>224</v>
      </c>
      <c r="BE184" s="140">
        <f t="shared" si="24"/>
        <v>0</v>
      </c>
      <c r="BF184" s="140">
        <f t="shared" si="25"/>
        <v>0</v>
      </c>
      <c r="BG184" s="140">
        <f t="shared" si="26"/>
        <v>0</v>
      </c>
      <c r="BH184" s="140">
        <f t="shared" si="27"/>
        <v>0</v>
      </c>
      <c r="BI184" s="140">
        <f t="shared" si="28"/>
        <v>0</v>
      </c>
      <c r="BJ184" s="17" t="s">
        <v>6</v>
      </c>
      <c r="BK184" s="140">
        <f t="shared" si="29"/>
        <v>0</v>
      </c>
      <c r="BL184" s="17" t="s">
        <v>249</v>
      </c>
      <c r="BM184" s="139" t="s">
        <v>806</v>
      </c>
    </row>
    <row r="185" spans="2:65" s="1" customFormat="1" ht="16.5" customHeight="1">
      <c r="B185" s="32"/>
      <c r="C185" s="127" t="s">
        <v>557</v>
      </c>
      <c r="D185" s="127" t="s">
        <v>225</v>
      </c>
      <c r="E185" s="128" t="s">
        <v>2176</v>
      </c>
      <c r="F185" s="129" t="s">
        <v>2177</v>
      </c>
      <c r="G185" s="130" t="s">
        <v>312</v>
      </c>
      <c r="H185" s="131">
        <v>1</v>
      </c>
      <c r="I185" s="132"/>
      <c r="J185" s="133">
        <f t="shared" si="20"/>
        <v>0</v>
      </c>
      <c r="K185" s="134"/>
      <c r="L185" s="32"/>
      <c r="M185" s="135" t="s">
        <v>1</v>
      </c>
      <c r="N185" s="136" t="s">
        <v>44</v>
      </c>
      <c r="P185" s="137">
        <f t="shared" si="21"/>
        <v>0</v>
      </c>
      <c r="Q185" s="137">
        <v>0</v>
      </c>
      <c r="R185" s="137">
        <f t="shared" si="22"/>
        <v>0</v>
      </c>
      <c r="S185" s="137">
        <v>0</v>
      </c>
      <c r="T185" s="138">
        <f t="shared" si="23"/>
        <v>0</v>
      </c>
      <c r="AR185" s="139" t="s">
        <v>249</v>
      </c>
      <c r="AT185" s="139" t="s">
        <v>225</v>
      </c>
      <c r="AU185" s="139" t="s">
        <v>88</v>
      </c>
      <c r="AY185" s="17" t="s">
        <v>224</v>
      </c>
      <c r="BE185" s="140">
        <f t="shared" si="24"/>
        <v>0</v>
      </c>
      <c r="BF185" s="140">
        <f t="shared" si="25"/>
        <v>0</v>
      </c>
      <c r="BG185" s="140">
        <f t="shared" si="26"/>
        <v>0</v>
      </c>
      <c r="BH185" s="140">
        <f t="shared" si="27"/>
        <v>0</v>
      </c>
      <c r="BI185" s="140">
        <f t="shared" si="28"/>
        <v>0</v>
      </c>
      <c r="BJ185" s="17" t="s">
        <v>6</v>
      </c>
      <c r="BK185" s="140">
        <f t="shared" si="29"/>
        <v>0</v>
      </c>
      <c r="BL185" s="17" t="s">
        <v>249</v>
      </c>
      <c r="BM185" s="139" t="s">
        <v>814</v>
      </c>
    </row>
    <row r="186" spans="2:65" s="1" customFormat="1" ht="24.2" customHeight="1">
      <c r="B186" s="32"/>
      <c r="C186" s="127" t="s">
        <v>564</v>
      </c>
      <c r="D186" s="127" t="s">
        <v>225</v>
      </c>
      <c r="E186" s="128" t="s">
        <v>2178</v>
      </c>
      <c r="F186" s="129" t="s">
        <v>2553</v>
      </c>
      <c r="G186" s="130" t="s">
        <v>2180</v>
      </c>
      <c r="H186" s="131">
        <v>1</v>
      </c>
      <c r="I186" s="132"/>
      <c r="J186" s="133">
        <f t="shared" si="20"/>
        <v>0</v>
      </c>
      <c r="K186" s="134"/>
      <c r="L186" s="32"/>
      <c r="M186" s="135" t="s">
        <v>1</v>
      </c>
      <c r="N186" s="136" t="s">
        <v>44</v>
      </c>
      <c r="P186" s="137">
        <f t="shared" si="21"/>
        <v>0</v>
      </c>
      <c r="Q186" s="137">
        <v>5.5199999999999997E-3</v>
      </c>
      <c r="R186" s="137">
        <f t="shared" si="22"/>
        <v>5.5199999999999997E-3</v>
      </c>
      <c r="S186" s="137">
        <v>0</v>
      </c>
      <c r="T186" s="138">
        <f t="shared" si="23"/>
        <v>0</v>
      </c>
      <c r="AR186" s="139" t="s">
        <v>249</v>
      </c>
      <c r="AT186" s="139" t="s">
        <v>225</v>
      </c>
      <c r="AU186" s="139" t="s">
        <v>88</v>
      </c>
      <c r="AY186" s="17" t="s">
        <v>224</v>
      </c>
      <c r="BE186" s="140">
        <f t="shared" si="24"/>
        <v>0</v>
      </c>
      <c r="BF186" s="140">
        <f t="shared" si="25"/>
        <v>0</v>
      </c>
      <c r="BG186" s="140">
        <f t="shared" si="26"/>
        <v>0</v>
      </c>
      <c r="BH186" s="140">
        <f t="shared" si="27"/>
        <v>0</v>
      </c>
      <c r="BI186" s="140">
        <f t="shared" si="28"/>
        <v>0</v>
      </c>
      <c r="BJ186" s="17" t="s">
        <v>6</v>
      </c>
      <c r="BK186" s="140">
        <f t="shared" si="29"/>
        <v>0</v>
      </c>
      <c r="BL186" s="17" t="s">
        <v>249</v>
      </c>
      <c r="BM186" s="139" t="s">
        <v>828</v>
      </c>
    </row>
    <row r="187" spans="2:65" s="1" customFormat="1" ht="24.2" customHeight="1">
      <c r="B187" s="32"/>
      <c r="C187" s="127" t="s">
        <v>568</v>
      </c>
      <c r="D187" s="127" t="s">
        <v>225</v>
      </c>
      <c r="E187" s="128" t="s">
        <v>2181</v>
      </c>
      <c r="F187" s="129" t="s">
        <v>2182</v>
      </c>
      <c r="G187" s="130" t="s">
        <v>312</v>
      </c>
      <c r="H187" s="131">
        <v>1</v>
      </c>
      <c r="I187" s="132"/>
      <c r="J187" s="133">
        <f t="shared" si="20"/>
        <v>0</v>
      </c>
      <c r="K187" s="134"/>
      <c r="L187" s="32"/>
      <c r="M187" s="135" t="s">
        <v>1</v>
      </c>
      <c r="N187" s="136" t="s">
        <v>44</v>
      </c>
      <c r="P187" s="137">
        <f t="shared" si="21"/>
        <v>0</v>
      </c>
      <c r="Q187" s="137">
        <v>6.8000000000000005E-4</v>
      </c>
      <c r="R187" s="137">
        <f t="shared" si="22"/>
        <v>6.8000000000000005E-4</v>
      </c>
      <c r="S187" s="137">
        <v>0</v>
      </c>
      <c r="T187" s="138">
        <f t="shared" si="23"/>
        <v>0</v>
      </c>
      <c r="AR187" s="139" t="s">
        <v>249</v>
      </c>
      <c r="AT187" s="139" t="s">
        <v>225</v>
      </c>
      <c r="AU187" s="139" t="s">
        <v>88</v>
      </c>
      <c r="AY187" s="17" t="s">
        <v>224</v>
      </c>
      <c r="BE187" s="140">
        <f t="shared" si="24"/>
        <v>0</v>
      </c>
      <c r="BF187" s="140">
        <f t="shared" si="25"/>
        <v>0</v>
      </c>
      <c r="BG187" s="140">
        <f t="shared" si="26"/>
        <v>0</v>
      </c>
      <c r="BH187" s="140">
        <f t="shared" si="27"/>
        <v>0</v>
      </c>
      <c r="BI187" s="140">
        <f t="shared" si="28"/>
        <v>0</v>
      </c>
      <c r="BJ187" s="17" t="s">
        <v>6</v>
      </c>
      <c r="BK187" s="140">
        <f t="shared" si="29"/>
        <v>0</v>
      </c>
      <c r="BL187" s="17" t="s">
        <v>249</v>
      </c>
      <c r="BM187" s="139" t="s">
        <v>839</v>
      </c>
    </row>
    <row r="188" spans="2:65" s="1" customFormat="1" ht="24.2" customHeight="1">
      <c r="B188" s="32"/>
      <c r="C188" s="127" t="s">
        <v>572</v>
      </c>
      <c r="D188" s="127" t="s">
        <v>225</v>
      </c>
      <c r="E188" s="128" t="s">
        <v>2183</v>
      </c>
      <c r="F188" s="129" t="s">
        <v>2184</v>
      </c>
      <c r="G188" s="130" t="s">
        <v>312</v>
      </c>
      <c r="H188" s="131">
        <v>1</v>
      </c>
      <c r="I188" s="132"/>
      <c r="J188" s="133">
        <f t="shared" si="20"/>
        <v>0</v>
      </c>
      <c r="K188" s="134"/>
      <c r="L188" s="32"/>
      <c r="M188" s="135" t="s">
        <v>1</v>
      </c>
      <c r="N188" s="136" t="s">
        <v>44</v>
      </c>
      <c r="P188" s="137">
        <f t="shared" si="21"/>
        <v>0</v>
      </c>
      <c r="Q188" s="137">
        <v>5.2999999999999998E-4</v>
      </c>
      <c r="R188" s="137">
        <f t="shared" si="22"/>
        <v>5.2999999999999998E-4</v>
      </c>
      <c r="S188" s="137">
        <v>0</v>
      </c>
      <c r="T188" s="138">
        <f t="shared" si="23"/>
        <v>0</v>
      </c>
      <c r="AR188" s="139" t="s">
        <v>249</v>
      </c>
      <c r="AT188" s="139" t="s">
        <v>225</v>
      </c>
      <c r="AU188" s="139" t="s">
        <v>88</v>
      </c>
      <c r="AY188" s="17" t="s">
        <v>224</v>
      </c>
      <c r="BE188" s="140">
        <f t="shared" si="24"/>
        <v>0</v>
      </c>
      <c r="BF188" s="140">
        <f t="shared" si="25"/>
        <v>0</v>
      </c>
      <c r="BG188" s="140">
        <f t="shared" si="26"/>
        <v>0</v>
      </c>
      <c r="BH188" s="140">
        <f t="shared" si="27"/>
        <v>0</v>
      </c>
      <c r="BI188" s="140">
        <f t="shared" si="28"/>
        <v>0</v>
      </c>
      <c r="BJ188" s="17" t="s">
        <v>6</v>
      </c>
      <c r="BK188" s="140">
        <f t="shared" si="29"/>
        <v>0</v>
      </c>
      <c r="BL188" s="17" t="s">
        <v>249</v>
      </c>
      <c r="BM188" s="139" t="s">
        <v>847</v>
      </c>
    </row>
    <row r="189" spans="2:65" s="1" customFormat="1" ht="21.75" customHeight="1">
      <c r="B189" s="32"/>
      <c r="C189" s="127" t="s">
        <v>576</v>
      </c>
      <c r="D189" s="127" t="s">
        <v>225</v>
      </c>
      <c r="E189" s="128" t="s">
        <v>1515</v>
      </c>
      <c r="F189" s="129" t="s">
        <v>1516</v>
      </c>
      <c r="G189" s="130" t="s">
        <v>797</v>
      </c>
      <c r="H189" s="180"/>
      <c r="I189" s="132"/>
      <c r="J189" s="133">
        <f t="shared" si="20"/>
        <v>0</v>
      </c>
      <c r="K189" s="134"/>
      <c r="L189" s="32"/>
      <c r="M189" s="135" t="s">
        <v>1</v>
      </c>
      <c r="N189" s="136" t="s">
        <v>44</v>
      </c>
      <c r="P189" s="137">
        <f t="shared" si="21"/>
        <v>0</v>
      </c>
      <c r="Q189" s="137">
        <v>0</v>
      </c>
      <c r="R189" s="137">
        <f t="shared" si="22"/>
        <v>0</v>
      </c>
      <c r="S189" s="137">
        <v>0</v>
      </c>
      <c r="T189" s="138">
        <f t="shared" si="23"/>
        <v>0</v>
      </c>
      <c r="AR189" s="139" t="s">
        <v>249</v>
      </c>
      <c r="AT189" s="139" t="s">
        <v>225</v>
      </c>
      <c r="AU189" s="139" t="s">
        <v>88</v>
      </c>
      <c r="AY189" s="17" t="s">
        <v>224</v>
      </c>
      <c r="BE189" s="140">
        <f t="shared" si="24"/>
        <v>0</v>
      </c>
      <c r="BF189" s="140">
        <f t="shared" si="25"/>
        <v>0</v>
      </c>
      <c r="BG189" s="140">
        <f t="shared" si="26"/>
        <v>0</v>
      </c>
      <c r="BH189" s="140">
        <f t="shared" si="27"/>
        <v>0</v>
      </c>
      <c r="BI189" s="140">
        <f t="shared" si="28"/>
        <v>0</v>
      </c>
      <c r="BJ189" s="17" t="s">
        <v>6</v>
      </c>
      <c r="BK189" s="140">
        <f t="shared" si="29"/>
        <v>0</v>
      </c>
      <c r="BL189" s="17" t="s">
        <v>249</v>
      </c>
      <c r="BM189" s="139" t="s">
        <v>859</v>
      </c>
    </row>
    <row r="190" spans="2:65" s="10" customFormat="1" ht="22.9" customHeight="1">
      <c r="B190" s="117"/>
      <c r="D190" s="118" t="s">
        <v>78</v>
      </c>
      <c r="E190" s="195" t="s">
        <v>2185</v>
      </c>
      <c r="F190" s="195" t="s">
        <v>2186</v>
      </c>
      <c r="I190" s="120"/>
      <c r="J190" s="196">
        <f>BK190</f>
        <v>0</v>
      </c>
      <c r="L190" s="117"/>
      <c r="M190" s="122"/>
      <c r="P190" s="123">
        <f>SUM(P191:P218)</f>
        <v>0</v>
      </c>
      <c r="R190" s="123">
        <f>SUM(R191:R218)</f>
        <v>0.15512000000000004</v>
      </c>
      <c r="T190" s="124">
        <f>SUM(T191:T218)</f>
        <v>0</v>
      </c>
      <c r="AR190" s="118" t="s">
        <v>88</v>
      </c>
      <c r="AT190" s="125" t="s">
        <v>78</v>
      </c>
      <c r="AU190" s="125" t="s">
        <v>6</v>
      </c>
      <c r="AY190" s="118" t="s">
        <v>224</v>
      </c>
      <c r="BK190" s="126">
        <f>SUM(BK191:BK218)</f>
        <v>0</v>
      </c>
    </row>
    <row r="191" spans="2:65" s="1" customFormat="1" ht="16.5" customHeight="1">
      <c r="B191" s="32"/>
      <c r="C191" s="127" t="s">
        <v>580</v>
      </c>
      <c r="D191" s="127" t="s">
        <v>225</v>
      </c>
      <c r="E191" s="128" t="s">
        <v>2187</v>
      </c>
      <c r="F191" s="129" t="s">
        <v>2188</v>
      </c>
      <c r="G191" s="130" t="s">
        <v>312</v>
      </c>
      <c r="H191" s="131">
        <v>9</v>
      </c>
      <c r="I191" s="132"/>
      <c r="J191" s="133">
        <f t="shared" ref="J191:J218" si="30">ROUND(I191*H191,2)</f>
        <v>0</v>
      </c>
      <c r="K191" s="134"/>
      <c r="L191" s="32"/>
      <c r="M191" s="135" t="s">
        <v>1</v>
      </c>
      <c r="N191" s="136" t="s">
        <v>44</v>
      </c>
      <c r="P191" s="137">
        <f t="shared" ref="P191:P218" si="31">O191*H191</f>
        <v>0</v>
      </c>
      <c r="Q191" s="137">
        <v>0</v>
      </c>
      <c r="R191" s="137">
        <f t="shared" ref="R191:R218" si="32">Q191*H191</f>
        <v>0</v>
      </c>
      <c r="S191" s="137">
        <v>0</v>
      </c>
      <c r="T191" s="138">
        <f t="shared" ref="T191:T218" si="33">S191*H191</f>
        <v>0</v>
      </c>
      <c r="AR191" s="139" t="s">
        <v>249</v>
      </c>
      <c r="AT191" s="139" t="s">
        <v>225</v>
      </c>
      <c r="AU191" s="139" t="s">
        <v>88</v>
      </c>
      <c r="AY191" s="17" t="s">
        <v>224</v>
      </c>
      <c r="BE191" s="140">
        <f t="shared" ref="BE191:BE218" si="34">IF(N191="základní",J191,0)</f>
        <v>0</v>
      </c>
      <c r="BF191" s="140">
        <f t="shared" ref="BF191:BF218" si="35">IF(N191="snížená",J191,0)</f>
        <v>0</v>
      </c>
      <c r="BG191" s="140">
        <f t="shared" ref="BG191:BG218" si="36">IF(N191="zákl. přenesená",J191,0)</f>
        <v>0</v>
      </c>
      <c r="BH191" s="140">
        <f t="shared" ref="BH191:BH218" si="37">IF(N191="sníž. přenesená",J191,0)</f>
        <v>0</v>
      </c>
      <c r="BI191" s="140">
        <f t="shared" ref="BI191:BI218" si="38">IF(N191="nulová",J191,0)</f>
        <v>0</v>
      </c>
      <c r="BJ191" s="17" t="s">
        <v>6</v>
      </c>
      <c r="BK191" s="140">
        <f t="shared" ref="BK191:BK218" si="39">ROUND(I191*H191,2)</f>
        <v>0</v>
      </c>
      <c r="BL191" s="17" t="s">
        <v>249</v>
      </c>
      <c r="BM191" s="139" t="s">
        <v>867</v>
      </c>
    </row>
    <row r="192" spans="2:65" s="1" customFormat="1" ht="21.75" customHeight="1">
      <c r="B192" s="32"/>
      <c r="C192" s="162" t="s">
        <v>313</v>
      </c>
      <c r="D192" s="162" t="s">
        <v>748</v>
      </c>
      <c r="E192" s="163" t="s">
        <v>2189</v>
      </c>
      <c r="F192" s="164" t="s">
        <v>2190</v>
      </c>
      <c r="G192" s="165" t="s">
        <v>1273</v>
      </c>
      <c r="H192" s="166">
        <v>9</v>
      </c>
      <c r="I192" s="167"/>
      <c r="J192" s="168">
        <f t="shared" si="30"/>
        <v>0</v>
      </c>
      <c r="K192" s="169"/>
      <c r="L192" s="170"/>
      <c r="M192" s="171" t="s">
        <v>1</v>
      </c>
      <c r="N192" s="172" t="s">
        <v>44</v>
      </c>
      <c r="P192" s="137">
        <f t="shared" si="31"/>
        <v>0</v>
      </c>
      <c r="Q192" s="137">
        <v>0</v>
      </c>
      <c r="R192" s="137">
        <f t="shared" si="32"/>
        <v>0</v>
      </c>
      <c r="S192" s="137">
        <v>0</v>
      </c>
      <c r="T192" s="138">
        <f t="shared" si="33"/>
        <v>0</v>
      </c>
      <c r="AR192" s="139" t="s">
        <v>420</v>
      </c>
      <c r="AT192" s="139" t="s">
        <v>748</v>
      </c>
      <c r="AU192" s="139" t="s">
        <v>88</v>
      </c>
      <c r="AY192" s="17" t="s">
        <v>224</v>
      </c>
      <c r="BE192" s="140">
        <f t="shared" si="34"/>
        <v>0</v>
      </c>
      <c r="BF192" s="140">
        <f t="shared" si="35"/>
        <v>0</v>
      </c>
      <c r="BG192" s="140">
        <f t="shared" si="36"/>
        <v>0</v>
      </c>
      <c r="BH192" s="140">
        <f t="shared" si="37"/>
        <v>0</v>
      </c>
      <c r="BI192" s="140">
        <f t="shared" si="38"/>
        <v>0</v>
      </c>
      <c r="BJ192" s="17" t="s">
        <v>6</v>
      </c>
      <c r="BK192" s="140">
        <f t="shared" si="39"/>
        <v>0</v>
      </c>
      <c r="BL192" s="17" t="s">
        <v>249</v>
      </c>
      <c r="BM192" s="139" t="s">
        <v>875</v>
      </c>
    </row>
    <row r="193" spans="2:65" s="1" customFormat="1" ht="16.5" customHeight="1">
      <c r="B193" s="32"/>
      <c r="C193" s="127" t="s">
        <v>555</v>
      </c>
      <c r="D193" s="127" t="s">
        <v>225</v>
      </c>
      <c r="E193" s="128" t="s">
        <v>2191</v>
      </c>
      <c r="F193" s="129" t="s">
        <v>2192</v>
      </c>
      <c r="G193" s="130" t="s">
        <v>312</v>
      </c>
      <c r="H193" s="131">
        <v>9</v>
      </c>
      <c r="I193" s="132"/>
      <c r="J193" s="133">
        <f t="shared" si="30"/>
        <v>0</v>
      </c>
      <c r="K193" s="134"/>
      <c r="L193" s="32"/>
      <c r="M193" s="135" t="s">
        <v>1</v>
      </c>
      <c r="N193" s="136" t="s">
        <v>44</v>
      </c>
      <c r="P193" s="137">
        <f t="shared" si="31"/>
        <v>0</v>
      </c>
      <c r="Q193" s="137">
        <v>1.34E-3</v>
      </c>
      <c r="R193" s="137">
        <f t="shared" si="32"/>
        <v>1.2060000000000001E-2</v>
      </c>
      <c r="S193" s="137">
        <v>0</v>
      </c>
      <c r="T193" s="138">
        <f t="shared" si="33"/>
        <v>0</v>
      </c>
      <c r="AR193" s="139" t="s">
        <v>249</v>
      </c>
      <c r="AT193" s="139" t="s">
        <v>225</v>
      </c>
      <c r="AU193" s="139" t="s">
        <v>88</v>
      </c>
      <c r="AY193" s="17" t="s">
        <v>224</v>
      </c>
      <c r="BE193" s="140">
        <f t="shared" si="34"/>
        <v>0</v>
      </c>
      <c r="BF193" s="140">
        <f t="shared" si="35"/>
        <v>0</v>
      </c>
      <c r="BG193" s="140">
        <f t="shared" si="36"/>
        <v>0</v>
      </c>
      <c r="BH193" s="140">
        <f t="shared" si="37"/>
        <v>0</v>
      </c>
      <c r="BI193" s="140">
        <f t="shared" si="38"/>
        <v>0</v>
      </c>
      <c r="BJ193" s="17" t="s">
        <v>6</v>
      </c>
      <c r="BK193" s="140">
        <f t="shared" si="39"/>
        <v>0</v>
      </c>
      <c r="BL193" s="17" t="s">
        <v>249</v>
      </c>
      <c r="BM193" s="139" t="s">
        <v>883</v>
      </c>
    </row>
    <row r="194" spans="2:65" s="1" customFormat="1" ht="16.5" customHeight="1">
      <c r="B194" s="32"/>
      <c r="C194" s="162" t="s">
        <v>317</v>
      </c>
      <c r="D194" s="162" t="s">
        <v>748</v>
      </c>
      <c r="E194" s="163" t="s">
        <v>2193</v>
      </c>
      <c r="F194" s="164" t="s">
        <v>2194</v>
      </c>
      <c r="G194" s="165" t="s">
        <v>312</v>
      </c>
      <c r="H194" s="166">
        <v>7</v>
      </c>
      <c r="I194" s="167"/>
      <c r="J194" s="168">
        <f t="shared" si="30"/>
        <v>0</v>
      </c>
      <c r="K194" s="169"/>
      <c r="L194" s="170"/>
      <c r="M194" s="171" t="s">
        <v>1</v>
      </c>
      <c r="N194" s="172" t="s">
        <v>44</v>
      </c>
      <c r="P194" s="137">
        <f t="shared" si="31"/>
        <v>0</v>
      </c>
      <c r="Q194" s="137">
        <v>0</v>
      </c>
      <c r="R194" s="137">
        <f t="shared" si="32"/>
        <v>0</v>
      </c>
      <c r="S194" s="137">
        <v>0</v>
      </c>
      <c r="T194" s="138">
        <f t="shared" si="33"/>
        <v>0</v>
      </c>
      <c r="AR194" s="139" t="s">
        <v>420</v>
      </c>
      <c r="AT194" s="139" t="s">
        <v>748</v>
      </c>
      <c r="AU194" s="139" t="s">
        <v>88</v>
      </c>
      <c r="AY194" s="17" t="s">
        <v>224</v>
      </c>
      <c r="BE194" s="140">
        <f t="shared" si="34"/>
        <v>0</v>
      </c>
      <c r="BF194" s="140">
        <f t="shared" si="35"/>
        <v>0</v>
      </c>
      <c r="BG194" s="140">
        <f t="shared" si="36"/>
        <v>0</v>
      </c>
      <c r="BH194" s="140">
        <f t="shared" si="37"/>
        <v>0</v>
      </c>
      <c r="BI194" s="140">
        <f t="shared" si="38"/>
        <v>0</v>
      </c>
      <c r="BJ194" s="17" t="s">
        <v>6</v>
      </c>
      <c r="BK194" s="140">
        <f t="shared" si="39"/>
        <v>0</v>
      </c>
      <c r="BL194" s="17" t="s">
        <v>249</v>
      </c>
      <c r="BM194" s="139" t="s">
        <v>1384</v>
      </c>
    </row>
    <row r="195" spans="2:65" s="1" customFormat="1" ht="24.2" customHeight="1">
      <c r="B195" s="32"/>
      <c r="C195" s="162" t="s">
        <v>594</v>
      </c>
      <c r="D195" s="162" t="s">
        <v>748</v>
      </c>
      <c r="E195" s="163" t="s">
        <v>2195</v>
      </c>
      <c r="F195" s="164" t="s">
        <v>2196</v>
      </c>
      <c r="G195" s="165" t="s">
        <v>312</v>
      </c>
      <c r="H195" s="166">
        <v>2</v>
      </c>
      <c r="I195" s="167"/>
      <c r="J195" s="168">
        <f t="shared" si="30"/>
        <v>0</v>
      </c>
      <c r="K195" s="169"/>
      <c r="L195" s="170"/>
      <c r="M195" s="171" t="s">
        <v>1</v>
      </c>
      <c r="N195" s="172" t="s">
        <v>44</v>
      </c>
      <c r="P195" s="137">
        <f t="shared" si="31"/>
        <v>0</v>
      </c>
      <c r="Q195" s="137">
        <v>0</v>
      </c>
      <c r="R195" s="137">
        <f t="shared" si="32"/>
        <v>0</v>
      </c>
      <c r="S195" s="137">
        <v>0</v>
      </c>
      <c r="T195" s="138">
        <f t="shared" si="33"/>
        <v>0</v>
      </c>
      <c r="AR195" s="139" t="s">
        <v>420</v>
      </c>
      <c r="AT195" s="139" t="s">
        <v>748</v>
      </c>
      <c r="AU195" s="139" t="s">
        <v>88</v>
      </c>
      <c r="AY195" s="17" t="s">
        <v>224</v>
      </c>
      <c r="BE195" s="140">
        <f t="shared" si="34"/>
        <v>0</v>
      </c>
      <c r="BF195" s="140">
        <f t="shared" si="35"/>
        <v>0</v>
      </c>
      <c r="BG195" s="140">
        <f t="shared" si="36"/>
        <v>0</v>
      </c>
      <c r="BH195" s="140">
        <f t="shared" si="37"/>
        <v>0</v>
      </c>
      <c r="BI195" s="140">
        <f t="shared" si="38"/>
        <v>0</v>
      </c>
      <c r="BJ195" s="17" t="s">
        <v>6</v>
      </c>
      <c r="BK195" s="140">
        <f t="shared" si="39"/>
        <v>0</v>
      </c>
      <c r="BL195" s="17" t="s">
        <v>249</v>
      </c>
      <c r="BM195" s="139" t="s">
        <v>1387</v>
      </c>
    </row>
    <row r="196" spans="2:65" s="1" customFormat="1" ht="24.2" customHeight="1">
      <c r="B196" s="32"/>
      <c r="C196" s="127" t="s">
        <v>321</v>
      </c>
      <c r="D196" s="127" t="s">
        <v>225</v>
      </c>
      <c r="E196" s="128" t="s">
        <v>2197</v>
      </c>
      <c r="F196" s="129" t="s">
        <v>2198</v>
      </c>
      <c r="G196" s="130" t="s">
        <v>2180</v>
      </c>
      <c r="H196" s="131">
        <v>4</v>
      </c>
      <c r="I196" s="132"/>
      <c r="J196" s="133">
        <f t="shared" si="30"/>
        <v>0</v>
      </c>
      <c r="K196" s="134"/>
      <c r="L196" s="32"/>
      <c r="M196" s="135" t="s">
        <v>1</v>
      </c>
      <c r="N196" s="136" t="s">
        <v>44</v>
      </c>
      <c r="P196" s="137">
        <f t="shared" si="31"/>
        <v>0</v>
      </c>
      <c r="Q196" s="137">
        <v>1.9990000000000001E-2</v>
      </c>
      <c r="R196" s="137">
        <f t="shared" si="32"/>
        <v>7.9960000000000003E-2</v>
      </c>
      <c r="S196" s="137">
        <v>0</v>
      </c>
      <c r="T196" s="138">
        <f t="shared" si="33"/>
        <v>0</v>
      </c>
      <c r="AR196" s="139" t="s">
        <v>249</v>
      </c>
      <c r="AT196" s="139" t="s">
        <v>225</v>
      </c>
      <c r="AU196" s="139" t="s">
        <v>88</v>
      </c>
      <c r="AY196" s="17" t="s">
        <v>224</v>
      </c>
      <c r="BE196" s="140">
        <f t="shared" si="34"/>
        <v>0</v>
      </c>
      <c r="BF196" s="140">
        <f t="shared" si="35"/>
        <v>0</v>
      </c>
      <c r="BG196" s="140">
        <f t="shared" si="36"/>
        <v>0</v>
      </c>
      <c r="BH196" s="140">
        <f t="shared" si="37"/>
        <v>0</v>
      </c>
      <c r="BI196" s="140">
        <f t="shared" si="38"/>
        <v>0</v>
      </c>
      <c r="BJ196" s="17" t="s">
        <v>6</v>
      </c>
      <c r="BK196" s="140">
        <f t="shared" si="39"/>
        <v>0</v>
      </c>
      <c r="BL196" s="17" t="s">
        <v>249</v>
      </c>
      <c r="BM196" s="139" t="s">
        <v>1390</v>
      </c>
    </row>
    <row r="197" spans="2:65" s="1" customFormat="1" ht="21.75" customHeight="1">
      <c r="B197" s="32"/>
      <c r="C197" s="127" t="s">
        <v>600</v>
      </c>
      <c r="D197" s="127" t="s">
        <v>225</v>
      </c>
      <c r="E197" s="128" t="s">
        <v>2199</v>
      </c>
      <c r="F197" s="129" t="s">
        <v>2200</v>
      </c>
      <c r="G197" s="130" t="s">
        <v>2180</v>
      </c>
      <c r="H197" s="131">
        <v>10</v>
      </c>
      <c r="I197" s="132"/>
      <c r="J197" s="133">
        <f t="shared" si="30"/>
        <v>0</v>
      </c>
      <c r="K197" s="134"/>
      <c r="L197" s="32"/>
      <c r="M197" s="135" t="s">
        <v>1</v>
      </c>
      <c r="N197" s="136" t="s">
        <v>44</v>
      </c>
      <c r="P197" s="137">
        <f t="shared" si="31"/>
        <v>0</v>
      </c>
      <c r="Q197" s="137">
        <v>2.5200000000000001E-3</v>
      </c>
      <c r="R197" s="137">
        <f t="shared" si="32"/>
        <v>2.52E-2</v>
      </c>
      <c r="S197" s="137">
        <v>0</v>
      </c>
      <c r="T197" s="138">
        <f t="shared" si="33"/>
        <v>0</v>
      </c>
      <c r="AR197" s="139" t="s">
        <v>249</v>
      </c>
      <c r="AT197" s="139" t="s">
        <v>225</v>
      </c>
      <c r="AU197" s="139" t="s">
        <v>88</v>
      </c>
      <c r="AY197" s="17" t="s">
        <v>224</v>
      </c>
      <c r="BE197" s="140">
        <f t="shared" si="34"/>
        <v>0</v>
      </c>
      <c r="BF197" s="140">
        <f t="shared" si="35"/>
        <v>0</v>
      </c>
      <c r="BG197" s="140">
        <f t="shared" si="36"/>
        <v>0</v>
      </c>
      <c r="BH197" s="140">
        <f t="shared" si="37"/>
        <v>0</v>
      </c>
      <c r="BI197" s="140">
        <f t="shared" si="38"/>
        <v>0</v>
      </c>
      <c r="BJ197" s="17" t="s">
        <v>6</v>
      </c>
      <c r="BK197" s="140">
        <f t="shared" si="39"/>
        <v>0</v>
      </c>
      <c r="BL197" s="17" t="s">
        <v>249</v>
      </c>
      <c r="BM197" s="139" t="s">
        <v>1393</v>
      </c>
    </row>
    <row r="198" spans="2:65" s="1" customFormat="1" ht="16.5" customHeight="1">
      <c r="B198" s="32"/>
      <c r="C198" s="162" t="s">
        <v>326</v>
      </c>
      <c r="D198" s="162" t="s">
        <v>748</v>
      </c>
      <c r="E198" s="163" t="s">
        <v>2201</v>
      </c>
      <c r="F198" s="164" t="s">
        <v>2202</v>
      </c>
      <c r="G198" s="165" t="s">
        <v>1273</v>
      </c>
      <c r="H198" s="166">
        <v>8</v>
      </c>
      <c r="I198" s="167"/>
      <c r="J198" s="168">
        <f t="shared" si="30"/>
        <v>0</v>
      </c>
      <c r="K198" s="169"/>
      <c r="L198" s="170"/>
      <c r="M198" s="171" t="s">
        <v>1</v>
      </c>
      <c r="N198" s="172" t="s">
        <v>44</v>
      </c>
      <c r="P198" s="137">
        <f t="shared" si="31"/>
        <v>0</v>
      </c>
      <c r="Q198" s="137">
        <v>0</v>
      </c>
      <c r="R198" s="137">
        <f t="shared" si="32"/>
        <v>0</v>
      </c>
      <c r="S198" s="137">
        <v>0</v>
      </c>
      <c r="T198" s="138">
        <f t="shared" si="33"/>
        <v>0</v>
      </c>
      <c r="AR198" s="139" t="s">
        <v>420</v>
      </c>
      <c r="AT198" s="139" t="s">
        <v>748</v>
      </c>
      <c r="AU198" s="139" t="s">
        <v>88</v>
      </c>
      <c r="AY198" s="17" t="s">
        <v>224</v>
      </c>
      <c r="BE198" s="140">
        <f t="shared" si="34"/>
        <v>0</v>
      </c>
      <c r="BF198" s="140">
        <f t="shared" si="35"/>
        <v>0</v>
      </c>
      <c r="BG198" s="140">
        <f t="shared" si="36"/>
        <v>0</v>
      </c>
      <c r="BH198" s="140">
        <f t="shared" si="37"/>
        <v>0</v>
      </c>
      <c r="BI198" s="140">
        <f t="shared" si="38"/>
        <v>0</v>
      </c>
      <c r="BJ198" s="17" t="s">
        <v>6</v>
      </c>
      <c r="BK198" s="140">
        <f t="shared" si="39"/>
        <v>0</v>
      </c>
      <c r="BL198" s="17" t="s">
        <v>249</v>
      </c>
      <c r="BM198" s="139" t="s">
        <v>1396</v>
      </c>
    </row>
    <row r="199" spans="2:65" s="1" customFormat="1" ht="16.5" customHeight="1">
      <c r="B199" s="32"/>
      <c r="C199" s="162" t="s">
        <v>607</v>
      </c>
      <c r="D199" s="162" t="s">
        <v>748</v>
      </c>
      <c r="E199" s="163" t="s">
        <v>2203</v>
      </c>
      <c r="F199" s="164" t="s">
        <v>2204</v>
      </c>
      <c r="G199" s="165" t="s">
        <v>1273</v>
      </c>
      <c r="H199" s="166">
        <v>0</v>
      </c>
      <c r="I199" s="167"/>
      <c r="J199" s="168">
        <f t="shared" si="30"/>
        <v>0</v>
      </c>
      <c r="K199" s="169"/>
      <c r="L199" s="170"/>
      <c r="M199" s="171" t="s">
        <v>1</v>
      </c>
      <c r="N199" s="172" t="s">
        <v>44</v>
      </c>
      <c r="P199" s="137">
        <f t="shared" si="31"/>
        <v>0</v>
      </c>
      <c r="Q199" s="137">
        <v>0</v>
      </c>
      <c r="R199" s="137">
        <f t="shared" si="32"/>
        <v>0</v>
      </c>
      <c r="S199" s="137">
        <v>0</v>
      </c>
      <c r="T199" s="138">
        <f t="shared" si="33"/>
        <v>0</v>
      </c>
      <c r="AR199" s="139" t="s">
        <v>420</v>
      </c>
      <c r="AT199" s="139" t="s">
        <v>748</v>
      </c>
      <c r="AU199" s="139" t="s">
        <v>88</v>
      </c>
      <c r="AY199" s="17" t="s">
        <v>224</v>
      </c>
      <c r="BE199" s="140">
        <f t="shared" si="34"/>
        <v>0</v>
      </c>
      <c r="BF199" s="140">
        <f t="shared" si="35"/>
        <v>0</v>
      </c>
      <c r="BG199" s="140">
        <f t="shared" si="36"/>
        <v>0</v>
      </c>
      <c r="BH199" s="140">
        <f t="shared" si="37"/>
        <v>0</v>
      </c>
      <c r="BI199" s="140">
        <f t="shared" si="38"/>
        <v>0</v>
      </c>
      <c r="BJ199" s="17" t="s">
        <v>6</v>
      </c>
      <c r="BK199" s="140">
        <f t="shared" si="39"/>
        <v>0</v>
      </c>
      <c r="BL199" s="17" t="s">
        <v>249</v>
      </c>
      <c r="BM199" s="139" t="s">
        <v>525</v>
      </c>
    </row>
    <row r="200" spans="2:65" s="1" customFormat="1" ht="16.5" customHeight="1">
      <c r="B200" s="32"/>
      <c r="C200" s="162" t="s">
        <v>331</v>
      </c>
      <c r="D200" s="162" t="s">
        <v>748</v>
      </c>
      <c r="E200" s="163" t="s">
        <v>2205</v>
      </c>
      <c r="F200" s="164" t="s">
        <v>2206</v>
      </c>
      <c r="G200" s="165" t="s">
        <v>1273</v>
      </c>
      <c r="H200" s="166">
        <v>2</v>
      </c>
      <c r="I200" s="167"/>
      <c r="J200" s="168">
        <f t="shared" si="30"/>
        <v>0</v>
      </c>
      <c r="K200" s="169"/>
      <c r="L200" s="170"/>
      <c r="M200" s="171" t="s">
        <v>1</v>
      </c>
      <c r="N200" s="172" t="s">
        <v>44</v>
      </c>
      <c r="P200" s="137">
        <f t="shared" si="31"/>
        <v>0</v>
      </c>
      <c r="Q200" s="137">
        <v>0</v>
      </c>
      <c r="R200" s="137">
        <f t="shared" si="32"/>
        <v>0</v>
      </c>
      <c r="S200" s="137">
        <v>0</v>
      </c>
      <c r="T200" s="138">
        <f t="shared" si="33"/>
        <v>0</v>
      </c>
      <c r="AR200" s="139" t="s">
        <v>420</v>
      </c>
      <c r="AT200" s="139" t="s">
        <v>748</v>
      </c>
      <c r="AU200" s="139" t="s">
        <v>88</v>
      </c>
      <c r="AY200" s="17" t="s">
        <v>224</v>
      </c>
      <c r="BE200" s="140">
        <f t="shared" si="34"/>
        <v>0</v>
      </c>
      <c r="BF200" s="140">
        <f t="shared" si="35"/>
        <v>0</v>
      </c>
      <c r="BG200" s="140">
        <f t="shared" si="36"/>
        <v>0</v>
      </c>
      <c r="BH200" s="140">
        <f t="shared" si="37"/>
        <v>0</v>
      </c>
      <c r="BI200" s="140">
        <f t="shared" si="38"/>
        <v>0</v>
      </c>
      <c r="BJ200" s="17" t="s">
        <v>6</v>
      </c>
      <c r="BK200" s="140">
        <f t="shared" si="39"/>
        <v>0</v>
      </c>
      <c r="BL200" s="17" t="s">
        <v>249</v>
      </c>
      <c r="BM200" s="139" t="s">
        <v>1401</v>
      </c>
    </row>
    <row r="201" spans="2:65" s="1" customFormat="1" ht="16.5" customHeight="1">
      <c r="B201" s="32"/>
      <c r="C201" s="127" t="s">
        <v>615</v>
      </c>
      <c r="D201" s="127" t="s">
        <v>225</v>
      </c>
      <c r="E201" s="128" t="s">
        <v>2207</v>
      </c>
      <c r="F201" s="129" t="s">
        <v>2208</v>
      </c>
      <c r="G201" s="130" t="s">
        <v>2180</v>
      </c>
      <c r="H201" s="131">
        <v>2</v>
      </c>
      <c r="I201" s="132"/>
      <c r="J201" s="133">
        <f t="shared" si="30"/>
        <v>0</v>
      </c>
      <c r="K201" s="134"/>
      <c r="L201" s="32"/>
      <c r="M201" s="135" t="s">
        <v>1</v>
      </c>
      <c r="N201" s="136" t="s">
        <v>44</v>
      </c>
      <c r="P201" s="137">
        <f t="shared" si="31"/>
        <v>0</v>
      </c>
      <c r="Q201" s="137">
        <v>8.0999999999999996E-4</v>
      </c>
      <c r="R201" s="137">
        <f t="shared" si="32"/>
        <v>1.6199999999999999E-3</v>
      </c>
      <c r="S201" s="137">
        <v>0</v>
      </c>
      <c r="T201" s="138">
        <f t="shared" si="33"/>
        <v>0</v>
      </c>
      <c r="AR201" s="139" t="s">
        <v>249</v>
      </c>
      <c r="AT201" s="139" t="s">
        <v>225</v>
      </c>
      <c r="AU201" s="139" t="s">
        <v>88</v>
      </c>
      <c r="AY201" s="17" t="s">
        <v>224</v>
      </c>
      <c r="BE201" s="140">
        <f t="shared" si="34"/>
        <v>0</v>
      </c>
      <c r="BF201" s="140">
        <f t="shared" si="35"/>
        <v>0</v>
      </c>
      <c r="BG201" s="140">
        <f t="shared" si="36"/>
        <v>0</v>
      </c>
      <c r="BH201" s="140">
        <f t="shared" si="37"/>
        <v>0</v>
      </c>
      <c r="BI201" s="140">
        <f t="shared" si="38"/>
        <v>0</v>
      </c>
      <c r="BJ201" s="17" t="s">
        <v>6</v>
      </c>
      <c r="BK201" s="140">
        <f t="shared" si="39"/>
        <v>0</v>
      </c>
      <c r="BL201" s="17" t="s">
        <v>249</v>
      </c>
      <c r="BM201" s="139" t="s">
        <v>537</v>
      </c>
    </row>
    <row r="202" spans="2:65" s="1" customFormat="1" ht="16.5" customHeight="1">
      <c r="B202" s="32"/>
      <c r="C202" s="162" t="s">
        <v>337</v>
      </c>
      <c r="D202" s="162" t="s">
        <v>748</v>
      </c>
      <c r="E202" s="163" t="s">
        <v>2209</v>
      </c>
      <c r="F202" s="164" t="s">
        <v>2210</v>
      </c>
      <c r="G202" s="165" t="s">
        <v>1273</v>
      </c>
      <c r="H202" s="166">
        <v>2</v>
      </c>
      <c r="I202" s="167"/>
      <c r="J202" s="168">
        <f t="shared" si="30"/>
        <v>0</v>
      </c>
      <c r="K202" s="169"/>
      <c r="L202" s="170"/>
      <c r="M202" s="171" t="s">
        <v>1</v>
      </c>
      <c r="N202" s="172" t="s">
        <v>44</v>
      </c>
      <c r="P202" s="137">
        <f t="shared" si="31"/>
        <v>0</v>
      </c>
      <c r="Q202" s="137">
        <v>0</v>
      </c>
      <c r="R202" s="137">
        <f t="shared" si="32"/>
        <v>0</v>
      </c>
      <c r="S202" s="137">
        <v>0</v>
      </c>
      <c r="T202" s="138">
        <f t="shared" si="33"/>
        <v>0</v>
      </c>
      <c r="AR202" s="139" t="s">
        <v>420</v>
      </c>
      <c r="AT202" s="139" t="s">
        <v>748</v>
      </c>
      <c r="AU202" s="139" t="s">
        <v>88</v>
      </c>
      <c r="AY202" s="17" t="s">
        <v>224</v>
      </c>
      <c r="BE202" s="140">
        <f t="shared" si="34"/>
        <v>0</v>
      </c>
      <c r="BF202" s="140">
        <f t="shared" si="35"/>
        <v>0</v>
      </c>
      <c r="BG202" s="140">
        <f t="shared" si="36"/>
        <v>0</v>
      </c>
      <c r="BH202" s="140">
        <f t="shared" si="37"/>
        <v>0</v>
      </c>
      <c r="BI202" s="140">
        <f t="shared" si="38"/>
        <v>0</v>
      </c>
      <c r="BJ202" s="17" t="s">
        <v>6</v>
      </c>
      <c r="BK202" s="140">
        <f t="shared" si="39"/>
        <v>0</v>
      </c>
      <c r="BL202" s="17" t="s">
        <v>249</v>
      </c>
      <c r="BM202" s="139" t="s">
        <v>1408</v>
      </c>
    </row>
    <row r="203" spans="2:65" s="1" customFormat="1" ht="16.5" customHeight="1">
      <c r="B203" s="32"/>
      <c r="C203" s="127" t="s">
        <v>622</v>
      </c>
      <c r="D203" s="127" t="s">
        <v>225</v>
      </c>
      <c r="E203" s="128" t="s">
        <v>2211</v>
      </c>
      <c r="F203" s="129" t="s">
        <v>2212</v>
      </c>
      <c r="G203" s="130" t="s">
        <v>2180</v>
      </c>
      <c r="H203" s="131">
        <v>2</v>
      </c>
      <c r="I203" s="132"/>
      <c r="J203" s="133">
        <f t="shared" si="30"/>
        <v>0</v>
      </c>
      <c r="K203" s="134"/>
      <c r="L203" s="32"/>
      <c r="M203" s="135" t="s">
        <v>1</v>
      </c>
      <c r="N203" s="136" t="s">
        <v>44</v>
      </c>
      <c r="P203" s="137">
        <f t="shared" si="31"/>
        <v>0</v>
      </c>
      <c r="Q203" s="137">
        <v>1.7000000000000001E-4</v>
      </c>
      <c r="R203" s="137">
        <f t="shared" si="32"/>
        <v>3.4000000000000002E-4</v>
      </c>
      <c r="S203" s="137">
        <v>0</v>
      </c>
      <c r="T203" s="138">
        <f t="shared" si="33"/>
        <v>0</v>
      </c>
      <c r="AR203" s="139" t="s">
        <v>249</v>
      </c>
      <c r="AT203" s="139" t="s">
        <v>225</v>
      </c>
      <c r="AU203" s="139" t="s">
        <v>88</v>
      </c>
      <c r="AY203" s="17" t="s">
        <v>224</v>
      </c>
      <c r="BE203" s="140">
        <f t="shared" si="34"/>
        <v>0</v>
      </c>
      <c r="BF203" s="140">
        <f t="shared" si="35"/>
        <v>0</v>
      </c>
      <c r="BG203" s="140">
        <f t="shared" si="36"/>
        <v>0</v>
      </c>
      <c r="BH203" s="140">
        <f t="shared" si="37"/>
        <v>0</v>
      </c>
      <c r="BI203" s="140">
        <f t="shared" si="38"/>
        <v>0</v>
      </c>
      <c r="BJ203" s="17" t="s">
        <v>6</v>
      </c>
      <c r="BK203" s="140">
        <f t="shared" si="39"/>
        <v>0</v>
      </c>
      <c r="BL203" s="17" t="s">
        <v>249</v>
      </c>
      <c r="BM203" s="139" t="s">
        <v>541</v>
      </c>
    </row>
    <row r="204" spans="2:65" s="1" customFormat="1" ht="16.5" customHeight="1">
      <c r="B204" s="32"/>
      <c r="C204" s="162" t="s">
        <v>626</v>
      </c>
      <c r="D204" s="162" t="s">
        <v>748</v>
      </c>
      <c r="E204" s="163" t="s">
        <v>2213</v>
      </c>
      <c r="F204" s="164" t="s">
        <v>2214</v>
      </c>
      <c r="G204" s="165" t="s">
        <v>1273</v>
      </c>
      <c r="H204" s="166">
        <v>2</v>
      </c>
      <c r="I204" s="167"/>
      <c r="J204" s="168">
        <f t="shared" si="30"/>
        <v>0</v>
      </c>
      <c r="K204" s="169"/>
      <c r="L204" s="170"/>
      <c r="M204" s="171" t="s">
        <v>1</v>
      </c>
      <c r="N204" s="172" t="s">
        <v>44</v>
      </c>
      <c r="P204" s="137">
        <f t="shared" si="31"/>
        <v>0</v>
      </c>
      <c r="Q204" s="137">
        <v>0</v>
      </c>
      <c r="R204" s="137">
        <f t="shared" si="32"/>
        <v>0</v>
      </c>
      <c r="S204" s="137">
        <v>0</v>
      </c>
      <c r="T204" s="138">
        <f t="shared" si="33"/>
        <v>0</v>
      </c>
      <c r="AR204" s="139" t="s">
        <v>420</v>
      </c>
      <c r="AT204" s="139" t="s">
        <v>748</v>
      </c>
      <c r="AU204" s="139" t="s">
        <v>88</v>
      </c>
      <c r="AY204" s="17" t="s">
        <v>224</v>
      </c>
      <c r="BE204" s="140">
        <f t="shared" si="34"/>
        <v>0</v>
      </c>
      <c r="BF204" s="140">
        <f t="shared" si="35"/>
        <v>0</v>
      </c>
      <c r="BG204" s="140">
        <f t="shared" si="36"/>
        <v>0</v>
      </c>
      <c r="BH204" s="140">
        <f t="shared" si="37"/>
        <v>0</v>
      </c>
      <c r="BI204" s="140">
        <f t="shared" si="38"/>
        <v>0</v>
      </c>
      <c r="BJ204" s="17" t="s">
        <v>6</v>
      </c>
      <c r="BK204" s="140">
        <f t="shared" si="39"/>
        <v>0</v>
      </c>
      <c r="BL204" s="17" t="s">
        <v>249</v>
      </c>
      <c r="BM204" s="139" t="s">
        <v>1414</v>
      </c>
    </row>
    <row r="205" spans="2:65" s="1" customFormat="1" ht="33" customHeight="1">
      <c r="B205" s="32"/>
      <c r="C205" s="127" t="s">
        <v>630</v>
      </c>
      <c r="D205" s="127" t="s">
        <v>225</v>
      </c>
      <c r="E205" s="128" t="s">
        <v>2554</v>
      </c>
      <c r="F205" s="129" t="s">
        <v>2555</v>
      </c>
      <c r="G205" s="130" t="s">
        <v>2180</v>
      </c>
      <c r="H205" s="131">
        <v>3</v>
      </c>
      <c r="I205" s="132"/>
      <c r="J205" s="133">
        <f t="shared" si="30"/>
        <v>0</v>
      </c>
      <c r="K205" s="134"/>
      <c r="L205" s="32"/>
      <c r="M205" s="135" t="s">
        <v>1</v>
      </c>
      <c r="N205" s="136" t="s">
        <v>44</v>
      </c>
      <c r="P205" s="137">
        <f t="shared" si="31"/>
        <v>0</v>
      </c>
      <c r="Q205" s="137">
        <v>4.9300000000000004E-3</v>
      </c>
      <c r="R205" s="137">
        <f t="shared" si="32"/>
        <v>1.4790000000000001E-2</v>
      </c>
      <c r="S205" s="137">
        <v>0</v>
      </c>
      <c r="T205" s="138">
        <f t="shared" si="33"/>
        <v>0</v>
      </c>
      <c r="AR205" s="139" t="s">
        <v>249</v>
      </c>
      <c r="AT205" s="139" t="s">
        <v>225</v>
      </c>
      <c r="AU205" s="139" t="s">
        <v>88</v>
      </c>
      <c r="AY205" s="17" t="s">
        <v>224</v>
      </c>
      <c r="BE205" s="140">
        <f t="shared" si="34"/>
        <v>0</v>
      </c>
      <c r="BF205" s="140">
        <f t="shared" si="35"/>
        <v>0</v>
      </c>
      <c r="BG205" s="140">
        <f t="shared" si="36"/>
        <v>0</v>
      </c>
      <c r="BH205" s="140">
        <f t="shared" si="37"/>
        <v>0</v>
      </c>
      <c r="BI205" s="140">
        <f t="shared" si="38"/>
        <v>0</v>
      </c>
      <c r="BJ205" s="17" t="s">
        <v>6</v>
      </c>
      <c r="BK205" s="140">
        <f t="shared" si="39"/>
        <v>0</v>
      </c>
      <c r="BL205" s="17" t="s">
        <v>249</v>
      </c>
      <c r="BM205" s="139" t="s">
        <v>548</v>
      </c>
    </row>
    <row r="206" spans="2:65" s="1" customFormat="1" ht="24.2" customHeight="1">
      <c r="B206" s="32"/>
      <c r="C206" s="127" t="s">
        <v>634</v>
      </c>
      <c r="D206" s="127" t="s">
        <v>225</v>
      </c>
      <c r="E206" s="128" t="s">
        <v>2215</v>
      </c>
      <c r="F206" s="129" t="s">
        <v>2216</v>
      </c>
      <c r="G206" s="130" t="s">
        <v>2180</v>
      </c>
      <c r="H206" s="131">
        <v>1</v>
      </c>
      <c r="I206" s="132"/>
      <c r="J206" s="133">
        <f t="shared" si="30"/>
        <v>0</v>
      </c>
      <c r="K206" s="134"/>
      <c r="L206" s="32"/>
      <c r="M206" s="135" t="s">
        <v>1</v>
      </c>
      <c r="N206" s="136" t="s">
        <v>44</v>
      </c>
      <c r="P206" s="137">
        <f t="shared" si="31"/>
        <v>0</v>
      </c>
      <c r="Q206" s="137">
        <v>1.719E-2</v>
      </c>
      <c r="R206" s="137">
        <f t="shared" si="32"/>
        <v>1.719E-2</v>
      </c>
      <c r="S206" s="137">
        <v>0</v>
      </c>
      <c r="T206" s="138">
        <f t="shared" si="33"/>
        <v>0</v>
      </c>
      <c r="AR206" s="139" t="s">
        <v>249</v>
      </c>
      <c r="AT206" s="139" t="s">
        <v>225</v>
      </c>
      <c r="AU206" s="139" t="s">
        <v>88</v>
      </c>
      <c r="AY206" s="17" t="s">
        <v>224</v>
      </c>
      <c r="BE206" s="140">
        <f t="shared" si="34"/>
        <v>0</v>
      </c>
      <c r="BF206" s="140">
        <f t="shared" si="35"/>
        <v>0</v>
      </c>
      <c r="BG206" s="140">
        <f t="shared" si="36"/>
        <v>0</v>
      </c>
      <c r="BH206" s="140">
        <f t="shared" si="37"/>
        <v>0</v>
      </c>
      <c r="BI206" s="140">
        <f t="shared" si="38"/>
        <v>0</v>
      </c>
      <c r="BJ206" s="17" t="s">
        <v>6</v>
      </c>
      <c r="BK206" s="140">
        <f t="shared" si="39"/>
        <v>0</v>
      </c>
      <c r="BL206" s="17" t="s">
        <v>249</v>
      </c>
      <c r="BM206" s="139" t="s">
        <v>1419</v>
      </c>
    </row>
    <row r="207" spans="2:65" s="1" customFormat="1" ht="21.75" customHeight="1">
      <c r="B207" s="32"/>
      <c r="C207" s="127" t="s">
        <v>638</v>
      </c>
      <c r="D207" s="127" t="s">
        <v>225</v>
      </c>
      <c r="E207" s="128" t="s">
        <v>2217</v>
      </c>
      <c r="F207" s="129" t="s">
        <v>2218</v>
      </c>
      <c r="G207" s="130" t="s">
        <v>2180</v>
      </c>
      <c r="H207" s="131">
        <v>31</v>
      </c>
      <c r="I207" s="132"/>
      <c r="J207" s="133">
        <f t="shared" si="30"/>
        <v>0</v>
      </c>
      <c r="K207" s="134"/>
      <c r="L207" s="32"/>
      <c r="M207" s="135" t="s">
        <v>1</v>
      </c>
      <c r="N207" s="136" t="s">
        <v>44</v>
      </c>
      <c r="P207" s="137">
        <f t="shared" si="31"/>
        <v>0</v>
      </c>
      <c r="Q207" s="137">
        <v>9.0000000000000006E-5</v>
      </c>
      <c r="R207" s="137">
        <f t="shared" si="32"/>
        <v>2.7900000000000004E-3</v>
      </c>
      <c r="S207" s="137">
        <v>0</v>
      </c>
      <c r="T207" s="138">
        <f t="shared" si="33"/>
        <v>0</v>
      </c>
      <c r="AR207" s="139" t="s">
        <v>249</v>
      </c>
      <c r="AT207" s="139" t="s">
        <v>225</v>
      </c>
      <c r="AU207" s="139" t="s">
        <v>88</v>
      </c>
      <c r="AY207" s="17" t="s">
        <v>224</v>
      </c>
      <c r="BE207" s="140">
        <f t="shared" si="34"/>
        <v>0</v>
      </c>
      <c r="BF207" s="140">
        <f t="shared" si="35"/>
        <v>0</v>
      </c>
      <c r="BG207" s="140">
        <f t="shared" si="36"/>
        <v>0</v>
      </c>
      <c r="BH207" s="140">
        <f t="shared" si="37"/>
        <v>0</v>
      </c>
      <c r="BI207" s="140">
        <f t="shared" si="38"/>
        <v>0</v>
      </c>
      <c r="BJ207" s="17" t="s">
        <v>6</v>
      </c>
      <c r="BK207" s="140">
        <f t="shared" si="39"/>
        <v>0</v>
      </c>
      <c r="BL207" s="17" t="s">
        <v>249</v>
      </c>
      <c r="BM207" s="139" t="s">
        <v>2219</v>
      </c>
    </row>
    <row r="208" spans="2:65" s="1" customFormat="1" ht="16.5" customHeight="1">
      <c r="B208" s="32"/>
      <c r="C208" s="162" t="s">
        <v>642</v>
      </c>
      <c r="D208" s="162" t="s">
        <v>748</v>
      </c>
      <c r="E208" s="163" t="s">
        <v>2220</v>
      </c>
      <c r="F208" s="164" t="s">
        <v>2221</v>
      </c>
      <c r="G208" s="165" t="s">
        <v>312</v>
      </c>
      <c r="H208" s="166">
        <v>31</v>
      </c>
      <c r="I208" s="167"/>
      <c r="J208" s="168">
        <f t="shared" si="30"/>
        <v>0</v>
      </c>
      <c r="K208" s="169"/>
      <c r="L208" s="170"/>
      <c r="M208" s="171" t="s">
        <v>1</v>
      </c>
      <c r="N208" s="172" t="s">
        <v>44</v>
      </c>
      <c r="P208" s="137">
        <f t="shared" si="31"/>
        <v>0</v>
      </c>
      <c r="Q208" s="137">
        <v>0</v>
      </c>
      <c r="R208" s="137">
        <f t="shared" si="32"/>
        <v>0</v>
      </c>
      <c r="S208" s="137">
        <v>0</v>
      </c>
      <c r="T208" s="138">
        <f t="shared" si="33"/>
        <v>0</v>
      </c>
      <c r="AR208" s="139" t="s">
        <v>420</v>
      </c>
      <c r="AT208" s="139" t="s">
        <v>748</v>
      </c>
      <c r="AU208" s="139" t="s">
        <v>88</v>
      </c>
      <c r="AY208" s="17" t="s">
        <v>224</v>
      </c>
      <c r="BE208" s="140">
        <f t="shared" si="34"/>
        <v>0</v>
      </c>
      <c r="BF208" s="140">
        <f t="shared" si="35"/>
        <v>0</v>
      </c>
      <c r="BG208" s="140">
        <f t="shared" si="36"/>
        <v>0</v>
      </c>
      <c r="BH208" s="140">
        <f t="shared" si="37"/>
        <v>0</v>
      </c>
      <c r="BI208" s="140">
        <f t="shared" si="38"/>
        <v>0</v>
      </c>
      <c r="BJ208" s="17" t="s">
        <v>6</v>
      </c>
      <c r="BK208" s="140">
        <f t="shared" si="39"/>
        <v>0</v>
      </c>
      <c r="BL208" s="17" t="s">
        <v>249</v>
      </c>
      <c r="BM208" s="139" t="s">
        <v>2222</v>
      </c>
    </row>
    <row r="209" spans="2:65" s="1" customFormat="1" ht="16.5" customHeight="1">
      <c r="B209" s="32"/>
      <c r="C209" s="127" t="s">
        <v>646</v>
      </c>
      <c r="D209" s="127" t="s">
        <v>225</v>
      </c>
      <c r="E209" s="128" t="s">
        <v>2223</v>
      </c>
      <c r="F209" s="129" t="s">
        <v>2224</v>
      </c>
      <c r="G209" s="130" t="s">
        <v>312</v>
      </c>
      <c r="H209" s="131">
        <v>10</v>
      </c>
      <c r="I209" s="132"/>
      <c r="J209" s="133">
        <f t="shared" si="30"/>
        <v>0</v>
      </c>
      <c r="K209" s="134"/>
      <c r="L209" s="32"/>
      <c r="M209" s="135" t="s">
        <v>1</v>
      </c>
      <c r="N209" s="136" t="s">
        <v>44</v>
      </c>
      <c r="P209" s="137">
        <f t="shared" si="31"/>
        <v>0</v>
      </c>
      <c r="Q209" s="137">
        <v>4.0000000000000003E-5</v>
      </c>
      <c r="R209" s="137">
        <f t="shared" si="32"/>
        <v>4.0000000000000002E-4</v>
      </c>
      <c r="S209" s="137">
        <v>0</v>
      </c>
      <c r="T209" s="138">
        <f t="shared" si="33"/>
        <v>0</v>
      </c>
      <c r="AR209" s="139" t="s">
        <v>249</v>
      </c>
      <c r="AT209" s="139" t="s">
        <v>225</v>
      </c>
      <c r="AU209" s="139" t="s">
        <v>88</v>
      </c>
      <c r="AY209" s="17" t="s">
        <v>224</v>
      </c>
      <c r="BE209" s="140">
        <f t="shared" si="34"/>
        <v>0</v>
      </c>
      <c r="BF209" s="140">
        <f t="shared" si="35"/>
        <v>0</v>
      </c>
      <c r="BG209" s="140">
        <f t="shared" si="36"/>
        <v>0</v>
      </c>
      <c r="BH209" s="140">
        <f t="shared" si="37"/>
        <v>0</v>
      </c>
      <c r="BI209" s="140">
        <f t="shared" si="38"/>
        <v>0</v>
      </c>
      <c r="BJ209" s="17" t="s">
        <v>6</v>
      </c>
      <c r="BK209" s="140">
        <f t="shared" si="39"/>
        <v>0</v>
      </c>
      <c r="BL209" s="17" t="s">
        <v>249</v>
      </c>
      <c r="BM209" s="139" t="s">
        <v>2225</v>
      </c>
    </row>
    <row r="210" spans="2:65" s="1" customFormat="1" ht="16.5" customHeight="1">
      <c r="B210" s="32"/>
      <c r="C210" s="162" t="s">
        <v>650</v>
      </c>
      <c r="D210" s="162" t="s">
        <v>748</v>
      </c>
      <c r="E210" s="163" t="s">
        <v>2226</v>
      </c>
      <c r="F210" s="164" t="s">
        <v>2227</v>
      </c>
      <c r="G210" s="165" t="s">
        <v>312</v>
      </c>
      <c r="H210" s="166">
        <v>8</v>
      </c>
      <c r="I210" s="167"/>
      <c r="J210" s="168">
        <f t="shared" si="30"/>
        <v>0</v>
      </c>
      <c r="K210" s="169"/>
      <c r="L210" s="170"/>
      <c r="M210" s="171" t="s">
        <v>1</v>
      </c>
      <c r="N210" s="172" t="s">
        <v>44</v>
      </c>
      <c r="P210" s="137">
        <f t="shared" si="31"/>
        <v>0</v>
      </c>
      <c r="Q210" s="137">
        <v>0</v>
      </c>
      <c r="R210" s="137">
        <f t="shared" si="32"/>
        <v>0</v>
      </c>
      <c r="S210" s="137">
        <v>0</v>
      </c>
      <c r="T210" s="138">
        <f t="shared" si="33"/>
        <v>0</v>
      </c>
      <c r="AR210" s="139" t="s">
        <v>420</v>
      </c>
      <c r="AT210" s="139" t="s">
        <v>748</v>
      </c>
      <c r="AU210" s="139" t="s">
        <v>88</v>
      </c>
      <c r="AY210" s="17" t="s">
        <v>224</v>
      </c>
      <c r="BE210" s="140">
        <f t="shared" si="34"/>
        <v>0</v>
      </c>
      <c r="BF210" s="140">
        <f t="shared" si="35"/>
        <v>0</v>
      </c>
      <c r="BG210" s="140">
        <f t="shared" si="36"/>
        <v>0</v>
      </c>
      <c r="BH210" s="140">
        <f t="shared" si="37"/>
        <v>0</v>
      </c>
      <c r="BI210" s="140">
        <f t="shared" si="38"/>
        <v>0</v>
      </c>
      <c r="BJ210" s="17" t="s">
        <v>6</v>
      </c>
      <c r="BK210" s="140">
        <f t="shared" si="39"/>
        <v>0</v>
      </c>
      <c r="BL210" s="17" t="s">
        <v>249</v>
      </c>
      <c r="BM210" s="139" t="s">
        <v>2228</v>
      </c>
    </row>
    <row r="211" spans="2:65" s="1" customFormat="1" ht="16.5" customHeight="1">
      <c r="B211" s="32"/>
      <c r="C211" s="162" t="s">
        <v>654</v>
      </c>
      <c r="D211" s="162" t="s">
        <v>748</v>
      </c>
      <c r="E211" s="163" t="s">
        <v>2229</v>
      </c>
      <c r="F211" s="164" t="s">
        <v>2230</v>
      </c>
      <c r="G211" s="165" t="s">
        <v>312</v>
      </c>
      <c r="H211" s="166">
        <v>2</v>
      </c>
      <c r="I211" s="167"/>
      <c r="J211" s="168">
        <f t="shared" si="30"/>
        <v>0</v>
      </c>
      <c r="K211" s="169"/>
      <c r="L211" s="170"/>
      <c r="M211" s="171" t="s">
        <v>1</v>
      </c>
      <c r="N211" s="172" t="s">
        <v>44</v>
      </c>
      <c r="P211" s="137">
        <f t="shared" si="31"/>
        <v>0</v>
      </c>
      <c r="Q211" s="137">
        <v>0</v>
      </c>
      <c r="R211" s="137">
        <f t="shared" si="32"/>
        <v>0</v>
      </c>
      <c r="S211" s="137">
        <v>0</v>
      </c>
      <c r="T211" s="138">
        <f t="shared" si="33"/>
        <v>0</v>
      </c>
      <c r="AR211" s="139" t="s">
        <v>420</v>
      </c>
      <c r="AT211" s="139" t="s">
        <v>748</v>
      </c>
      <c r="AU211" s="139" t="s">
        <v>88</v>
      </c>
      <c r="AY211" s="17" t="s">
        <v>224</v>
      </c>
      <c r="BE211" s="140">
        <f t="shared" si="34"/>
        <v>0</v>
      </c>
      <c r="BF211" s="140">
        <f t="shared" si="35"/>
        <v>0</v>
      </c>
      <c r="BG211" s="140">
        <f t="shared" si="36"/>
        <v>0</v>
      </c>
      <c r="BH211" s="140">
        <f t="shared" si="37"/>
        <v>0</v>
      </c>
      <c r="BI211" s="140">
        <f t="shared" si="38"/>
        <v>0</v>
      </c>
      <c r="BJ211" s="17" t="s">
        <v>6</v>
      </c>
      <c r="BK211" s="140">
        <f t="shared" si="39"/>
        <v>0</v>
      </c>
      <c r="BL211" s="17" t="s">
        <v>249</v>
      </c>
      <c r="BM211" s="139" t="s">
        <v>2231</v>
      </c>
    </row>
    <row r="212" spans="2:65" s="1" customFormat="1" ht="16.5" customHeight="1">
      <c r="B212" s="32"/>
      <c r="C212" s="127" t="s">
        <v>658</v>
      </c>
      <c r="D212" s="127" t="s">
        <v>225</v>
      </c>
      <c r="E212" s="128" t="s">
        <v>2232</v>
      </c>
      <c r="F212" s="129" t="s">
        <v>2233</v>
      </c>
      <c r="G212" s="130" t="s">
        <v>2180</v>
      </c>
      <c r="H212" s="131">
        <v>1</v>
      </c>
      <c r="I212" s="132"/>
      <c r="J212" s="133">
        <f t="shared" si="30"/>
        <v>0</v>
      </c>
      <c r="K212" s="134"/>
      <c r="L212" s="32"/>
      <c r="M212" s="135" t="s">
        <v>1</v>
      </c>
      <c r="N212" s="136" t="s">
        <v>44</v>
      </c>
      <c r="P212" s="137">
        <f t="shared" si="31"/>
        <v>0</v>
      </c>
      <c r="Q212" s="137">
        <v>1.2E-4</v>
      </c>
      <c r="R212" s="137">
        <f t="shared" si="32"/>
        <v>1.2E-4</v>
      </c>
      <c r="S212" s="137">
        <v>0</v>
      </c>
      <c r="T212" s="138">
        <f t="shared" si="33"/>
        <v>0</v>
      </c>
      <c r="AR212" s="139" t="s">
        <v>249</v>
      </c>
      <c r="AT212" s="139" t="s">
        <v>225</v>
      </c>
      <c r="AU212" s="139" t="s">
        <v>88</v>
      </c>
      <c r="AY212" s="17" t="s">
        <v>224</v>
      </c>
      <c r="BE212" s="140">
        <f t="shared" si="34"/>
        <v>0</v>
      </c>
      <c r="BF212" s="140">
        <f t="shared" si="35"/>
        <v>0</v>
      </c>
      <c r="BG212" s="140">
        <f t="shared" si="36"/>
        <v>0</v>
      </c>
      <c r="BH212" s="140">
        <f t="shared" si="37"/>
        <v>0</v>
      </c>
      <c r="BI212" s="140">
        <f t="shared" si="38"/>
        <v>0</v>
      </c>
      <c r="BJ212" s="17" t="s">
        <v>6</v>
      </c>
      <c r="BK212" s="140">
        <f t="shared" si="39"/>
        <v>0</v>
      </c>
      <c r="BL212" s="17" t="s">
        <v>249</v>
      </c>
      <c r="BM212" s="139" t="s">
        <v>2234</v>
      </c>
    </row>
    <row r="213" spans="2:65" s="1" customFormat="1" ht="16.5" customHeight="1">
      <c r="B213" s="32"/>
      <c r="C213" s="162" t="s">
        <v>662</v>
      </c>
      <c r="D213" s="162" t="s">
        <v>748</v>
      </c>
      <c r="E213" s="163" t="s">
        <v>2235</v>
      </c>
      <c r="F213" s="164" t="s">
        <v>2236</v>
      </c>
      <c r="G213" s="165" t="s">
        <v>312</v>
      </c>
      <c r="H213" s="166">
        <v>1</v>
      </c>
      <c r="I213" s="167"/>
      <c r="J213" s="168">
        <f t="shared" si="30"/>
        <v>0</v>
      </c>
      <c r="K213" s="169"/>
      <c r="L213" s="170"/>
      <c r="M213" s="171" t="s">
        <v>1</v>
      </c>
      <c r="N213" s="172" t="s">
        <v>44</v>
      </c>
      <c r="P213" s="137">
        <f t="shared" si="31"/>
        <v>0</v>
      </c>
      <c r="Q213" s="137">
        <v>0</v>
      </c>
      <c r="R213" s="137">
        <f t="shared" si="32"/>
        <v>0</v>
      </c>
      <c r="S213" s="137">
        <v>0</v>
      </c>
      <c r="T213" s="138">
        <f t="shared" si="33"/>
        <v>0</v>
      </c>
      <c r="AR213" s="139" t="s">
        <v>420</v>
      </c>
      <c r="AT213" s="139" t="s">
        <v>748</v>
      </c>
      <c r="AU213" s="139" t="s">
        <v>88</v>
      </c>
      <c r="AY213" s="17" t="s">
        <v>224</v>
      </c>
      <c r="BE213" s="140">
        <f t="shared" si="34"/>
        <v>0</v>
      </c>
      <c r="BF213" s="140">
        <f t="shared" si="35"/>
        <v>0</v>
      </c>
      <c r="BG213" s="140">
        <f t="shared" si="36"/>
        <v>0</v>
      </c>
      <c r="BH213" s="140">
        <f t="shared" si="37"/>
        <v>0</v>
      </c>
      <c r="BI213" s="140">
        <f t="shared" si="38"/>
        <v>0</v>
      </c>
      <c r="BJ213" s="17" t="s">
        <v>6</v>
      </c>
      <c r="BK213" s="140">
        <f t="shared" si="39"/>
        <v>0</v>
      </c>
      <c r="BL213" s="17" t="s">
        <v>249</v>
      </c>
      <c r="BM213" s="139" t="s">
        <v>2237</v>
      </c>
    </row>
    <row r="214" spans="2:65" s="1" customFormat="1" ht="16.5" customHeight="1">
      <c r="B214" s="32"/>
      <c r="C214" s="127" t="s">
        <v>666</v>
      </c>
      <c r="D214" s="127" t="s">
        <v>225</v>
      </c>
      <c r="E214" s="128" t="s">
        <v>2238</v>
      </c>
      <c r="F214" s="129" t="s">
        <v>2239</v>
      </c>
      <c r="G214" s="130" t="s">
        <v>312</v>
      </c>
      <c r="H214" s="131">
        <v>2</v>
      </c>
      <c r="I214" s="132"/>
      <c r="J214" s="133">
        <f t="shared" si="30"/>
        <v>0</v>
      </c>
      <c r="K214" s="134"/>
      <c r="L214" s="32"/>
      <c r="M214" s="135" t="s">
        <v>1</v>
      </c>
      <c r="N214" s="136" t="s">
        <v>44</v>
      </c>
      <c r="P214" s="137">
        <f t="shared" si="31"/>
        <v>0</v>
      </c>
      <c r="Q214" s="137">
        <v>1.2999999999999999E-4</v>
      </c>
      <c r="R214" s="137">
        <f t="shared" si="32"/>
        <v>2.5999999999999998E-4</v>
      </c>
      <c r="S214" s="137">
        <v>0</v>
      </c>
      <c r="T214" s="138">
        <f t="shared" si="33"/>
        <v>0</v>
      </c>
      <c r="AR214" s="139" t="s">
        <v>249</v>
      </c>
      <c r="AT214" s="139" t="s">
        <v>225</v>
      </c>
      <c r="AU214" s="139" t="s">
        <v>88</v>
      </c>
      <c r="AY214" s="17" t="s">
        <v>224</v>
      </c>
      <c r="BE214" s="140">
        <f t="shared" si="34"/>
        <v>0</v>
      </c>
      <c r="BF214" s="140">
        <f t="shared" si="35"/>
        <v>0</v>
      </c>
      <c r="BG214" s="140">
        <f t="shared" si="36"/>
        <v>0</v>
      </c>
      <c r="BH214" s="140">
        <f t="shared" si="37"/>
        <v>0</v>
      </c>
      <c r="BI214" s="140">
        <f t="shared" si="38"/>
        <v>0</v>
      </c>
      <c r="BJ214" s="17" t="s">
        <v>6</v>
      </c>
      <c r="BK214" s="140">
        <f t="shared" si="39"/>
        <v>0</v>
      </c>
      <c r="BL214" s="17" t="s">
        <v>249</v>
      </c>
      <c r="BM214" s="139" t="s">
        <v>2240</v>
      </c>
    </row>
    <row r="215" spans="2:65" s="1" customFormat="1" ht="16.5" customHeight="1">
      <c r="B215" s="32"/>
      <c r="C215" s="162" t="s">
        <v>670</v>
      </c>
      <c r="D215" s="162" t="s">
        <v>748</v>
      </c>
      <c r="E215" s="163" t="s">
        <v>2241</v>
      </c>
      <c r="F215" s="164" t="s">
        <v>2242</v>
      </c>
      <c r="G215" s="165" t="s">
        <v>312</v>
      </c>
      <c r="H215" s="166">
        <v>2</v>
      </c>
      <c r="I215" s="167"/>
      <c r="J215" s="168">
        <f t="shared" si="30"/>
        <v>0</v>
      </c>
      <c r="K215" s="169"/>
      <c r="L215" s="170"/>
      <c r="M215" s="171" t="s">
        <v>1</v>
      </c>
      <c r="N215" s="172" t="s">
        <v>44</v>
      </c>
      <c r="P215" s="137">
        <f t="shared" si="31"/>
        <v>0</v>
      </c>
      <c r="Q215" s="137">
        <v>0</v>
      </c>
      <c r="R215" s="137">
        <f t="shared" si="32"/>
        <v>0</v>
      </c>
      <c r="S215" s="137">
        <v>0</v>
      </c>
      <c r="T215" s="138">
        <f t="shared" si="33"/>
        <v>0</v>
      </c>
      <c r="AR215" s="139" t="s">
        <v>420</v>
      </c>
      <c r="AT215" s="139" t="s">
        <v>748</v>
      </c>
      <c r="AU215" s="139" t="s">
        <v>88</v>
      </c>
      <c r="AY215" s="17" t="s">
        <v>224</v>
      </c>
      <c r="BE215" s="140">
        <f t="shared" si="34"/>
        <v>0</v>
      </c>
      <c r="BF215" s="140">
        <f t="shared" si="35"/>
        <v>0</v>
      </c>
      <c r="BG215" s="140">
        <f t="shared" si="36"/>
        <v>0</v>
      </c>
      <c r="BH215" s="140">
        <f t="shared" si="37"/>
        <v>0</v>
      </c>
      <c r="BI215" s="140">
        <f t="shared" si="38"/>
        <v>0</v>
      </c>
      <c r="BJ215" s="17" t="s">
        <v>6</v>
      </c>
      <c r="BK215" s="140">
        <f t="shared" si="39"/>
        <v>0</v>
      </c>
      <c r="BL215" s="17" t="s">
        <v>249</v>
      </c>
      <c r="BM215" s="139" t="s">
        <v>567</v>
      </c>
    </row>
    <row r="216" spans="2:65" s="1" customFormat="1" ht="16.5" customHeight="1">
      <c r="B216" s="32"/>
      <c r="C216" s="162" t="s">
        <v>676</v>
      </c>
      <c r="D216" s="162" t="s">
        <v>748</v>
      </c>
      <c r="E216" s="163" t="s">
        <v>2243</v>
      </c>
      <c r="F216" s="164" t="s">
        <v>2244</v>
      </c>
      <c r="G216" s="165" t="s">
        <v>312</v>
      </c>
      <c r="H216" s="166">
        <v>3</v>
      </c>
      <c r="I216" s="167"/>
      <c r="J216" s="168">
        <f t="shared" si="30"/>
        <v>0</v>
      </c>
      <c r="K216" s="169"/>
      <c r="L216" s="170"/>
      <c r="M216" s="171" t="s">
        <v>1</v>
      </c>
      <c r="N216" s="172" t="s">
        <v>44</v>
      </c>
      <c r="P216" s="137">
        <f t="shared" si="31"/>
        <v>0</v>
      </c>
      <c r="Q216" s="137">
        <v>0</v>
      </c>
      <c r="R216" s="137">
        <f t="shared" si="32"/>
        <v>0</v>
      </c>
      <c r="S216" s="137">
        <v>0</v>
      </c>
      <c r="T216" s="138">
        <f t="shared" si="33"/>
        <v>0</v>
      </c>
      <c r="AR216" s="139" t="s">
        <v>420</v>
      </c>
      <c r="AT216" s="139" t="s">
        <v>748</v>
      </c>
      <c r="AU216" s="139" t="s">
        <v>88</v>
      </c>
      <c r="AY216" s="17" t="s">
        <v>224</v>
      </c>
      <c r="BE216" s="140">
        <f t="shared" si="34"/>
        <v>0</v>
      </c>
      <c r="BF216" s="140">
        <f t="shared" si="35"/>
        <v>0</v>
      </c>
      <c r="BG216" s="140">
        <f t="shared" si="36"/>
        <v>0</v>
      </c>
      <c r="BH216" s="140">
        <f t="shared" si="37"/>
        <v>0</v>
      </c>
      <c r="BI216" s="140">
        <f t="shared" si="38"/>
        <v>0</v>
      </c>
      <c r="BJ216" s="17" t="s">
        <v>6</v>
      </c>
      <c r="BK216" s="140">
        <f t="shared" si="39"/>
        <v>0</v>
      </c>
      <c r="BL216" s="17" t="s">
        <v>249</v>
      </c>
      <c r="BM216" s="139" t="s">
        <v>571</v>
      </c>
    </row>
    <row r="217" spans="2:65" s="1" customFormat="1" ht="16.5" customHeight="1">
      <c r="B217" s="32"/>
      <c r="C217" s="127" t="s">
        <v>682</v>
      </c>
      <c r="D217" s="127" t="s">
        <v>225</v>
      </c>
      <c r="E217" s="128" t="s">
        <v>2245</v>
      </c>
      <c r="F217" s="129" t="s">
        <v>2246</v>
      </c>
      <c r="G217" s="130" t="s">
        <v>312</v>
      </c>
      <c r="H217" s="131">
        <v>3</v>
      </c>
      <c r="I217" s="132"/>
      <c r="J217" s="133">
        <f t="shared" si="30"/>
        <v>0</v>
      </c>
      <c r="K217" s="134"/>
      <c r="L217" s="32"/>
      <c r="M217" s="135" t="s">
        <v>1</v>
      </c>
      <c r="N217" s="136" t="s">
        <v>44</v>
      </c>
      <c r="P217" s="137">
        <f t="shared" si="31"/>
        <v>0</v>
      </c>
      <c r="Q217" s="137">
        <v>1.2999999999999999E-4</v>
      </c>
      <c r="R217" s="137">
        <f t="shared" si="32"/>
        <v>3.8999999999999994E-4</v>
      </c>
      <c r="S217" s="137">
        <v>0</v>
      </c>
      <c r="T217" s="138">
        <f t="shared" si="33"/>
        <v>0</v>
      </c>
      <c r="AR217" s="139" t="s">
        <v>249</v>
      </c>
      <c r="AT217" s="139" t="s">
        <v>225</v>
      </c>
      <c r="AU217" s="139" t="s">
        <v>88</v>
      </c>
      <c r="AY217" s="17" t="s">
        <v>224</v>
      </c>
      <c r="BE217" s="140">
        <f t="shared" si="34"/>
        <v>0</v>
      </c>
      <c r="BF217" s="140">
        <f t="shared" si="35"/>
        <v>0</v>
      </c>
      <c r="BG217" s="140">
        <f t="shared" si="36"/>
        <v>0</v>
      </c>
      <c r="BH217" s="140">
        <f t="shared" si="37"/>
        <v>0</v>
      </c>
      <c r="BI217" s="140">
        <f t="shared" si="38"/>
        <v>0</v>
      </c>
      <c r="BJ217" s="17" t="s">
        <v>6</v>
      </c>
      <c r="BK217" s="140">
        <f t="shared" si="39"/>
        <v>0</v>
      </c>
      <c r="BL217" s="17" t="s">
        <v>249</v>
      </c>
      <c r="BM217" s="139" t="s">
        <v>575</v>
      </c>
    </row>
    <row r="218" spans="2:65" s="1" customFormat="1" ht="24.2" customHeight="1">
      <c r="B218" s="32"/>
      <c r="C218" s="127" t="s">
        <v>686</v>
      </c>
      <c r="D218" s="127" t="s">
        <v>225</v>
      </c>
      <c r="E218" s="128" t="s">
        <v>2247</v>
      </c>
      <c r="F218" s="129" t="s">
        <v>2248</v>
      </c>
      <c r="G218" s="130" t="s">
        <v>797</v>
      </c>
      <c r="H218" s="180"/>
      <c r="I218" s="132"/>
      <c r="J218" s="133">
        <f t="shared" si="30"/>
        <v>0</v>
      </c>
      <c r="K218" s="134"/>
      <c r="L218" s="32"/>
      <c r="M218" s="135" t="s">
        <v>1</v>
      </c>
      <c r="N218" s="136" t="s">
        <v>44</v>
      </c>
      <c r="P218" s="137">
        <f t="shared" si="31"/>
        <v>0</v>
      </c>
      <c r="Q218" s="137">
        <v>0</v>
      </c>
      <c r="R218" s="137">
        <f t="shared" si="32"/>
        <v>0</v>
      </c>
      <c r="S218" s="137">
        <v>0</v>
      </c>
      <c r="T218" s="138">
        <f t="shared" si="33"/>
        <v>0</v>
      </c>
      <c r="AR218" s="139" t="s">
        <v>249</v>
      </c>
      <c r="AT218" s="139" t="s">
        <v>225</v>
      </c>
      <c r="AU218" s="139" t="s">
        <v>88</v>
      </c>
      <c r="AY218" s="17" t="s">
        <v>224</v>
      </c>
      <c r="BE218" s="140">
        <f t="shared" si="34"/>
        <v>0</v>
      </c>
      <c r="BF218" s="140">
        <f t="shared" si="35"/>
        <v>0</v>
      </c>
      <c r="BG218" s="140">
        <f t="shared" si="36"/>
        <v>0</v>
      </c>
      <c r="BH218" s="140">
        <f t="shared" si="37"/>
        <v>0</v>
      </c>
      <c r="BI218" s="140">
        <f t="shared" si="38"/>
        <v>0</v>
      </c>
      <c r="BJ218" s="17" t="s">
        <v>6</v>
      </c>
      <c r="BK218" s="140">
        <f t="shared" si="39"/>
        <v>0</v>
      </c>
      <c r="BL218" s="17" t="s">
        <v>249</v>
      </c>
      <c r="BM218" s="139" t="s">
        <v>579</v>
      </c>
    </row>
    <row r="219" spans="2:65" s="10" customFormat="1" ht="25.9" customHeight="1">
      <c r="B219" s="117"/>
      <c r="D219" s="118" t="s">
        <v>78</v>
      </c>
      <c r="E219" s="119" t="s">
        <v>1517</v>
      </c>
      <c r="F219" s="119" t="s">
        <v>1518</v>
      </c>
      <c r="I219" s="120"/>
      <c r="J219" s="121">
        <f>BK219</f>
        <v>0</v>
      </c>
      <c r="L219" s="117"/>
      <c r="M219" s="122"/>
      <c r="P219" s="123">
        <f>P220</f>
        <v>0</v>
      </c>
      <c r="R219" s="123">
        <f>R220</f>
        <v>0</v>
      </c>
      <c r="T219" s="124">
        <f>T220</f>
        <v>0</v>
      </c>
      <c r="AR219" s="118" t="s">
        <v>229</v>
      </c>
      <c r="AT219" s="125" t="s">
        <v>78</v>
      </c>
      <c r="AU219" s="125" t="s">
        <v>79</v>
      </c>
      <c r="AY219" s="118" t="s">
        <v>224</v>
      </c>
      <c r="BK219" s="126">
        <f>BK220</f>
        <v>0</v>
      </c>
    </row>
    <row r="220" spans="2:65" s="10" customFormat="1" ht="22.9" customHeight="1">
      <c r="B220" s="117"/>
      <c r="D220" s="118" t="s">
        <v>78</v>
      </c>
      <c r="E220" s="195" t="s">
        <v>1519</v>
      </c>
      <c r="F220" s="195" t="s">
        <v>1518</v>
      </c>
      <c r="I220" s="120"/>
      <c r="J220" s="196">
        <f>BK220</f>
        <v>0</v>
      </c>
      <c r="L220" s="117"/>
      <c r="M220" s="122"/>
      <c r="P220" s="123">
        <f>SUM(P221:P227)</f>
        <v>0</v>
      </c>
      <c r="R220" s="123">
        <f>SUM(R221:R227)</f>
        <v>0</v>
      </c>
      <c r="T220" s="124">
        <f>SUM(T221:T227)</f>
        <v>0</v>
      </c>
      <c r="AR220" s="118" t="s">
        <v>6</v>
      </c>
      <c r="AT220" s="125" t="s">
        <v>78</v>
      </c>
      <c r="AU220" s="125" t="s">
        <v>6</v>
      </c>
      <c r="AY220" s="118" t="s">
        <v>224</v>
      </c>
      <c r="BK220" s="126">
        <f>SUM(BK221:BK227)</f>
        <v>0</v>
      </c>
    </row>
    <row r="221" spans="2:65" s="1" customFormat="1" ht="16.5" customHeight="1">
      <c r="B221" s="32"/>
      <c r="C221" s="127" t="s">
        <v>690</v>
      </c>
      <c r="D221" s="127" t="s">
        <v>225</v>
      </c>
      <c r="E221" s="128" t="s">
        <v>1520</v>
      </c>
      <c r="F221" s="129" t="s">
        <v>1521</v>
      </c>
      <c r="G221" s="130" t="s">
        <v>610</v>
      </c>
      <c r="H221" s="131">
        <v>36</v>
      </c>
      <c r="I221" s="132"/>
      <c r="J221" s="133">
        <f t="shared" ref="J221:J227" si="40">ROUND(I221*H221,2)</f>
        <v>0</v>
      </c>
      <c r="K221" s="134"/>
      <c r="L221" s="32"/>
      <c r="M221" s="135" t="s">
        <v>1</v>
      </c>
      <c r="N221" s="136" t="s">
        <v>44</v>
      </c>
      <c r="P221" s="137">
        <f t="shared" ref="P221:P227" si="41">O221*H221</f>
        <v>0</v>
      </c>
      <c r="Q221" s="137">
        <v>0</v>
      </c>
      <c r="R221" s="137">
        <f t="shared" ref="R221:R227" si="42">Q221*H221</f>
        <v>0</v>
      </c>
      <c r="S221" s="137">
        <v>0</v>
      </c>
      <c r="T221" s="138">
        <f t="shared" ref="T221:T227" si="43">S221*H221</f>
        <v>0</v>
      </c>
      <c r="AR221" s="139" t="s">
        <v>229</v>
      </c>
      <c r="AT221" s="139" t="s">
        <v>225</v>
      </c>
      <c r="AU221" s="139" t="s">
        <v>88</v>
      </c>
      <c r="AY221" s="17" t="s">
        <v>224</v>
      </c>
      <c r="BE221" s="140">
        <f t="shared" ref="BE221:BE227" si="44">IF(N221="základní",J221,0)</f>
        <v>0</v>
      </c>
      <c r="BF221" s="140">
        <f t="shared" ref="BF221:BF227" si="45">IF(N221="snížená",J221,0)</f>
        <v>0</v>
      </c>
      <c r="BG221" s="140">
        <f t="shared" ref="BG221:BG227" si="46">IF(N221="zákl. přenesená",J221,0)</f>
        <v>0</v>
      </c>
      <c r="BH221" s="140">
        <f t="shared" ref="BH221:BH227" si="47">IF(N221="sníž. přenesená",J221,0)</f>
        <v>0</v>
      </c>
      <c r="BI221" s="140">
        <f t="shared" ref="BI221:BI227" si="48">IF(N221="nulová",J221,0)</f>
        <v>0</v>
      </c>
      <c r="BJ221" s="17" t="s">
        <v>6</v>
      </c>
      <c r="BK221" s="140">
        <f t="shared" ref="BK221:BK227" si="49">ROUND(I221*H221,2)</f>
        <v>0</v>
      </c>
      <c r="BL221" s="17" t="s">
        <v>229</v>
      </c>
      <c r="BM221" s="139" t="s">
        <v>583</v>
      </c>
    </row>
    <row r="222" spans="2:65" s="1" customFormat="1" ht="16.5" customHeight="1">
      <c r="B222" s="32"/>
      <c r="C222" s="127" t="s">
        <v>696</v>
      </c>
      <c r="D222" s="127" t="s">
        <v>225</v>
      </c>
      <c r="E222" s="128" t="s">
        <v>1522</v>
      </c>
      <c r="F222" s="129" t="s">
        <v>1523</v>
      </c>
      <c r="G222" s="130" t="s">
        <v>610</v>
      </c>
      <c r="H222" s="131">
        <v>24</v>
      </c>
      <c r="I222" s="132"/>
      <c r="J222" s="133">
        <f t="shared" si="40"/>
        <v>0</v>
      </c>
      <c r="K222" s="134"/>
      <c r="L222" s="32"/>
      <c r="M222" s="135" t="s">
        <v>1</v>
      </c>
      <c r="N222" s="136" t="s">
        <v>44</v>
      </c>
      <c r="P222" s="137">
        <f t="shared" si="41"/>
        <v>0</v>
      </c>
      <c r="Q222" s="137">
        <v>0</v>
      </c>
      <c r="R222" s="137">
        <f t="shared" si="42"/>
        <v>0</v>
      </c>
      <c r="S222" s="137">
        <v>0</v>
      </c>
      <c r="T222" s="138">
        <f t="shared" si="43"/>
        <v>0</v>
      </c>
      <c r="AR222" s="139" t="s">
        <v>229</v>
      </c>
      <c r="AT222" s="139" t="s">
        <v>225</v>
      </c>
      <c r="AU222" s="139" t="s">
        <v>88</v>
      </c>
      <c r="AY222" s="17" t="s">
        <v>224</v>
      </c>
      <c r="BE222" s="140">
        <f t="shared" si="44"/>
        <v>0</v>
      </c>
      <c r="BF222" s="140">
        <f t="shared" si="45"/>
        <v>0</v>
      </c>
      <c r="BG222" s="140">
        <f t="shared" si="46"/>
        <v>0</v>
      </c>
      <c r="BH222" s="140">
        <f t="shared" si="47"/>
        <v>0</v>
      </c>
      <c r="BI222" s="140">
        <f t="shared" si="48"/>
        <v>0</v>
      </c>
      <c r="BJ222" s="17" t="s">
        <v>6</v>
      </c>
      <c r="BK222" s="140">
        <f t="shared" si="49"/>
        <v>0</v>
      </c>
      <c r="BL222" s="17" t="s">
        <v>229</v>
      </c>
      <c r="BM222" s="139" t="s">
        <v>586</v>
      </c>
    </row>
    <row r="223" spans="2:65" s="1" customFormat="1" ht="16.5" customHeight="1">
      <c r="B223" s="32"/>
      <c r="C223" s="127" t="s">
        <v>700</v>
      </c>
      <c r="D223" s="127" t="s">
        <v>225</v>
      </c>
      <c r="E223" s="128" t="s">
        <v>2249</v>
      </c>
      <c r="F223" s="129" t="s">
        <v>2250</v>
      </c>
      <c r="G223" s="130" t="s">
        <v>1526</v>
      </c>
      <c r="H223" s="131">
        <v>1</v>
      </c>
      <c r="I223" s="132"/>
      <c r="J223" s="133">
        <f t="shared" si="40"/>
        <v>0</v>
      </c>
      <c r="K223" s="134"/>
      <c r="L223" s="32"/>
      <c r="M223" s="135" t="s">
        <v>1</v>
      </c>
      <c r="N223" s="136" t="s">
        <v>44</v>
      </c>
      <c r="P223" s="137">
        <f t="shared" si="41"/>
        <v>0</v>
      </c>
      <c r="Q223" s="137">
        <v>0</v>
      </c>
      <c r="R223" s="137">
        <f t="shared" si="42"/>
        <v>0</v>
      </c>
      <c r="S223" s="137">
        <v>0</v>
      </c>
      <c r="T223" s="138">
        <f t="shared" si="43"/>
        <v>0</v>
      </c>
      <c r="AR223" s="139" t="s">
        <v>229</v>
      </c>
      <c r="AT223" s="139" t="s">
        <v>225</v>
      </c>
      <c r="AU223" s="139" t="s">
        <v>88</v>
      </c>
      <c r="AY223" s="17" t="s">
        <v>224</v>
      </c>
      <c r="BE223" s="140">
        <f t="shared" si="44"/>
        <v>0</v>
      </c>
      <c r="BF223" s="140">
        <f t="shared" si="45"/>
        <v>0</v>
      </c>
      <c r="BG223" s="140">
        <f t="shared" si="46"/>
        <v>0</v>
      </c>
      <c r="BH223" s="140">
        <f t="shared" si="47"/>
        <v>0</v>
      </c>
      <c r="BI223" s="140">
        <f t="shared" si="48"/>
        <v>0</v>
      </c>
      <c r="BJ223" s="17" t="s">
        <v>6</v>
      </c>
      <c r="BK223" s="140">
        <f t="shared" si="49"/>
        <v>0</v>
      </c>
      <c r="BL223" s="17" t="s">
        <v>229</v>
      </c>
      <c r="BM223" s="139" t="s">
        <v>589</v>
      </c>
    </row>
    <row r="224" spans="2:65" s="1" customFormat="1" ht="16.5" customHeight="1">
      <c r="B224" s="32"/>
      <c r="C224" s="127" t="s">
        <v>706</v>
      </c>
      <c r="D224" s="127" t="s">
        <v>225</v>
      </c>
      <c r="E224" s="128" t="s">
        <v>2251</v>
      </c>
      <c r="F224" s="129" t="s">
        <v>2252</v>
      </c>
      <c r="G224" s="130" t="s">
        <v>1526</v>
      </c>
      <c r="H224" s="131">
        <v>2</v>
      </c>
      <c r="I224" s="132"/>
      <c r="J224" s="133">
        <f t="shared" si="40"/>
        <v>0</v>
      </c>
      <c r="K224" s="134"/>
      <c r="L224" s="32"/>
      <c r="M224" s="135" t="s">
        <v>1</v>
      </c>
      <c r="N224" s="136" t="s">
        <v>44</v>
      </c>
      <c r="P224" s="137">
        <f t="shared" si="41"/>
        <v>0</v>
      </c>
      <c r="Q224" s="137">
        <v>0</v>
      </c>
      <c r="R224" s="137">
        <f t="shared" si="42"/>
        <v>0</v>
      </c>
      <c r="S224" s="137">
        <v>0</v>
      </c>
      <c r="T224" s="138">
        <f t="shared" si="43"/>
        <v>0</v>
      </c>
      <c r="AR224" s="139" t="s">
        <v>229</v>
      </c>
      <c r="AT224" s="139" t="s">
        <v>225</v>
      </c>
      <c r="AU224" s="139" t="s">
        <v>88</v>
      </c>
      <c r="AY224" s="17" t="s">
        <v>224</v>
      </c>
      <c r="BE224" s="140">
        <f t="shared" si="44"/>
        <v>0</v>
      </c>
      <c r="BF224" s="140">
        <f t="shared" si="45"/>
        <v>0</v>
      </c>
      <c r="BG224" s="140">
        <f t="shared" si="46"/>
        <v>0</v>
      </c>
      <c r="BH224" s="140">
        <f t="shared" si="47"/>
        <v>0</v>
      </c>
      <c r="BI224" s="140">
        <f t="shared" si="48"/>
        <v>0</v>
      </c>
      <c r="BJ224" s="17" t="s">
        <v>6</v>
      </c>
      <c r="BK224" s="140">
        <f t="shared" si="49"/>
        <v>0</v>
      </c>
      <c r="BL224" s="17" t="s">
        <v>229</v>
      </c>
      <c r="BM224" s="139" t="s">
        <v>327</v>
      </c>
    </row>
    <row r="225" spans="2:65" s="1" customFormat="1" ht="16.5" customHeight="1">
      <c r="B225" s="32"/>
      <c r="C225" s="127" t="s">
        <v>713</v>
      </c>
      <c r="D225" s="127" t="s">
        <v>225</v>
      </c>
      <c r="E225" s="128" t="s">
        <v>2253</v>
      </c>
      <c r="F225" s="129" t="s">
        <v>2254</v>
      </c>
      <c r="G225" s="130" t="s">
        <v>1526</v>
      </c>
      <c r="H225" s="131">
        <v>2</v>
      </c>
      <c r="I225" s="132"/>
      <c r="J225" s="133">
        <f t="shared" si="40"/>
        <v>0</v>
      </c>
      <c r="K225" s="134"/>
      <c r="L225" s="32"/>
      <c r="M225" s="135" t="s">
        <v>1</v>
      </c>
      <c r="N225" s="136" t="s">
        <v>44</v>
      </c>
      <c r="P225" s="137">
        <f t="shared" si="41"/>
        <v>0</v>
      </c>
      <c r="Q225" s="137">
        <v>0</v>
      </c>
      <c r="R225" s="137">
        <f t="shared" si="42"/>
        <v>0</v>
      </c>
      <c r="S225" s="137">
        <v>0</v>
      </c>
      <c r="T225" s="138">
        <f t="shared" si="43"/>
        <v>0</v>
      </c>
      <c r="AR225" s="139" t="s">
        <v>229</v>
      </c>
      <c r="AT225" s="139" t="s">
        <v>225</v>
      </c>
      <c r="AU225" s="139" t="s">
        <v>88</v>
      </c>
      <c r="AY225" s="17" t="s">
        <v>224</v>
      </c>
      <c r="BE225" s="140">
        <f t="shared" si="44"/>
        <v>0</v>
      </c>
      <c r="BF225" s="140">
        <f t="shared" si="45"/>
        <v>0</v>
      </c>
      <c r="BG225" s="140">
        <f t="shared" si="46"/>
        <v>0</v>
      </c>
      <c r="BH225" s="140">
        <f t="shared" si="47"/>
        <v>0</v>
      </c>
      <c r="BI225" s="140">
        <f t="shared" si="48"/>
        <v>0</v>
      </c>
      <c r="BJ225" s="17" t="s">
        <v>6</v>
      </c>
      <c r="BK225" s="140">
        <f t="shared" si="49"/>
        <v>0</v>
      </c>
      <c r="BL225" s="17" t="s">
        <v>229</v>
      </c>
      <c r="BM225" s="139" t="s">
        <v>597</v>
      </c>
    </row>
    <row r="226" spans="2:65" s="1" customFormat="1" ht="16.5" customHeight="1">
      <c r="B226" s="32"/>
      <c r="C226" s="127" t="s">
        <v>717</v>
      </c>
      <c r="D226" s="127" t="s">
        <v>225</v>
      </c>
      <c r="E226" s="128" t="s">
        <v>2255</v>
      </c>
      <c r="F226" s="129" t="s">
        <v>2256</v>
      </c>
      <c r="G226" s="130" t="s">
        <v>1526</v>
      </c>
      <c r="H226" s="131">
        <v>1</v>
      </c>
      <c r="I226" s="132"/>
      <c r="J226" s="133">
        <f t="shared" si="40"/>
        <v>0</v>
      </c>
      <c r="K226" s="134"/>
      <c r="L226" s="32"/>
      <c r="M226" s="135" t="s">
        <v>1</v>
      </c>
      <c r="N226" s="136" t="s">
        <v>44</v>
      </c>
      <c r="P226" s="137">
        <f t="shared" si="41"/>
        <v>0</v>
      </c>
      <c r="Q226" s="137">
        <v>0</v>
      </c>
      <c r="R226" s="137">
        <f t="shared" si="42"/>
        <v>0</v>
      </c>
      <c r="S226" s="137">
        <v>0</v>
      </c>
      <c r="T226" s="138">
        <f t="shared" si="43"/>
        <v>0</v>
      </c>
      <c r="AR226" s="139" t="s">
        <v>229</v>
      </c>
      <c r="AT226" s="139" t="s">
        <v>225</v>
      </c>
      <c r="AU226" s="139" t="s">
        <v>88</v>
      </c>
      <c r="AY226" s="17" t="s">
        <v>224</v>
      </c>
      <c r="BE226" s="140">
        <f t="shared" si="44"/>
        <v>0</v>
      </c>
      <c r="BF226" s="140">
        <f t="shared" si="45"/>
        <v>0</v>
      </c>
      <c r="BG226" s="140">
        <f t="shared" si="46"/>
        <v>0</v>
      </c>
      <c r="BH226" s="140">
        <f t="shared" si="47"/>
        <v>0</v>
      </c>
      <c r="BI226" s="140">
        <f t="shared" si="48"/>
        <v>0</v>
      </c>
      <c r="BJ226" s="17" t="s">
        <v>6</v>
      </c>
      <c r="BK226" s="140">
        <f t="shared" si="49"/>
        <v>0</v>
      </c>
      <c r="BL226" s="17" t="s">
        <v>229</v>
      </c>
      <c r="BM226" s="139" t="s">
        <v>599</v>
      </c>
    </row>
    <row r="227" spans="2:65" s="1" customFormat="1" ht="16.5" customHeight="1">
      <c r="B227" s="32"/>
      <c r="C227" s="127" t="s">
        <v>711</v>
      </c>
      <c r="D227" s="127" t="s">
        <v>225</v>
      </c>
      <c r="E227" s="128" t="s">
        <v>2257</v>
      </c>
      <c r="F227" s="129" t="s">
        <v>2258</v>
      </c>
      <c r="G227" s="130" t="s">
        <v>1526</v>
      </c>
      <c r="H227" s="131">
        <v>2</v>
      </c>
      <c r="I227" s="132"/>
      <c r="J227" s="133">
        <f t="shared" si="40"/>
        <v>0</v>
      </c>
      <c r="K227" s="134"/>
      <c r="L227" s="32"/>
      <c r="M227" s="181" t="s">
        <v>1</v>
      </c>
      <c r="N227" s="182" t="s">
        <v>44</v>
      </c>
      <c r="O227" s="183"/>
      <c r="P227" s="184">
        <f t="shared" si="41"/>
        <v>0</v>
      </c>
      <c r="Q227" s="184">
        <v>0</v>
      </c>
      <c r="R227" s="184">
        <f t="shared" si="42"/>
        <v>0</v>
      </c>
      <c r="S227" s="184">
        <v>0</v>
      </c>
      <c r="T227" s="185">
        <f t="shared" si="43"/>
        <v>0</v>
      </c>
      <c r="AR227" s="139" t="s">
        <v>229</v>
      </c>
      <c r="AT227" s="139" t="s">
        <v>225</v>
      </c>
      <c r="AU227" s="139" t="s">
        <v>88</v>
      </c>
      <c r="AY227" s="17" t="s">
        <v>224</v>
      </c>
      <c r="BE227" s="140">
        <f t="shared" si="44"/>
        <v>0</v>
      </c>
      <c r="BF227" s="140">
        <f t="shared" si="45"/>
        <v>0</v>
      </c>
      <c r="BG227" s="140">
        <f t="shared" si="46"/>
        <v>0</v>
      </c>
      <c r="BH227" s="140">
        <f t="shared" si="47"/>
        <v>0</v>
      </c>
      <c r="BI227" s="140">
        <f t="shared" si="48"/>
        <v>0</v>
      </c>
      <c r="BJ227" s="17" t="s">
        <v>6</v>
      </c>
      <c r="BK227" s="140">
        <f t="shared" si="49"/>
        <v>0</v>
      </c>
      <c r="BL227" s="17" t="s">
        <v>229</v>
      </c>
      <c r="BM227" s="139" t="s">
        <v>603</v>
      </c>
    </row>
    <row r="228" spans="2:65" s="1" customFormat="1" ht="6.95" customHeight="1">
      <c r="B228" s="44"/>
      <c r="C228" s="45"/>
      <c r="D228" s="45"/>
      <c r="E228" s="45"/>
      <c r="F228" s="45"/>
      <c r="G228" s="45"/>
      <c r="H228" s="45"/>
      <c r="I228" s="45"/>
      <c r="J228" s="45"/>
      <c r="K228" s="45"/>
      <c r="L228" s="32"/>
    </row>
  </sheetData>
  <sheetProtection algorithmName="SHA-512" hashValue="VImYOA8MIkUrbooM9cRTpn6BBTJ93W8etw5JwpCOxTEXiKIxoJHfTcDdML4m2x5PWcHMsBkqGGrbHtpdnPigfw==" saltValue="ds2wC8P7nfgymh/0WiWMLaTrvmx3XsmWgmeUfRzMdGJSjLvHg4P1cKHKz1wWXhbXEG092GW8jbqIG2r15JAVcw==" spinCount="100000" sheet="1" objects="1" scenarios="1" formatColumns="0" formatRows="0" autoFilter="0"/>
  <autoFilter ref="C123:K227" xr:uid="{00000000-0009-0000-0000-000016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2:BM137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153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>
      <c r="B4" s="20"/>
      <c r="D4" s="21" t="s">
        <v>181</v>
      </c>
      <c r="L4" s="20"/>
      <c r="M4" s="88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236" t="str">
        <f>'Rekapitulace stavby'!K6</f>
        <v>Přírodní koupací biotop Jilemnice</v>
      </c>
      <c r="F7" s="237"/>
      <c r="G7" s="237"/>
      <c r="H7" s="237"/>
      <c r="L7" s="20"/>
    </row>
    <row r="8" spans="2:46" s="1" customFormat="1" ht="12" customHeight="1">
      <c r="B8" s="32"/>
      <c r="D8" s="27" t="s">
        <v>182</v>
      </c>
      <c r="L8" s="32"/>
    </row>
    <row r="9" spans="2:46" s="1" customFormat="1" ht="16.5" customHeight="1">
      <c r="B9" s="32"/>
      <c r="E9" s="201" t="s">
        <v>2556</v>
      </c>
      <c r="F9" s="235"/>
      <c r="G9" s="235"/>
      <c r="H9" s="235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19</v>
      </c>
      <c r="F11" s="25" t="s">
        <v>1</v>
      </c>
      <c r="I11" s="27" t="s">
        <v>20</v>
      </c>
      <c r="J11" s="25" t="s">
        <v>1</v>
      </c>
      <c r="L11" s="32"/>
    </row>
    <row r="12" spans="2:46" s="1" customFormat="1" ht="12" customHeight="1">
      <c r="B12" s="32"/>
      <c r="D12" s="27" t="s">
        <v>21</v>
      </c>
      <c r="F12" s="25" t="s">
        <v>37</v>
      </c>
      <c r="I12" s="27" t="s">
        <v>23</v>
      </c>
      <c r="J12" s="52" t="str">
        <f>'Rekapitulace stavby'!AN8</f>
        <v>12. 2. 2024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tr">
        <f>IF('Rekapitulace stavby'!AN10="","",'Rekapitulace stavby'!AN10)</f>
        <v>05769370</v>
      </c>
      <c r="L14" s="32"/>
    </row>
    <row r="15" spans="2:46" s="1" customFormat="1" ht="18" customHeight="1">
      <c r="B15" s="32"/>
      <c r="E15" s="25" t="str">
        <f>IF('Rekapitulace stavby'!E11="","",'Rekapitulace stavby'!E11)</f>
        <v>Sportovní centrum Jilemnice, s.r.o.</v>
      </c>
      <c r="I15" s="27" t="s">
        <v>29</v>
      </c>
      <c r="J15" s="25" t="str">
        <f>IF('Rekapitulace stavby'!AN11="","",'Rekapitulace stavby'!AN11)</f>
        <v/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30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8" t="str">
        <f>'Rekapitulace stavby'!E14</f>
        <v>Vyplň údaj</v>
      </c>
      <c r="F18" s="224"/>
      <c r="G18" s="224"/>
      <c r="H18" s="224"/>
      <c r="I18" s="27" t="s">
        <v>29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32</v>
      </c>
      <c r="I20" s="27" t="s">
        <v>26</v>
      </c>
      <c r="J20" s="25" t="str">
        <f>IF('Rekapitulace stavby'!AN16="","",'Rekapitulace stavby'!AN16)</f>
        <v>26230283</v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BAPO s.r.o. </v>
      </c>
      <c r="I21" s="27" t="s">
        <v>29</v>
      </c>
      <c r="J21" s="25" t="str">
        <f>IF('Rekapitulace stavby'!AN17="","",'Rekapitulace stavby'!AN17)</f>
        <v/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36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29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38</v>
      </c>
      <c r="L26" s="32"/>
    </row>
    <row r="27" spans="2:12" s="7" customFormat="1" ht="16.5" customHeight="1">
      <c r="B27" s="89"/>
      <c r="E27" s="228" t="s">
        <v>1</v>
      </c>
      <c r="F27" s="228"/>
      <c r="G27" s="228"/>
      <c r="H27" s="228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39</v>
      </c>
      <c r="J30" s="66">
        <f>ROUND(J120,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41</v>
      </c>
      <c r="I32" s="35" t="s">
        <v>40</v>
      </c>
      <c r="J32" s="35" t="s">
        <v>42</v>
      </c>
      <c r="L32" s="32"/>
    </row>
    <row r="33" spans="2:12" s="1" customFormat="1" ht="14.45" customHeight="1">
      <c r="B33" s="32"/>
      <c r="D33" s="55" t="s">
        <v>43</v>
      </c>
      <c r="E33" s="27" t="s">
        <v>44</v>
      </c>
      <c r="F33" s="91">
        <f>ROUND((SUM(BE120:BE136)),  2)</f>
        <v>0</v>
      </c>
      <c r="I33" s="92">
        <v>0.21</v>
      </c>
      <c r="J33" s="91">
        <f>ROUND(((SUM(BE120:BE136))*I33),  2)</f>
        <v>0</v>
      </c>
      <c r="L33" s="32"/>
    </row>
    <row r="34" spans="2:12" s="1" customFormat="1" ht="14.45" customHeight="1">
      <c r="B34" s="32"/>
      <c r="E34" s="27" t="s">
        <v>45</v>
      </c>
      <c r="F34" s="91">
        <f>ROUND((SUM(BF120:BF136)),  2)</f>
        <v>0</v>
      </c>
      <c r="I34" s="92">
        <v>0.12</v>
      </c>
      <c r="J34" s="91">
        <f>ROUND(((SUM(BF120:BF136))*I34),  2)</f>
        <v>0</v>
      </c>
      <c r="L34" s="32"/>
    </row>
    <row r="35" spans="2:12" s="1" customFormat="1" ht="14.45" hidden="1" customHeight="1">
      <c r="B35" s="32"/>
      <c r="E35" s="27" t="s">
        <v>46</v>
      </c>
      <c r="F35" s="91">
        <f>ROUND((SUM(BG120:BG136)),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47</v>
      </c>
      <c r="F36" s="91">
        <f>ROUND((SUM(BH120:BH136)),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48</v>
      </c>
      <c r="F37" s="91">
        <f>ROUND((SUM(BI120:BI136)),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3"/>
      <c r="D39" s="94" t="s">
        <v>49</v>
      </c>
      <c r="E39" s="57"/>
      <c r="F39" s="57"/>
      <c r="G39" s="95" t="s">
        <v>50</v>
      </c>
      <c r="H39" s="96" t="s">
        <v>51</v>
      </c>
      <c r="I39" s="57"/>
      <c r="J39" s="97">
        <f>SUM(J30:J37)</f>
        <v>0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52</v>
      </c>
      <c r="E50" s="42"/>
      <c r="F50" s="42"/>
      <c r="G50" s="41" t="s">
        <v>53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54</v>
      </c>
      <c r="E61" s="34"/>
      <c r="F61" s="99" t="s">
        <v>55</v>
      </c>
      <c r="G61" s="43" t="s">
        <v>54</v>
      </c>
      <c r="H61" s="34"/>
      <c r="I61" s="34"/>
      <c r="J61" s="100" t="s">
        <v>55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56</v>
      </c>
      <c r="E65" s="42"/>
      <c r="F65" s="42"/>
      <c r="G65" s="41" t="s">
        <v>57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54</v>
      </c>
      <c r="E76" s="34"/>
      <c r="F76" s="99" t="s">
        <v>55</v>
      </c>
      <c r="G76" s="43" t="s">
        <v>54</v>
      </c>
      <c r="H76" s="34"/>
      <c r="I76" s="34"/>
      <c r="J76" s="100" t="s">
        <v>55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184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17</v>
      </c>
      <c r="L84" s="32"/>
    </row>
    <row r="85" spans="2:47" s="1" customFormat="1" ht="16.5" customHeight="1">
      <c r="B85" s="32"/>
      <c r="E85" s="236" t="str">
        <f>E7</f>
        <v>Přírodní koupací biotop Jilemnice</v>
      </c>
      <c r="F85" s="237"/>
      <c r="G85" s="237"/>
      <c r="H85" s="237"/>
      <c r="L85" s="32"/>
    </row>
    <row r="86" spans="2:47" s="1" customFormat="1" ht="12" customHeight="1">
      <c r="B86" s="32"/>
      <c r="C86" s="27" t="s">
        <v>182</v>
      </c>
      <c r="L86" s="32"/>
    </row>
    <row r="87" spans="2:47" s="1" customFormat="1" ht="16.5" customHeight="1">
      <c r="B87" s="32"/>
      <c r="E87" s="201" t="str">
        <f>E9</f>
        <v>SO 09.3 - Objekt zázemí - občerstvení - ZTI</v>
      </c>
      <c r="F87" s="235"/>
      <c r="G87" s="235"/>
      <c r="H87" s="235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21</v>
      </c>
      <c r="F89" s="25" t="str">
        <f>F12</f>
        <v xml:space="preserve"> </v>
      </c>
      <c r="I89" s="27" t="s">
        <v>23</v>
      </c>
      <c r="J89" s="52" t="str">
        <f>IF(J12="","",J12)</f>
        <v>12. 2. 2024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25</v>
      </c>
      <c r="F91" s="25" t="str">
        <f>E15</f>
        <v>Sportovní centrum Jilemnice, s.r.o.</v>
      </c>
      <c r="I91" s="27" t="s">
        <v>32</v>
      </c>
      <c r="J91" s="30" t="str">
        <f>E21</f>
        <v xml:space="preserve">BAPO s.r.o. </v>
      </c>
      <c r="L91" s="32"/>
    </row>
    <row r="92" spans="2:47" s="1" customFormat="1" ht="15.2" customHeight="1">
      <c r="B92" s="32"/>
      <c r="C92" s="27" t="s">
        <v>30</v>
      </c>
      <c r="F92" s="25" t="str">
        <f>IF(E18="","",E18)</f>
        <v>Vyplň údaj</v>
      </c>
      <c r="I92" s="27" t="s">
        <v>36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185</v>
      </c>
      <c r="D94" s="93"/>
      <c r="E94" s="93"/>
      <c r="F94" s="93"/>
      <c r="G94" s="93"/>
      <c r="H94" s="93"/>
      <c r="I94" s="93"/>
      <c r="J94" s="102" t="s">
        <v>186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3" t="s">
        <v>187</v>
      </c>
      <c r="J96" s="66">
        <f>J120</f>
        <v>0</v>
      </c>
      <c r="L96" s="32"/>
      <c r="AU96" s="17" t="s">
        <v>188</v>
      </c>
    </row>
    <row r="97" spans="2:12" s="8" customFormat="1" ht="24.95" customHeight="1">
      <c r="B97" s="104"/>
      <c r="D97" s="105" t="s">
        <v>1424</v>
      </c>
      <c r="E97" s="106"/>
      <c r="F97" s="106"/>
      <c r="G97" s="106"/>
      <c r="H97" s="106"/>
      <c r="I97" s="106"/>
      <c r="J97" s="107">
        <f>J121</f>
        <v>0</v>
      </c>
      <c r="L97" s="104"/>
    </row>
    <row r="98" spans="2:12" s="15" customFormat="1" ht="19.899999999999999" customHeight="1">
      <c r="B98" s="191"/>
      <c r="D98" s="192" t="s">
        <v>2260</v>
      </c>
      <c r="E98" s="193"/>
      <c r="F98" s="193"/>
      <c r="G98" s="193"/>
      <c r="H98" s="193"/>
      <c r="I98" s="193"/>
      <c r="J98" s="194">
        <f>J122</f>
        <v>0</v>
      </c>
      <c r="L98" s="191"/>
    </row>
    <row r="99" spans="2:12" s="8" customFormat="1" ht="24.95" customHeight="1">
      <c r="B99" s="104"/>
      <c r="D99" s="105" t="s">
        <v>1427</v>
      </c>
      <c r="E99" s="106"/>
      <c r="F99" s="106"/>
      <c r="G99" s="106"/>
      <c r="H99" s="106"/>
      <c r="I99" s="106"/>
      <c r="J99" s="107">
        <f>J132</f>
        <v>0</v>
      </c>
      <c r="L99" s="104"/>
    </row>
    <row r="100" spans="2:12" s="15" customFormat="1" ht="19.899999999999999" customHeight="1">
      <c r="B100" s="191"/>
      <c r="D100" s="192" t="s">
        <v>1428</v>
      </c>
      <c r="E100" s="193"/>
      <c r="F100" s="193"/>
      <c r="G100" s="193"/>
      <c r="H100" s="193"/>
      <c r="I100" s="193"/>
      <c r="J100" s="194">
        <f>J133</f>
        <v>0</v>
      </c>
      <c r="L100" s="191"/>
    </row>
    <row r="101" spans="2:12" s="1" customFormat="1" ht="21.75" customHeight="1">
      <c r="B101" s="32"/>
      <c r="L101" s="32"/>
    </row>
    <row r="102" spans="2:12" s="1" customFormat="1" ht="6.95" customHeight="1"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32"/>
    </row>
    <row r="106" spans="2:12" s="1" customFormat="1" ht="6.95" customHeight="1"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32"/>
    </row>
    <row r="107" spans="2:12" s="1" customFormat="1" ht="24.95" customHeight="1">
      <c r="B107" s="32"/>
      <c r="C107" s="21" t="s">
        <v>210</v>
      </c>
      <c r="L107" s="32"/>
    </row>
    <row r="108" spans="2:12" s="1" customFormat="1" ht="6.95" customHeight="1">
      <c r="B108" s="32"/>
      <c r="L108" s="32"/>
    </row>
    <row r="109" spans="2:12" s="1" customFormat="1" ht="12" customHeight="1">
      <c r="B109" s="32"/>
      <c r="C109" s="27" t="s">
        <v>17</v>
      </c>
      <c r="L109" s="32"/>
    </row>
    <row r="110" spans="2:12" s="1" customFormat="1" ht="16.5" customHeight="1">
      <c r="B110" s="32"/>
      <c r="E110" s="236" t="str">
        <f>E7</f>
        <v>Přírodní koupací biotop Jilemnice</v>
      </c>
      <c r="F110" s="237"/>
      <c r="G110" s="237"/>
      <c r="H110" s="237"/>
      <c r="L110" s="32"/>
    </row>
    <row r="111" spans="2:12" s="1" customFormat="1" ht="12" customHeight="1">
      <c r="B111" s="32"/>
      <c r="C111" s="27" t="s">
        <v>182</v>
      </c>
      <c r="L111" s="32"/>
    </row>
    <row r="112" spans="2:12" s="1" customFormat="1" ht="16.5" customHeight="1">
      <c r="B112" s="32"/>
      <c r="E112" s="201" t="str">
        <f>E9</f>
        <v>SO 09.3 - Objekt zázemí - občerstvení - ZTI</v>
      </c>
      <c r="F112" s="235"/>
      <c r="G112" s="235"/>
      <c r="H112" s="235"/>
      <c r="L112" s="32"/>
    </row>
    <row r="113" spans="2:65" s="1" customFormat="1" ht="6.95" customHeight="1">
      <c r="B113" s="32"/>
      <c r="L113" s="32"/>
    </row>
    <row r="114" spans="2:65" s="1" customFormat="1" ht="12" customHeight="1">
      <c r="B114" s="32"/>
      <c r="C114" s="27" t="s">
        <v>21</v>
      </c>
      <c r="F114" s="25" t="str">
        <f>F12</f>
        <v xml:space="preserve"> </v>
      </c>
      <c r="I114" s="27" t="s">
        <v>23</v>
      </c>
      <c r="J114" s="52" t="str">
        <f>IF(J12="","",J12)</f>
        <v>12. 2. 2024</v>
      </c>
      <c r="L114" s="32"/>
    </row>
    <row r="115" spans="2:65" s="1" customFormat="1" ht="6.95" customHeight="1">
      <c r="B115" s="32"/>
      <c r="L115" s="32"/>
    </row>
    <row r="116" spans="2:65" s="1" customFormat="1" ht="15.2" customHeight="1">
      <c r="B116" s="32"/>
      <c r="C116" s="27" t="s">
        <v>25</v>
      </c>
      <c r="F116" s="25" t="str">
        <f>E15</f>
        <v>Sportovní centrum Jilemnice, s.r.o.</v>
      </c>
      <c r="I116" s="27" t="s">
        <v>32</v>
      </c>
      <c r="J116" s="30" t="str">
        <f>E21</f>
        <v xml:space="preserve">BAPO s.r.o. </v>
      </c>
      <c r="L116" s="32"/>
    </row>
    <row r="117" spans="2:65" s="1" customFormat="1" ht="15.2" customHeight="1">
      <c r="B117" s="32"/>
      <c r="C117" s="27" t="s">
        <v>30</v>
      </c>
      <c r="F117" s="25" t="str">
        <f>IF(E18="","",E18)</f>
        <v>Vyplň údaj</v>
      </c>
      <c r="I117" s="27" t="s">
        <v>36</v>
      </c>
      <c r="J117" s="30" t="str">
        <f>E24</f>
        <v xml:space="preserve"> </v>
      </c>
      <c r="L117" s="32"/>
    </row>
    <row r="118" spans="2:65" s="1" customFormat="1" ht="10.35" customHeight="1">
      <c r="B118" s="32"/>
      <c r="L118" s="32"/>
    </row>
    <row r="119" spans="2:65" s="9" customFormat="1" ht="29.25" customHeight="1">
      <c r="B119" s="108"/>
      <c r="C119" s="109" t="s">
        <v>211</v>
      </c>
      <c r="D119" s="110" t="s">
        <v>64</v>
      </c>
      <c r="E119" s="110" t="s">
        <v>60</v>
      </c>
      <c r="F119" s="110" t="s">
        <v>61</v>
      </c>
      <c r="G119" s="110" t="s">
        <v>212</v>
      </c>
      <c r="H119" s="110" t="s">
        <v>213</v>
      </c>
      <c r="I119" s="110" t="s">
        <v>214</v>
      </c>
      <c r="J119" s="111" t="s">
        <v>186</v>
      </c>
      <c r="K119" s="112" t="s">
        <v>215</v>
      </c>
      <c r="L119" s="108"/>
      <c r="M119" s="59" t="s">
        <v>1</v>
      </c>
      <c r="N119" s="60" t="s">
        <v>43</v>
      </c>
      <c r="O119" s="60" t="s">
        <v>216</v>
      </c>
      <c r="P119" s="60" t="s">
        <v>217</v>
      </c>
      <c r="Q119" s="60" t="s">
        <v>218</v>
      </c>
      <c r="R119" s="60" t="s">
        <v>219</v>
      </c>
      <c r="S119" s="60" t="s">
        <v>220</v>
      </c>
      <c r="T119" s="61" t="s">
        <v>221</v>
      </c>
    </row>
    <row r="120" spans="2:65" s="1" customFormat="1" ht="22.9" customHeight="1">
      <c r="B120" s="32"/>
      <c r="C120" s="64" t="s">
        <v>222</v>
      </c>
      <c r="J120" s="113">
        <f>BK120</f>
        <v>0</v>
      </c>
      <c r="L120" s="32"/>
      <c r="M120" s="62"/>
      <c r="N120" s="53"/>
      <c r="O120" s="53"/>
      <c r="P120" s="114">
        <f>P121+P132</f>
        <v>0</v>
      </c>
      <c r="Q120" s="53"/>
      <c r="R120" s="114">
        <f>R121+R132</f>
        <v>0.17641000000000001</v>
      </c>
      <c r="S120" s="53"/>
      <c r="T120" s="115">
        <f>T121+T132</f>
        <v>0</v>
      </c>
      <c r="AT120" s="17" t="s">
        <v>78</v>
      </c>
      <c r="AU120" s="17" t="s">
        <v>188</v>
      </c>
      <c r="BK120" s="116">
        <f>BK121+BK132</f>
        <v>0</v>
      </c>
    </row>
    <row r="121" spans="2:65" s="10" customFormat="1" ht="25.9" customHeight="1">
      <c r="B121" s="117"/>
      <c r="D121" s="118" t="s">
        <v>78</v>
      </c>
      <c r="E121" s="119" t="s">
        <v>1463</v>
      </c>
      <c r="F121" s="119" t="s">
        <v>1464</v>
      </c>
      <c r="I121" s="120"/>
      <c r="J121" s="121">
        <f>BK121</f>
        <v>0</v>
      </c>
      <c r="L121" s="117"/>
      <c r="M121" s="122"/>
      <c r="P121" s="123">
        <f>P122</f>
        <v>0</v>
      </c>
      <c r="R121" s="123">
        <f>R122</f>
        <v>0.17641000000000001</v>
      </c>
      <c r="T121" s="124">
        <f>T122</f>
        <v>0</v>
      </c>
      <c r="AR121" s="118" t="s">
        <v>88</v>
      </c>
      <c r="AT121" s="125" t="s">
        <v>78</v>
      </c>
      <c r="AU121" s="125" t="s">
        <v>79</v>
      </c>
      <c r="AY121" s="118" t="s">
        <v>224</v>
      </c>
      <c r="BK121" s="126">
        <f>BK122</f>
        <v>0</v>
      </c>
    </row>
    <row r="122" spans="2:65" s="10" customFormat="1" ht="22.9" customHeight="1">
      <c r="B122" s="117"/>
      <c r="D122" s="118" t="s">
        <v>78</v>
      </c>
      <c r="E122" s="195" t="s">
        <v>2261</v>
      </c>
      <c r="F122" s="195" t="s">
        <v>2262</v>
      </c>
      <c r="I122" s="120"/>
      <c r="J122" s="196">
        <f>BK122</f>
        <v>0</v>
      </c>
      <c r="L122" s="117"/>
      <c r="M122" s="122"/>
      <c r="P122" s="123">
        <f>SUM(P123:P131)</f>
        <v>0</v>
      </c>
      <c r="R122" s="123">
        <f>SUM(R123:R131)</f>
        <v>0.17641000000000001</v>
      </c>
      <c r="T122" s="124">
        <f>SUM(T123:T131)</f>
        <v>0</v>
      </c>
      <c r="AR122" s="118" t="s">
        <v>6</v>
      </c>
      <c r="AT122" s="125" t="s">
        <v>78</v>
      </c>
      <c r="AU122" s="125" t="s">
        <v>6</v>
      </c>
      <c r="AY122" s="118" t="s">
        <v>224</v>
      </c>
      <c r="BK122" s="126">
        <f>SUM(BK123:BK131)</f>
        <v>0</v>
      </c>
    </row>
    <row r="123" spans="2:65" s="1" customFormat="1" ht="24.2" customHeight="1">
      <c r="B123" s="32"/>
      <c r="C123" s="162" t="s">
        <v>6</v>
      </c>
      <c r="D123" s="162" t="s">
        <v>748</v>
      </c>
      <c r="E123" s="163" t="s">
        <v>2263</v>
      </c>
      <c r="F123" s="164" t="s">
        <v>2264</v>
      </c>
      <c r="G123" s="165" t="s">
        <v>312</v>
      </c>
      <c r="H123" s="166">
        <v>1</v>
      </c>
      <c r="I123" s="167"/>
      <c r="J123" s="168">
        <f t="shared" ref="J123:J131" si="0">ROUND(I123*H123,2)</f>
        <v>0</v>
      </c>
      <c r="K123" s="169"/>
      <c r="L123" s="170"/>
      <c r="M123" s="171" t="s">
        <v>1</v>
      </c>
      <c r="N123" s="172" t="s">
        <v>44</v>
      </c>
      <c r="P123" s="137">
        <f t="shared" ref="P123:P131" si="1">O123*H123</f>
        <v>0</v>
      </c>
      <c r="Q123" s="137">
        <v>0</v>
      </c>
      <c r="R123" s="137">
        <f t="shared" ref="R123:R131" si="2">Q123*H123</f>
        <v>0</v>
      </c>
      <c r="S123" s="137">
        <v>0</v>
      </c>
      <c r="T123" s="138">
        <f t="shared" ref="T123:T131" si="3">S123*H123</f>
        <v>0</v>
      </c>
      <c r="AR123" s="139" t="s">
        <v>272</v>
      </c>
      <c r="AT123" s="139" t="s">
        <v>748</v>
      </c>
      <c r="AU123" s="139" t="s">
        <v>88</v>
      </c>
      <c r="AY123" s="17" t="s">
        <v>224</v>
      </c>
      <c r="BE123" s="140">
        <f t="shared" ref="BE123:BE131" si="4">IF(N123="základní",J123,0)</f>
        <v>0</v>
      </c>
      <c r="BF123" s="140">
        <f t="shared" ref="BF123:BF131" si="5">IF(N123="snížená",J123,0)</f>
        <v>0</v>
      </c>
      <c r="BG123" s="140">
        <f t="shared" ref="BG123:BG131" si="6">IF(N123="zákl. přenesená",J123,0)</f>
        <v>0</v>
      </c>
      <c r="BH123" s="140">
        <f t="shared" ref="BH123:BH131" si="7">IF(N123="sníž. přenesená",J123,0)</f>
        <v>0</v>
      </c>
      <c r="BI123" s="140">
        <f t="shared" ref="BI123:BI131" si="8">IF(N123="nulová",J123,0)</f>
        <v>0</v>
      </c>
      <c r="BJ123" s="17" t="s">
        <v>6</v>
      </c>
      <c r="BK123" s="140">
        <f t="shared" ref="BK123:BK131" si="9">ROUND(I123*H123,2)</f>
        <v>0</v>
      </c>
      <c r="BL123" s="17" t="s">
        <v>229</v>
      </c>
      <c r="BM123" s="139" t="s">
        <v>88</v>
      </c>
    </row>
    <row r="124" spans="2:65" s="1" customFormat="1" ht="21.75" customHeight="1">
      <c r="B124" s="32"/>
      <c r="C124" s="162" t="s">
        <v>88</v>
      </c>
      <c r="D124" s="162" t="s">
        <v>748</v>
      </c>
      <c r="E124" s="163" t="s">
        <v>2265</v>
      </c>
      <c r="F124" s="164" t="s">
        <v>2266</v>
      </c>
      <c r="G124" s="165" t="s">
        <v>312</v>
      </c>
      <c r="H124" s="166">
        <v>2</v>
      </c>
      <c r="I124" s="167"/>
      <c r="J124" s="168">
        <f t="shared" si="0"/>
        <v>0</v>
      </c>
      <c r="K124" s="169"/>
      <c r="L124" s="170"/>
      <c r="M124" s="171" t="s">
        <v>1</v>
      </c>
      <c r="N124" s="172" t="s">
        <v>44</v>
      </c>
      <c r="P124" s="137">
        <f t="shared" si="1"/>
        <v>0</v>
      </c>
      <c r="Q124" s="137">
        <v>0</v>
      </c>
      <c r="R124" s="137">
        <f t="shared" si="2"/>
        <v>0</v>
      </c>
      <c r="S124" s="137">
        <v>0</v>
      </c>
      <c r="T124" s="138">
        <f t="shared" si="3"/>
        <v>0</v>
      </c>
      <c r="AR124" s="139" t="s">
        <v>272</v>
      </c>
      <c r="AT124" s="139" t="s">
        <v>748</v>
      </c>
      <c r="AU124" s="139" t="s">
        <v>88</v>
      </c>
      <c r="AY124" s="17" t="s">
        <v>224</v>
      </c>
      <c r="BE124" s="140">
        <f t="shared" si="4"/>
        <v>0</v>
      </c>
      <c r="BF124" s="140">
        <f t="shared" si="5"/>
        <v>0</v>
      </c>
      <c r="BG124" s="140">
        <f t="shared" si="6"/>
        <v>0</v>
      </c>
      <c r="BH124" s="140">
        <f t="shared" si="7"/>
        <v>0</v>
      </c>
      <c r="BI124" s="140">
        <f t="shared" si="8"/>
        <v>0</v>
      </c>
      <c r="BJ124" s="17" t="s">
        <v>6</v>
      </c>
      <c r="BK124" s="140">
        <f t="shared" si="9"/>
        <v>0</v>
      </c>
      <c r="BL124" s="17" t="s">
        <v>229</v>
      </c>
      <c r="BM124" s="139" t="s">
        <v>229</v>
      </c>
    </row>
    <row r="125" spans="2:65" s="1" customFormat="1" ht="16.5" customHeight="1">
      <c r="B125" s="32"/>
      <c r="C125" s="162" t="s">
        <v>241</v>
      </c>
      <c r="D125" s="162" t="s">
        <v>748</v>
      </c>
      <c r="E125" s="163" t="s">
        <v>2267</v>
      </c>
      <c r="F125" s="164" t="s">
        <v>2268</v>
      </c>
      <c r="G125" s="165" t="s">
        <v>312</v>
      </c>
      <c r="H125" s="166">
        <v>3</v>
      </c>
      <c r="I125" s="167"/>
      <c r="J125" s="168">
        <f t="shared" si="0"/>
        <v>0</v>
      </c>
      <c r="K125" s="169"/>
      <c r="L125" s="170"/>
      <c r="M125" s="171" t="s">
        <v>1</v>
      </c>
      <c r="N125" s="172" t="s">
        <v>44</v>
      </c>
      <c r="P125" s="137">
        <f t="shared" si="1"/>
        <v>0</v>
      </c>
      <c r="Q125" s="137">
        <v>0</v>
      </c>
      <c r="R125" s="137">
        <f t="shared" si="2"/>
        <v>0</v>
      </c>
      <c r="S125" s="137">
        <v>0</v>
      </c>
      <c r="T125" s="138">
        <f t="shared" si="3"/>
        <v>0</v>
      </c>
      <c r="AR125" s="139" t="s">
        <v>272</v>
      </c>
      <c r="AT125" s="139" t="s">
        <v>748</v>
      </c>
      <c r="AU125" s="139" t="s">
        <v>88</v>
      </c>
      <c r="AY125" s="17" t="s">
        <v>224</v>
      </c>
      <c r="BE125" s="140">
        <f t="shared" si="4"/>
        <v>0</v>
      </c>
      <c r="BF125" s="140">
        <f t="shared" si="5"/>
        <v>0</v>
      </c>
      <c r="BG125" s="140">
        <f t="shared" si="6"/>
        <v>0</v>
      </c>
      <c r="BH125" s="140">
        <f t="shared" si="7"/>
        <v>0</v>
      </c>
      <c r="BI125" s="140">
        <f t="shared" si="8"/>
        <v>0</v>
      </c>
      <c r="BJ125" s="17" t="s">
        <v>6</v>
      </c>
      <c r="BK125" s="140">
        <f t="shared" si="9"/>
        <v>0</v>
      </c>
      <c r="BL125" s="17" t="s">
        <v>229</v>
      </c>
      <c r="BM125" s="139" t="s">
        <v>258</v>
      </c>
    </row>
    <row r="126" spans="2:65" s="1" customFormat="1" ht="16.5" customHeight="1">
      <c r="B126" s="32"/>
      <c r="C126" s="162" t="s">
        <v>229</v>
      </c>
      <c r="D126" s="162" t="s">
        <v>748</v>
      </c>
      <c r="E126" s="163" t="s">
        <v>2269</v>
      </c>
      <c r="F126" s="164" t="s">
        <v>2270</v>
      </c>
      <c r="G126" s="165" t="s">
        <v>312</v>
      </c>
      <c r="H126" s="166">
        <v>12</v>
      </c>
      <c r="I126" s="167"/>
      <c r="J126" s="168">
        <f t="shared" si="0"/>
        <v>0</v>
      </c>
      <c r="K126" s="169"/>
      <c r="L126" s="170"/>
      <c r="M126" s="171" t="s">
        <v>1</v>
      </c>
      <c r="N126" s="172" t="s">
        <v>44</v>
      </c>
      <c r="P126" s="137">
        <f t="shared" si="1"/>
        <v>0</v>
      </c>
      <c r="Q126" s="137">
        <v>0</v>
      </c>
      <c r="R126" s="137">
        <f t="shared" si="2"/>
        <v>0</v>
      </c>
      <c r="S126" s="137">
        <v>0</v>
      </c>
      <c r="T126" s="138">
        <f t="shared" si="3"/>
        <v>0</v>
      </c>
      <c r="AR126" s="139" t="s">
        <v>272</v>
      </c>
      <c r="AT126" s="139" t="s">
        <v>748</v>
      </c>
      <c r="AU126" s="139" t="s">
        <v>88</v>
      </c>
      <c r="AY126" s="17" t="s">
        <v>224</v>
      </c>
      <c r="BE126" s="140">
        <f t="shared" si="4"/>
        <v>0</v>
      </c>
      <c r="BF126" s="140">
        <f t="shared" si="5"/>
        <v>0</v>
      </c>
      <c r="BG126" s="140">
        <f t="shared" si="6"/>
        <v>0</v>
      </c>
      <c r="BH126" s="140">
        <f t="shared" si="7"/>
        <v>0</v>
      </c>
      <c r="BI126" s="140">
        <f t="shared" si="8"/>
        <v>0</v>
      </c>
      <c r="BJ126" s="17" t="s">
        <v>6</v>
      </c>
      <c r="BK126" s="140">
        <f t="shared" si="9"/>
        <v>0</v>
      </c>
      <c r="BL126" s="17" t="s">
        <v>229</v>
      </c>
      <c r="BM126" s="139" t="s">
        <v>272</v>
      </c>
    </row>
    <row r="127" spans="2:65" s="1" customFormat="1" ht="16.5" customHeight="1">
      <c r="B127" s="32"/>
      <c r="C127" s="127" t="s">
        <v>250</v>
      </c>
      <c r="D127" s="127" t="s">
        <v>225</v>
      </c>
      <c r="E127" s="128" t="s">
        <v>2271</v>
      </c>
      <c r="F127" s="129" t="s">
        <v>2272</v>
      </c>
      <c r="G127" s="130" t="s">
        <v>1273</v>
      </c>
      <c r="H127" s="131">
        <v>3</v>
      </c>
      <c r="I127" s="132"/>
      <c r="J127" s="133">
        <f t="shared" si="0"/>
        <v>0</v>
      </c>
      <c r="K127" s="134"/>
      <c r="L127" s="32"/>
      <c r="M127" s="135" t="s">
        <v>1</v>
      </c>
      <c r="N127" s="136" t="s">
        <v>44</v>
      </c>
      <c r="P127" s="137">
        <f t="shared" si="1"/>
        <v>0</v>
      </c>
      <c r="Q127" s="137">
        <v>0</v>
      </c>
      <c r="R127" s="137">
        <f t="shared" si="2"/>
        <v>0</v>
      </c>
      <c r="S127" s="137">
        <v>0</v>
      </c>
      <c r="T127" s="138">
        <f t="shared" si="3"/>
        <v>0</v>
      </c>
      <c r="AR127" s="139" t="s">
        <v>229</v>
      </c>
      <c r="AT127" s="139" t="s">
        <v>225</v>
      </c>
      <c r="AU127" s="139" t="s">
        <v>88</v>
      </c>
      <c r="AY127" s="17" t="s">
        <v>224</v>
      </c>
      <c r="BE127" s="140">
        <f t="shared" si="4"/>
        <v>0</v>
      </c>
      <c r="BF127" s="140">
        <f t="shared" si="5"/>
        <v>0</v>
      </c>
      <c r="BG127" s="140">
        <f t="shared" si="6"/>
        <v>0</v>
      </c>
      <c r="BH127" s="140">
        <f t="shared" si="7"/>
        <v>0</v>
      </c>
      <c r="BI127" s="140">
        <f t="shared" si="8"/>
        <v>0</v>
      </c>
      <c r="BJ127" s="17" t="s">
        <v>6</v>
      </c>
      <c r="BK127" s="140">
        <f t="shared" si="9"/>
        <v>0</v>
      </c>
      <c r="BL127" s="17" t="s">
        <v>229</v>
      </c>
      <c r="BM127" s="139" t="s">
        <v>282</v>
      </c>
    </row>
    <row r="128" spans="2:65" s="1" customFormat="1" ht="16.5" customHeight="1">
      <c r="B128" s="32"/>
      <c r="C128" s="127" t="s">
        <v>258</v>
      </c>
      <c r="D128" s="127" t="s">
        <v>225</v>
      </c>
      <c r="E128" s="128" t="s">
        <v>2273</v>
      </c>
      <c r="F128" s="129" t="s">
        <v>2274</v>
      </c>
      <c r="G128" s="130" t="s">
        <v>1273</v>
      </c>
      <c r="H128" s="131">
        <v>3</v>
      </c>
      <c r="I128" s="132"/>
      <c r="J128" s="133">
        <f t="shared" si="0"/>
        <v>0</v>
      </c>
      <c r="K128" s="134"/>
      <c r="L128" s="32"/>
      <c r="M128" s="135" t="s">
        <v>1</v>
      </c>
      <c r="N128" s="136" t="s">
        <v>44</v>
      </c>
      <c r="P128" s="137">
        <f t="shared" si="1"/>
        <v>0</v>
      </c>
      <c r="Q128" s="137">
        <v>0</v>
      </c>
      <c r="R128" s="137">
        <f t="shared" si="2"/>
        <v>0</v>
      </c>
      <c r="S128" s="137">
        <v>0</v>
      </c>
      <c r="T128" s="138">
        <f t="shared" si="3"/>
        <v>0</v>
      </c>
      <c r="AR128" s="139" t="s">
        <v>229</v>
      </c>
      <c r="AT128" s="139" t="s">
        <v>225</v>
      </c>
      <c r="AU128" s="139" t="s">
        <v>88</v>
      </c>
      <c r="AY128" s="17" t="s">
        <v>224</v>
      </c>
      <c r="BE128" s="140">
        <f t="shared" si="4"/>
        <v>0</v>
      </c>
      <c r="BF128" s="140">
        <f t="shared" si="5"/>
        <v>0</v>
      </c>
      <c r="BG128" s="140">
        <f t="shared" si="6"/>
        <v>0</v>
      </c>
      <c r="BH128" s="140">
        <f t="shared" si="7"/>
        <v>0</v>
      </c>
      <c r="BI128" s="140">
        <f t="shared" si="8"/>
        <v>0</v>
      </c>
      <c r="BJ128" s="17" t="s">
        <v>6</v>
      </c>
      <c r="BK128" s="140">
        <f t="shared" si="9"/>
        <v>0</v>
      </c>
      <c r="BL128" s="17" t="s">
        <v>229</v>
      </c>
      <c r="BM128" s="139" t="s">
        <v>9</v>
      </c>
    </row>
    <row r="129" spans="2:65" s="1" customFormat="1" ht="16.5" customHeight="1">
      <c r="B129" s="32"/>
      <c r="C129" s="127" t="s">
        <v>262</v>
      </c>
      <c r="D129" s="127" t="s">
        <v>225</v>
      </c>
      <c r="E129" s="128" t="s">
        <v>2275</v>
      </c>
      <c r="F129" s="129" t="s">
        <v>2276</v>
      </c>
      <c r="G129" s="130" t="s">
        <v>447</v>
      </c>
      <c r="H129" s="131">
        <v>22</v>
      </c>
      <c r="I129" s="132"/>
      <c r="J129" s="133">
        <f t="shared" si="0"/>
        <v>0</v>
      </c>
      <c r="K129" s="134"/>
      <c r="L129" s="32"/>
      <c r="M129" s="135" t="s">
        <v>1</v>
      </c>
      <c r="N129" s="136" t="s">
        <v>44</v>
      </c>
      <c r="P129" s="137">
        <f t="shared" si="1"/>
        <v>0</v>
      </c>
      <c r="Q129" s="137">
        <v>6.79E-3</v>
      </c>
      <c r="R129" s="137">
        <f t="shared" si="2"/>
        <v>0.14938000000000001</v>
      </c>
      <c r="S129" s="137">
        <v>0</v>
      </c>
      <c r="T129" s="138">
        <f t="shared" si="3"/>
        <v>0</v>
      </c>
      <c r="AR129" s="139" t="s">
        <v>229</v>
      </c>
      <c r="AT129" s="139" t="s">
        <v>225</v>
      </c>
      <c r="AU129" s="139" t="s">
        <v>88</v>
      </c>
      <c r="AY129" s="17" t="s">
        <v>224</v>
      </c>
      <c r="BE129" s="140">
        <f t="shared" si="4"/>
        <v>0</v>
      </c>
      <c r="BF129" s="140">
        <f t="shared" si="5"/>
        <v>0</v>
      </c>
      <c r="BG129" s="140">
        <f t="shared" si="6"/>
        <v>0</v>
      </c>
      <c r="BH129" s="140">
        <f t="shared" si="7"/>
        <v>0</v>
      </c>
      <c r="BI129" s="140">
        <f t="shared" si="8"/>
        <v>0</v>
      </c>
      <c r="BJ129" s="17" t="s">
        <v>6</v>
      </c>
      <c r="BK129" s="140">
        <f t="shared" si="9"/>
        <v>0</v>
      </c>
      <c r="BL129" s="17" t="s">
        <v>229</v>
      </c>
      <c r="BM129" s="139" t="s">
        <v>244</v>
      </c>
    </row>
    <row r="130" spans="2:65" s="1" customFormat="1" ht="16.5" customHeight="1">
      <c r="B130" s="32"/>
      <c r="C130" s="127" t="s">
        <v>272</v>
      </c>
      <c r="D130" s="127" t="s">
        <v>225</v>
      </c>
      <c r="E130" s="128" t="s">
        <v>2277</v>
      </c>
      <c r="F130" s="129" t="s">
        <v>2278</v>
      </c>
      <c r="G130" s="130" t="s">
        <v>447</v>
      </c>
      <c r="H130" s="131">
        <v>14</v>
      </c>
      <c r="I130" s="132"/>
      <c r="J130" s="133">
        <f t="shared" si="0"/>
        <v>0</v>
      </c>
      <c r="K130" s="134"/>
      <c r="L130" s="32"/>
      <c r="M130" s="135" t="s">
        <v>1</v>
      </c>
      <c r="N130" s="136" t="s">
        <v>44</v>
      </c>
      <c r="P130" s="137">
        <f t="shared" si="1"/>
        <v>0</v>
      </c>
      <c r="Q130" s="137">
        <v>1.91E-3</v>
      </c>
      <c r="R130" s="137">
        <f t="shared" si="2"/>
        <v>2.674E-2</v>
      </c>
      <c r="S130" s="137">
        <v>0</v>
      </c>
      <c r="T130" s="138">
        <f t="shared" si="3"/>
        <v>0</v>
      </c>
      <c r="AR130" s="139" t="s">
        <v>229</v>
      </c>
      <c r="AT130" s="139" t="s">
        <v>225</v>
      </c>
      <c r="AU130" s="139" t="s">
        <v>88</v>
      </c>
      <c r="AY130" s="17" t="s">
        <v>224</v>
      </c>
      <c r="BE130" s="140">
        <f t="shared" si="4"/>
        <v>0</v>
      </c>
      <c r="BF130" s="140">
        <f t="shared" si="5"/>
        <v>0</v>
      </c>
      <c r="BG130" s="140">
        <f t="shared" si="6"/>
        <v>0</v>
      </c>
      <c r="BH130" s="140">
        <f t="shared" si="7"/>
        <v>0</v>
      </c>
      <c r="BI130" s="140">
        <f t="shared" si="8"/>
        <v>0</v>
      </c>
      <c r="BJ130" s="17" t="s">
        <v>6</v>
      </c>
      <c r="BK130" s="140">
        <f t="shared" si="9"/>
        <v>0</v>
      </c>
      <c r="BL130" s="17" t="s">
        <v>229</v>
      </c>
      <c r="BM130" s="139" t="s">
        <v>249</v>
      </c>
    </row>
    <row r="131" spans="2:65" s="1" customFormat="1" ht="16.5" customHeight="1">
      <c r="B131" s="32"/>
      <c r="C131" s="127" t="s">
        <v>277</v>
      </c>
      <c r="D131" s="127" t="s">
        <v>225</v>
      </c>
      <c r="E131" s="128" t="s">
        <v>2279</v>
      </c>
      <c r="F131" s="129" t="s">
        <v>2280</v>
      </c>
      <c r="G131" s="130" t="s">
        <v>312</v>
      </c>
      <c r="H131" s="131">
        <v>1</v>
      </c>
      <c r="I131" s="132"/>
      <c r="J131" s="133">
        <f t="shared" si="0"/>
        <v>0</v>
      </c>
      <c r="K131" s="134"/>
      <c r="L131" s="32"/>
      <c r="M131" s="135" t="s">
        <v>1</v>
      </c>
      <c r="N131" s="136" t="s">
        <v>44</v>
      </c>
      <c r="P131" s="137">
        <f t="shared" si="1"/>
        <v>0</v>
      </c>
      <c r="Q131" s="137">
        <v>2.9E-4</v>
      </c>
      <c r="R131" s="137">
        <f t="shared" si="2"/>
        <v>2.9E-4</v>
      </c>
      <c r="S131" s="137">
        <v>0</v>
      </c>
      <c r="T131" s="138">
        <f t="shared" si="3"/>
        <v>0</v>
      </c>
      <c r="AR131" s="139" t="s">
        <v>229</v>
      </c>
      <c r="AT131" s="139" t="s">
        <v>225</v>
      </c>
      <c r="AU131" s="139" t="s">
        <v>88</v>
      </c>
      <c r="AY131" s="17" t="s">
        <v>224</v>
      </c>
      <c r="BE131" s="140">
        <f t="shared" si="4"/>
        <v>0</v>
      </c>
      <c r="BF131" s="140">
        <f t="shared" si="5"/>
        <v>0</v>
      </c>
      <c r="BG131" s="140">
        <f t="shared" si="6"/>
        <v>0</v>
      </c>
      <c r="BH131" s="140">
        <f t="shared" si="7"/>
        <v>0</v>
      </c>
      <c r="BI131" s="140">
        <f t="shared" si="8"/>
        <v>0</v>
      </c>
      <c r="BJ131" s="17" t="s">
        <v>6</v>
      </c>
      <c r="BK131" s="140">
        <f t="shared" si="9"/>
        <v>0</v>
      </c>
      <c r="BL131" s="17" t="s">
        <v>229</v>
      </c>
      <c r="BM131" s="139" t="s">
        <v>253</v>
      </c>
    </row>
    <row r="132" spans="2:65" s="10" customFormat="1" ht="25.9" customHeight="1">
      <c r="B132" s="117"/>
      <c r="D132" s="118" t="s">
        <v>78</v>
      </c>
      <c r="E132" s="119" t="s">
        <v>1517</v>
      </c>
      <c r="F132" s="119" t="s">
        <v>1518</v>
      </c>
      <c r="I132" s="120"/>
      <c r="J132" s="121">
        <f>BK132</f>
        <v>0</v>
      </c>
      <c r="L132" s="117"/>
      <c r="M132" s="122"/>
      <c r="P132" s="123">
        <f>P133</f>
        <v>0</v>
      </c>
      <c r="R132" s="123">
        <f>R133</f>
        <v>0</v>
      </c>
      <c r="T132" s="124">
        <f>T133</f>
        <v>0</v>
      </c>
      <c r="AR132" s="118" t="s">
        <v>229</v>
      </c>
      <c r="AT132" s="125" t="s">
        <v>78</v>
      </c>
      <c r="AU132" s="125" t="s">
        <v>79</v>
      </c>
      <c r="AY132" s="118" t="s">
        <v>224</v>
      </c>
      <c r="BK132" s="126">
        <f>BK133</f>
        <v>0</v>
      </c>
    </row>
    <row r="133" spans="2:65" s="10" customFormat="1" ht="22.9" customHeight="1">
      <c r="B133" s="117"/>
      <c r="D133" s="118" t="s">
        <v>78</v>
      </c>
      <c r="E133" s="195" t="s">
        <v>1519</v>
      </c>
      <c r="F133" s="195" t="s">
        <v>1518</v>
      </c>
      <c r="I133" s="120"/>
      <c r="J133" s="196">
        <f>BK133</f>
        <v>0</v>
      </c>
      <c r="L133" s="117"/>
      <c r="M133" s="122"/>
      <c r="P133" s="123">
        <f>SUM(P134:P136)</f>
        <v>0</v>
      </c>
      <c r="R133" s="123">
        <f>SUM(R134:R136)</f>
        <v>0</v>
      </c>
      <c r="T133" s="124">
        <f>SUM(T134:T136)</f>
        <v>0</v>
      </c>
      <c r="AR133" s="118" t="s">
        <v>6</v>
      </c>
      <c r="AT133" s="125" t="s">
        <v>78</v>
      </c>
      <c r="AU133" s="125" t="s">
        <v>6</v>
      </c>
      <c r="AY133" s="118" t="s">
        <v>224</v>
      </c>
      <c r="BK133" s="126">
        <f>SUM(BK134:BK136)</f>
        <v>0</v>
      </c>
    </row>
    <row r="134" spans="2:65" s="1" customFormat="1" ht="16.5" customHeight="1">
      <c r="B134" s="32"/>
      <c r="C134" s="127" t="s">
        <v>282</v>
      </c>
      <c r="D134" s="127" t="s">
        <v>225</v>
      </c>
      <c r="E134" s="128" t="s">
        <v>1520</v>
      </c>
      <c r="F134" s="129" t="s">
        <v>1521</v>
      </c>
      <c r="G134" s="130" t="s">
        <v>610</v>
      </c>
      <c r="H134" s="131">
        <v>20</v>
      </c>
      <c r="I134" s="132"/>
      <c r="J134" s="133">
        <f>ROUND(I134*H134,2)</f>
        <v>0</v>
      </c>
      <c r="K134" s="134"/>
      <c r="L134" s="32"/>
      <c r="M134" s="135" t="s">
        <v>1</v>
      </c>
      <c r="N134" s="136" t="s">
        <v>44</v>
      </c>
      <c r="P134" s="137">
        <f>O134*H134</f>
        <v>0</v>
      </c>
      <c r="Q134" s="137">
        <v>0</v>
      </c>
      <c r="R134" s="137">
        <f>Q134*H134</f>
        <v>0</v>
      </c>
      <c r="S134" s="137">
        <v>0</v>
      </c>
      <c r="T134" s="138">
        <f>S134*H134</f>
        <v>0</v>
      </c>
      <c r="AR134" s="139" t="s">
        <v>229</v>
      </c>
      <c r="AT134" s="139" t="s">
        <v>225</v>
      </c>
      <c r="AU134" s="139" t="s">
        <v>88</v>
      </c>
      <c r="AY134" s="17" t="s">
        <v>224</v>
      </c>
      <c r="BE134" s="140">
        <f>IF(N134="základní",J134,0)</f>
        <v>0</v>
      </c>
      <c r="BF134" s="140">
        <f>IF(N134="snížená",J134,0)</f>
        <v>0</v>
      </c>
      <c r="BG134" s="140">
        <f>IF(N134="zákl. přenesená",J134,0)</f>
        <v>0</v>
      </c>
      <c r="BH134" s="140">
        <f>IF(N134="sníž. přenesená",J134,0)</f>
        <v>0</v>
      </c>
      <c r="BI134" s="140">
        <f>IF(N134="nulová",J134,0)</f>
        <v>0</v>
      </c>
      <c r="BJ134" s="17" t="s">
        <v>6</v>
      </c>
      <c r="BK134" s="140">
        <f>ROUND(I134*H134,2)</f>
        <v>0</v>
      </c>
      <c r="BL134" s="17" t="s">
        <v>229</v>
      </c>
      <c r="BM134" s="139" t="s">
        <v>261</v>
      </c>
    </row>
    <row r="135" spans="2:65" s="1" customFormat="1" ht="16.5" customHeight="1">
      <c r="B135" s="32"/>
      <c r="C135" s="127" t="s">
        <v>286</v>
      </c>
      <c r="D135" s="127" t="s">
        <v>225</v>
      </c>
      <c r="E135" s="128" t="s">
        <v>1522</v>
      </c>
      <c r="F135" s="129" t="s">
        <v>1523</v>
      </c>
      <c r="G135" s="130" t="s">
        <v>610</v>
      </c>
      <c r="H135" s="131">
        <v>14</v>
      </c>
      <c r="I135" s="132"/>
      <c r="J135" s="133">
        <f>ROUND(I135*H135,2)</f>
        <v>0</v>
      </c>
      <c r="K135" s="134"/>
      <c r="L135" s="32"/>
      <c r="M135" s="135" t="s">
        <v>1</v>
      </c>
      <c r="N135" s="136" t="s">
        <v>44</v>
      </c>
      <c r="P135" s="137">
        <f>O135*H135</f>
        <v>0</v>
      </c>
      <c r="Q135" s="137">
        <v>0</v>
      </c>
      <c r="R135" s="137">
        <f>Q135*H135</f>
        <v>0</v>
      </c>
      <c r="S135" s="137">
        <v>0</v>
      </c>
      <c r="T135" s="138">
        <f>S135*H135</f>
        <v>0</v>
      </c>
      <c r="AR135" s="139" t="s">
        <v>229</v>
      </c>
      <c r="AT135" s="139" t="s">
        <v>225</v>
      </c>
      <c r="AU135" s="139" t="s">
        <v>88</v>
      </c>
      <c r="AY135" s="17" t="s">
        <v>224</v>
      </c>
      <c r="BE135" s="140">
        <f>IF(N135="základní",J135,0)</f>
        <v>0</v>
      </c>
      <c r="BF135" s="140">
        <f>IF(N135="snížená",J135,0)</f>
        <v>0</v>
      </c>
      <c r="BG135" s="140">
        <f>IF(N135="zákl. přenesená",J135,0)</f>
        <v>0</v>
      </c>
      <c r="BH135" s="140">
        <f>IF(N135="sníž. přenesená",J135,0)</f>
        <v>0</v>
      </c>
      <c r="BI135" s="140">
        <f>IF(N135="nulová",J135,0)</f>
        <v>0</v>
      </c>
      <c r="BJ135" s="17" t="s">
        <v>6</v>
      </c>
      <c r="BK135" s="140">
        <f>ROUND(I135*H135,2)</f>
        <v>0</v>
      </c>
      <c r="BL135" s="17" t="s">
        <v>229</v>
      </c>
      <c r="BM135" s="139" t="s">
        <v>265</v>
      </c>
    </row>
    <row r="136" spans="2:65" s="1" customFormat="1" ht="16.5" customHeight="1">
      <c r="B136" s="32"/>
      <c r="C136" s="127" t="s">
        <v>9</v>
      </c>
      <c r="D136" s="127" t="s">
        <v>225</v>
      </c>
      <c r="E136" s="128" t="s">
        <v>2249</v>
      </c>
      <c r="F136" s="129" t="s">
        <v>2250</v>
      </c>
      <c r="G136" s="130" t="s">
        <v>1526</v>
      </c>
      <c r="H136" s="131">
        <v>1</v>
      </c>
      <c r="I136" s="132"/>
      <c r="J136" s="133">
        <f>ROUND(I136*H136,2)</f>
        <v>0</v>
      </c>
      <c r="K136" s="134"/>
      <c r="L136" s="32"/>
      <c r="M136" s="181" t="s">
        <v>1</v>
      </c>
      <c r="N136" s="182" t="s">
        <v>44</v>
      </c>
      <c r="O136" s="183"/>
      <c r="P136" s="184">
        <f>O136*H136</f>
        <v>0</v>
      </c>
      <c r="Q136" s="184">
        <v>0</v>
      </c>
      <c r="R136" s="184">
        <f>Q136*H136</f>
        <v>0</v>
      </c>
      <c r="S136" s="184">
        <v>0</v>
      </c>
      <c r="T136" s="185">
        <f>S136*H136</f>
        <v>0</v>
      </c>
      <c r="AR136" s="139" t="s">
        <v>229</v>
      </c>
      <c r="AT136" s="139" t="s">
        <v>225</v>
      </c>
      <c r="AU136" s="139" t="s">
        <v>88</v>
      </c>
      <c r="AY136" s="17" t="s">
        <v>224</v>
      </c>
      <c r="BE136" s="140">
        <f>IF(N136="základní",J136,0)</f>
        <v>0</v>
      </c>
      <c r="BF136" s="140">
        <f>IF(N136="snížená",J136,0)</f>
        <v>0</v>
      </c>
      <c r="BG136" s="140">
        <f>IF(N136="zákl. přenesená",J136,0)</f>
        <v>0</v>
      </c>
      <c r="BH136" s="140">
        <f>IF(N136="sníž. přenesená",J136,0)</f>
        <v>0</v>
      </c>
      <c r="BI136" s="140">
        <f>IF(N136="nulová",J136,0)</f>
        <v>0</v>
      </c>
      <c r="BJ136" s="17" t="s">
        <v>6</v>
      </c>
      <c r="BK136" s="140">
        <f>ROUND(I136*H136,2)</f>
        <v>0</v>
      </c>
      <c r="BL136" s="17" t="s">
        <v>229</v>
      </c>
      <c r="BM136" s="139" t="s">
        <v>275</v>
      </c>
    </row>
    <row r="137" spans="2:65" s="1" customFormat="1" ht="6.95" customHeight="1">
      <c r="B137" s="44"/>
      <c r="C137" s="45"/>
      <c r="D137" s="45"/>
      <c r="E137" s="45"/>
      <c r="F137" s="45"/>
      <c r="G137" s="45"/>
      <c r="H137" s="45"/>
      <c r="I137" s="45"/>
      <c r="J137" s="45"/>
      <c r="K137" s="45"/>
      <c r="L137" s="32"/>
    </row>
  </sheetData>
  <sheetProtection algorithmName="SHA-512" hashValue="jHnEYguXaxyXA8j1SKv5oQOCVC1Vu/K5m0SMLHFm3ot6ZOrec/01YkXh3RehEc8WVZGPK6G+aAPg05LWN/5NzA==" saltValue="23/AFy0paBrdjuLFozXKDF/lQ3dX5WbctkfJRa6Yd42mJmAlz70TUsLQMbCGjzapyLio/h2W1rcmd0vQmhFNxA==" spinCount="100000" sheet="1" objects="1" scenarios="1" formatColumns="0" formatRows="0" autoFilter="0"/>
  <autoFilter ref="C119:K136" xr:uid="{00000000-0009-0000-0000-000017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2:BN161"/>
  <sheetViews>
    <sheetView showGridLines="0" topLeftCell="A92" workbookViewId="0">
      <selection activeCell="G118" sqref="G11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22.1640625" customWidth="1"/>
    <col min="8" max="8" width="7.5" customWidth="1"/>
    <col min="9" max="9" width="14" customWidth="1"/>
    <col min="10" max="10" width="15.83203125" customWidth="1"/>
    <col min="11" max="11" width="22.33203125" customWidth="1"/>
    <col min="12" max="12" width="22.33203125" hidden="1" customWidth="1"/>
    <col min="13" max="13" width="9.33203125" customWidth="1"/>
    <col min="14" max="14" width="10.83203125" hidden="1" customWidth="1"/>
    <col min="15" max="15" width="9.33203125" hidden="1"/>
    <col min="16" max="21" width="14.1640625" hidden="1" customWidth="1"/>
    <col min="22" max="22" width="16.33203125" hidden="1" customWidth="1"/>
    <col min="23" max="23" width="12.33203125" customWidth="1"/>
    <col min="24" max="24" width="16.33203125" customWidth="1"/>
    <col min="25" max="25" width="12.33203125" customWidth="1"/>
    <col min="26" max="26" width="15" customWidth="1"/>
    <col min="27" max="27" width="11" customWidth="1"/>
    <col min="28" max="28" width="15" customWidth="1"/>
    <col min="29" max="29" width="16.33203125" customWidth="1"/>
    <col min="30" max="30" width="11" customWidth="1"/>
    <col min="31" max="31" width="15" customWidth="1"/>
    <col min="32" max="32" width="16.33203125" customWidth="1"/>
    <col min="45" max="66" width="9.33203125" hidden="1"/>
  </cols>
  <sheetData>
    <row r="2" spans="2:47" ht="36.950000000000003" customHeight="1"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AU2" s="17" t="s">
        <v>156</v>
      </c>
    </row>
    <row r="3" spans="2:47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20"/>
      <c r="AU3" s="17" t="s">
        <v>88</v>
      </c>
    </row>
    <row r="4" spans="2:47" ht="24.95" customHeight="1">
      <c r="B4" s="20"/>
      <c r="D4" s="21" t="s">
        <v>181</v>
      </c>
      <c r="M4" s="20"/>
      <c r="N4" s="88" t="s">
        <v>11</v>
      </c>
      <c r="AU4" s="17" t="s">
        <v>4</v>
      </c>
    </row>
    <row r="5" spans="2:47" ht="6.95" customHeight="1">
      <c r="B5" s="20"/>
      <c r="M5" s="20"/>
    </row>
    <row r="6" spans="2:47" ht="12" customHeight="1">
      <c r="B6" s="20"/>
      <c r="D6" s="27" t="s">
        <v>17</v>
      </c>
      <c r="M6" s="20"/>
    </row>
    <row r="7" spans="2:47" ht="16.5" customHeight="1">
      <c r="B7" s="20"/>
      <c r="E7" s="236" t="str">
        <f>'Rekapitulace stavby'!K6</f>
        <v>Přírodní koupací biotop Jilemnice</v>
      </c>
      <c r="F7" s="237"/>
      <c r="G7" s="237"/>
      <c r="H7" s="237"/>
      <c r="I7" s="237"/>
      <c r="M7" s="20"/>
    </row>
    <row r="8" spans="2:47" s="1" customFormat="1" ht="12" customHeight="1">
      <c r="B8" s="32"/>
      <c r="D8" s="27" t="s">
        <v>182</v>
      </c>
      <c r="M8" s="32"/>
    </row>
    <row r="9" spans="2:47" s="1" customFormat="1" ht="30" customHeight="1">
      <c r="B9" s="32"/>
      <c r="E9" s="201" t="s">
        <v>2557</v>
      </c>
      <c r="F9" s="235"/>
      <c r="G9" s="235"/>
      <c r="H9" s="235"/>
      <c r="I9" s="235"/>
      <c r="M9" s="32"/>
    </row>
    <row r="10" spans="2:47" s="1" customFormat="1">
      <c r="B10" s="32"/>
      <c r="M10" s="32"/>
    </row>
    <row r="11" spans="2:47" s="1" customFormat="1" ht="12" customHeight="1">
      <c r="B11" s="32"/>
      <c r="D11" s="27" t="s">
        <v>19</v>
      </c>
      <c r="F11" s="25" t="s">
        <v>1</v>
      </c>
      <c r="G11" s="25"/>
      <c r="J11" s="27" t="s">
        <v>20</v>
      </c>
      <c r="K11" s="25" t="s">
        <v>1</v>
      </c>
      <c r="M11" s="32"/>
    </row>
    <row r="12" spans="2:47" s="1" customFormat="1" ht="12" customHeight="1">
      <c r="B12" s="32"/>
      <c r="D12" s="27" t="s">
        <v>21</v>
      </c>
      <c r="F12" s="25" t="s">
        <v>37</v>
      </c>
      <c r="G12" s="25"/>
      <c r="J12" s="27" t="s">
        <v>23</v>
      </c>
      <c r="K12" s="52" t="str">
        <f>'Rekapitulace stavby'!AN8</f>
        <v>12. 2. 2024</v>
      </c>
      <c r="M12" s="32"/>
    </row>
    <row r="13" spans="2:47" s="1" customFormat="1" ht="10.9" customHeight="1">
      <c r="B13" s="32"/>
      <c r="M13" s="32"/>
    </row>
    <row r="14" spans="2:47" s="1" customFormat="1" ht="12" customHeight="1">
      <c r="B14" s="32"/>
      <c r="D14" s="27" t="s">
        <v>25</v>
      </c>
      <c r="J14" s="27" t="s">
        <v>26</v>
      </c>
      <c r="K14" s="25" t="str">
        <f>IF('Rekapitulace stavby'!AN10="","",'Rekapitulace stavby'!AN10)</f>
        <v>05769370</v>
      </c>
      <c r="M14" s="32"/>
    </row>
    <row r="15" spans="2:47" s="1" customFormat="1" ht="18" customHeight="1">
      <c r="B15" s="32"/>
      <c r="E15" s="25" t="str">
        <f>IF('Rekapitulace stavby'!E11="","",'Rekapitulace stavby'!E11)</f>
        <v>Sportovní centrum Jilemnice, s.r.o.</v>
      </c>
      <c r="J15" s="27" t="s">
        <v>29</v>
      </c>
      <c r="K15" s="25" t="str">
        <f>IF('Rekapitulace stavby'!AN11="","",'Rekapitulace stavby'!AN11)</f>
        <v/>
      </c>
      <c r="M15" s="32"/>
    </row>
    <row r="16" spans="2:47" s="1" customFormat="1" ht="6.95" customHeight="1">
      <c r="B16" s="32"/>
      <c r="M16" s="32"/>
    </row>
    <row r="17" spans="2:13" s="1" customFormat="1" ht="12" customHeight="1">
      <c r="B17" s="32"/>
      <c r="D17" s="27" t="s">
        <v>30</v>
      </c>
      <c r="J17" s="27" t="s">
        <v>26</v>
      </c>
      <c r="K17" s="28" t="str">
        <f>'Rekapitulace stavby'!AN13</f>
        <v>Vyplň údaj</v>
      </c>
      <c r="M17" s="32"/>
    </row>
    <row r="18" spans="2:13" s="1" customFormat="1" ht="18" customHeight="1">
      <c r="B18" s="32"/>
      <c r="E18" s="238" t="str">
        <f>'Rekapitulace stavby'!E14</f>
        <v>Vyplň údaj</v>
      </c>
      <c r="F18" s="224"/>
      <c r="G18" s="224"/>
      <c r="H18" s="224"/>
      <c r="I18" s="224"/>
      <c r="J18" s="27" t="s">
        <v>29</v>
      </c>
      <c r="K18" s="28" t="str">
        <f>'Rekapitulace stavby'!AN14</f>
        <v>Vyplň údaj</v>
      </c>
      <c r="M18" s="32"/>
    </row>
    <row r="19" spans="2:13" s="1" customFormat="1" ht="6.95" customHeight="1">
      <c r="B19" s="32"/>
      <c r="M19" s="32"/>
    </row>
    <row r="20" spans="2:13" s="1" customFormat="1" ht="12" customHeight="1">
      <c r="B20" s="32"/>
      <c r="D20" s="27" t="s">
        <v>32</v>
      </c>
      <c r="J20" s="27" t="s">
        <v>26</v>
      </c>
      <c r="K20" s="25" t="str">
        <f>IF('Rekapitulace stavby'!AN16="","",'Rekapitulace stavby'!AN16)</f>
        <v>26230283</v>
      </c>
      <c r="M20" s="32"/>
    </row>
    <row r="21" spans="2:13" s="1" customFormat="1" ht="18" customHeight="1">
      <c r="B21" s="32"/>
      <c r="E21" s="25" t="str">
        <f>IF('Rekapitulace stavby'!E17="","",'Rekapitulace stavby'!E17)</f>
        <v xml:space="preserve">BAPO s.r.o. </v>
      </c>
      <c r="J21" s="27" t="s">
        <v>29</v>
      </c>
      <c r="K21" s="25" t="str">
        <f>IF('Rekapitulace stavby'!AN17="","",'Rekapitulace stavby'!AN17)</f>
        <v/>
      </c>
      <c r="M21" s="32"/>
    </row>
    <row r="22" spans="2:13" s="1" customFormat="1" ht="6.95" customHeight="1">
      <c r="B22" s="32"/>
      <c r="M22" s="32"/>
    </row>
    <row r="23" spans="2:13" s="1" customFormat="1" ht="12" customHeight="1">
      <c r="B23" s="32"/>
      <c r="D23" s="27" t="s">
        <v>36</v>
      </c>
      <c r="J23" s="27" t="s">
        <v>26</v>
      </c>
      <c r="K23" s="25" t="str">
        <f>IF('Rekapitulace stavby'!AN19="","",'Rekapitulace stavby'!AN19)</f>
        <v/>
      </c>
      <c r="M23" s="32"/>
    </row>
    <row r="24" spans="2:13" s="1" customFormat="1" ht="18" customHeight="1">
      <c r="B24" s="32"/>
      <c r="E24" s="25" t="str">
        <f>IF('Rekapitulace stavby'!E20="","",'Rekapitulace stavby'!E20)</f>
        <v xml:space="preserve"> </v>
      </c>
      <c r="J24" s="27" t="s">
        <v>29</v>
      </c>
      <c r="K24" s="25" t="str">
        <f>IF('Rekapitulace stavby'!AN20="","",'Rekapitulace stavby'!AN20)</f>
        <v/>
      </c>
      <c r="M24" s="32"/>
    </row>
    <row r="25" spans="2:13" s="1" customFormat="1" ht="6.95" customHeight="1">
      <c r="B25" s="32"/>
      <c r="M25" s="32"/>
    </row>
    <row r="26" spans="2:13" s="1" customFormat="1" ht="12" customHeight="1">
      <c r="B26" s="32"/>
      <c r="D26" s="27" t="s">
        <v>38</v>
      </c>
      <c r="M26" s="32"/>
    </row>
    <row r="27" spans="2:13" s="7" customFormat="1" ht="16.5" customHeight="1">
      <c r="B27" s="89"/>
      <c r="E27" s="228" t="s">
        <v>1</v>
      </c>
      <c r="F27" s="228"/>
      <c r="G27" s="228"/>
      <c r="H27" s="228"/>
      <c r="I27" s="228"/>
      <c r="M27" s="89"/>
    </row>
    <row r="28" spans="2:13" s="1" customFormat="1" ht="6.95" customHeight="1">
      <c r="B28" s="32"/>
      <c r="M28" s="32"/>
    </row>
    <row r="29" spans="2:13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53"/>
      <c r="M29" s="32"/>
    </row>
    <row r="30" spans="2:13" s="1" customFormat="1" ht="25.35" customHeight="1">
      <c r="B30" s="32"/>
      <c r="D30" s="90" t="s">
        <v>39</v>
      </c>
      <c r="K30" s="66">
        <f>ROUND(K117, 2)</f>
        <v>0</v>
      </c>
      <c r="M30" s="32"/>
    </row>
    <row r="31" spans="2:13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53"/>
      <c r="M31" s="32"/>
    </row>
    <row r="32" spans="2:13" s="1" customFormat="1" ht="14.45" customHeight="1">
      <c r="B32" s="32"/>
      <c r="F32" s="35" t="s">
        <v>41</v>
      </c>
      <c r="G32" s="35"/>
      <c r="J32" s="35" t="s">
        <v>40</v>
      </c>
      <c r="K32" s="35" t="s">
        <v>42</v>
      </c>
      <c r="M32" s="32"/>
    </row>
    <row r="33" spans="2:13" s="1" customFormat="1" ht="14.45" customHeight="1">
      <c r="B33" s="32"/>
      <c r="D33" s="55" t="s">
        <v>43</v>
      </c>
      <c r="E33" s="27" t="s">
        <v>44</v>
      </c>
      <c r="F33" s="91">
        <f>ROUND((SUM(BF117:BF160)),  2)</f>
        <v>0</v>
      </c>
      <c r="G33" s="91"/>
      <c r="J33" s="92">
        <v>0.21</v>
      </c>
      <c r="K33" s="91">
        <f>ROUND(((SUM(BF117:BF160))*J33),  2)</f>
        <v>0</v>
      </c>
      <c r="M33" s="32"/>
    </row>
    <row r="34" spans="2:13" s="1" customFormat="1" ht="14.45" customHeight="1">
      <c r="B34" s="32"/>
      <c r="E34" s="27" t="s">
        <v>45</v>
      </c>
      <c r="F34" s="91">
        <f>ROUND((SUM(BG117:BG160)),  2)</f>
        <v>0</v>
      </c>
      <c r="G34" s="91"/>
      <c r="J34" s="92">
        <v>0.12</v>
      </c>
      <c r="K34" s="91">
        <f>ROUND(((SUM(BG117:BG160))*J34),  2)</f>
        <v>0</v>
      </c>
      <c r="M34" s="32"/>
    </row>
    <row r="35" spans="2:13" s="1" customFormat="1" ht="14.45" hidden="1" customHeight="1">
      <c r="B35" s="32"/>
      <c r="E35" s="27" t="s">
        <v>46</v>
      </c>
      <c r="F35" s="91">
        <f>ROUND((SUM(BH117:BH160)),  2)</f>
        <v>0</v>
      </c>
      <c r="G35" s="91"/>
      <c r="J35" s="92">
        <v>0.21</v>
      </c>
      <c r="K35" s="91">
        <f>0</f>
        <v>0</v>
      </c>
      <c r="M35" s="32"/>
    </row>
    <row r="36" spans="2:13" s="1" customFormat="1" ht="14.45" hidden="1" customHeight="1">
      <c r="B36" s="32"/>
      <c r="E36" s="27" t="s">
        <v>47</v>
      </c>
      <c r="F36" s="91">
        <f>ROUND((SUM(BI117:BI160)),  2)</f>
        <v>0</v>
      </c>
      <c r="G36" s="91"/>
      <c r="J36" s="92">
        <v>0.12</v>
      </c>
      <c r="K36" s="91">
        <f>0</f>
        <v>0</v>
      </c>
      <c r="M36" s="32"/>
    </row>
    <row r="37" spans="2:13" s="1" customFormat="1" ht="14.45" hidden="1" customHeight="1">
      <c r="B37" s="32"/>
      <c r="E37" s="27" t="s">
        <v>48</v>
      </c>
      <c r="F37" s="91">
        <f>ROUND((SUM(BJ117:BJ160)),  2)</f>
        <v>0</v>
      </c>
      <c r="G37" s="91"/>
      <c r="J37" s="92">
        <v>0</v>
      </c>
      <c r="K37" s="91">
        <f>0</f>
        <v>0</v>
      </c>
      <c r="M37" s="32"/>
    </row>
    <row r="38" spans="2:13" s="1" customFormat="1" ht="6.95" customHeight="1">
      <c r="B38" s="32"/>
      <c r="M38" s="32"/>
    </row>
    <row r="39" spans="2:13" s="1" customFormat="1" ht="25.35" customHeight="1">
      <c r="B39" s="32"/>
      <c r="C39" s="93"/>
      <c r="D39" s="94" t="s">
        <v>49</v>
      </c>
      <c r="E39" s="57"/>
      <c r="F39" s="57"/>
      <c r="G39" s="57"/>
      <c r="H39" s="95" t="s">
        <v>50</v>
      </c>
      <c r="I39" s="96" t="s">
        <v>51</v>
      </c>
      <c r="J39" s="57"/>
      <c r="K39" s="97">
        <f>SUM(K30:K37)</f>
        <v>0</v>
      </c>
      <c r="L39" s="98"/>
      <c r="M39" s="32"/>
    </row>
    <row r="40" spans="2:13" s="1" customFormat="1" ht="14.45" customHeight="1">
      <c r="B40" s="32"/>
      <c r="M40" s="32"/>
    </row>
    <row r="41" spans="2:13" ht="14.45" customHeight="1">
      <c r="B41" s="20"/>
      <c r="M41" s="20"/>
    </row>
    <row r="42" spans="2:13" ht="14.45" customHeight="1">
      <c r="B42" s="20"/>
      <c r="M42" s="20"/>
    </row>
    <row r="43" spans="2:13" ht="14.45" customHeight="1">
      <c r="B43" s="20"/>
      <c r="M43" s="20"/>
    </row>
    <row r="44" spans="2:13" ht="14.45" customHeight="1">
      <c r="B44" s="20"/>
      <c r="M44" s="20"/>
    </row>
    <row r="45" spans="2:13" ht="14.45" customHeight="1">
      <c r="B45" s="20"/>
      <c r="M45" s="20"/>
    </row>
    <row r="46" spans="2:13" ht="14.45" customHeight="1">
      <c r="B46" s="20"/>
      <c r="M46" s="20"/>
    </row>
    <row r="47" spans="2:13" ht="14.45" customHeight="1">
      <c r="B47" s="20"/>
      <c r="M47" s="20"/>
    </row>
    <row r="48" spans="2:13" ht="14.45" customHeight="1">
      <c r="B48" s="20"/>
      <c r="M48" s="20"/>
    </row>
    <row r="49" spans="2:13" ht="14.45" customHeight="1">
      <c r="B49" s="20"/>
      <c r="M49" s="20"/>
    </row>
    <row r="50" spans="2:13" s="1" customFormat="1" ht="14.45" customHeight="1">
      <c r="B50" s="32"/>
      <c r="D50" s="41" t="s">
        <v>52</v>
      </c>
      <c r="E50" s="42"/>
      <c r="F50" s="42"/>
      <c r="G50" s="42"/>
      <c r="H50" s="41" t="s">
        <v>53</v>
      </c>
      <c r="I50" s="42"/>
      <c r="J50" s="42"/>
      <c r="K50" s="42"/>
      <c r="L50" s="42"/>
      <c r="M50" s="32"/>
    </row>
    <row r="51" spans="2:13">
      <c r="B51" s="20"/>
      <c r="M51" s="20"/>
    </row>
    <row r="52" spans="2:13">
      <c r="B52" s="20"/>
      <c r="M52" s="20"/>
    </row>
    <row r="53" spans="2:13">
      <c r="B53" s="20"/>
      <c r="M53" s="20"/>
    </row>
    <row r="54" spans="2:13">
      <c r="B54" s="20"/>
      <c r="M54" s="20"/>
    </row>
    <row r="55" spans="2:13">
      <c r="B55" s="20"/>
      <c r="M55" s="20"/>
    </row>
    <row r="56" spans="2:13">
      <c r="B56" s="20"/>
      <c r="M56" s="20"/>
    </row>
    <row r="57" spans="2:13">
      <c r="B57" s="20"/>
      <c r="M57" s="20"/>
    </row>
    <row r="58" spans="2:13">
      <c r="B58" s="20"/>
      <c r="M58" s="20"/>
    </row>
    <row r="59" spans="2:13">
      <c r="B59" s="20"/>
      <c r="M59" s="20"/>
    </row>
    <row r="60" spans="2:13">
      <c r="B60" s="20"/>
      <c r="M60" s="20"/>
    </row>
    <row r="61" spans="2:13" s="1" customFormat="1" ht="12.75">
      <c r="B61" s="32"/>
      <c r="D61" s="43" t="s">
        <v>54</v>
      </c>
      <c r="E61" s="34"/>
      <c r="F61" s="99" t="s">
        <v>55</v>
      </c>
      <c r="G61" s="99"/>
      <c r="H61" s="43" t="s">
        <v>54</v>
      </c>
      <c r="I61" s="34"/>
      <c r="J61" s="34"/>
      <c r="K61" s="100" t="s">
        <v>55</v>
      </c>
      <c r="L61" s="34"/>
      <c r="M61" s="32"/>
    </row>
    <row r="62" spans="2:13">
      <c r="B62" s="20"/>
      <c r="M62" s="20"/>
    </row>
    <row r="63" spans="2:13">
      <c r="B63" s="20"/>
      <c r="M63" s="20"/>
    </row>
    <row r="64" spans="2:13">
      <c r="B64" s="20"/>
      <c r="M64" s="20"/>
    </row>
    <row r="65" spans="2:13" s="1" customFormat="1" ht="12.75">
      <c r="B65" s="32"/>
      <c r="D65" s="41" t="s">
        <v>56</v>
      </c>
      <c r="E65" s="42"/>
      <c r="F65" s="42"/>
      <c r="G65" s="42"/>
      <c r="H65" s="41" t="s">
        <v>57</v>
      </c>
      <c r="I65" s="42"/>
      <c r="J65" s="42"/>
      <c r="K65" s="42"/>
      <c r="L65" s="42"/>
      <c r="M65" s="32"/>
    </row>
    <row r="66" spans="2:13">
      <c r="B66" s="20"/>
      <c r="M66" s="20"/>
    </row>
    <row r="67" spans="2:13">
      <c r="B67" s="20"/>
      <c r="M67" s="20"/>
    </row>
    <row r="68" spans="2:13">
      <c r="B68" s="20"/>
      <c r="M68" s="20"/>
    </row>
    <row r="69" spans="2:13">
      <c r="B69" s="20"/>
      <c r="M69" s="20"/>
    </row>
    <row r="70" spans="2:13">
      <c r="B70" s="20"/>
      <c r="M70" s="20"/>
    </row>
    <row r="71" spans="2:13">
      <c r="B71" s="20"/>
      <c r="M71" s="20"/>
    </row>
    <row r="72" spans="2:13">
      <c r="B72" s="20"/>
      <c r="M72" s="20"/>
    </row>
    <row r="73" spans="2:13">
      <c r="B73" s="20"/>
      <c r="M73" s="20"/>
    </row>
    <row r="74" spans="2:13">
      <c r="B74" s="20"/>
      <c r="M74" s="20"/>
    </row>
    <row r="75" spans="2:13">
      <c r="B75" s="20"/>
      <c r="M75" s="20"/>
    </row>
    <row r="76" spans="2:13" s="1" customFormat="1" ht="12.75">
      <c r="B76" s="32"/>
      <c r="D76" s="43" t="s">
        <v>54</v>
      </c>
      <c r="E76" s="34"/>
      <c r="F76" s="99" t="s">
        <v>55</v>
      </c>
      <c r="G76" s="99"/>
      <c r="H76" s="43" t="s">
        <v>54</v>
      </c>
      <c r="I76" s="34"/>
      <c r="J76" s="34"/>
      <c r="K76" s="100" t="s">
        <v>55</v>
      </c>
      <c r="L76" s="34"/>
      <c r="M76" s="32"/>
    </row>
    <row r="77" spans="2:13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32"/>
    </row>
    <row r="81" spans="2:48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32"/>
    </row>
    <row r="82" spans="2:48" s="1" customFormat="1" ht="24.95" customHeight="1">
      <c r="B82" s="32"/>
      <c r="C82" s="21" t="s">
        <v>184</v>
      </c>
      <c r="M82" s="32"/>
    </row>
    <row r="83" spans="2:48" s="1" customFormat="1" ht="6.95" customHeight="1">
      <c r="B83" s="32"/>
      <c r="M83" s="32"/>
    </row>
    <row r="84" spans="2:48" s="1" customFormat="1" ht="12" customHeight="1">
      <c r="B84" s="32"/>
      <c r="C84" s="27" t="s">
        <v>17</v>
      </c>
      <c r="M84" s="32"/>
    </row>
    <row r="85" spans="2:48" s="1" customFormat="1" ht="16.5" customHeight="1">
      <c r="B85" s="32"/>
      <c r="E85" s="236" t="str">
        <f>E7</f>
        <v>Přírodní koupací biotop Jilemnice</v>
      </c>
      <c r="F85" s="237"/>
      <c r="G85" s="237"/>
      <c r="H85" s="237"/>
      <c r="I85" s="237"/>
      <c r="M85" s="32"/>
    </row>
    <row r="86" spans="2:48" s="1" customFormat="1" ht="12" customHeight="1">
      <c r="B86" s="32"/>
      <c r="C86" s="27" t="s">
        <v>182</v>
      </c>
      <c r="M86" s="32"/>
    </row>
    <row r="87" spans="2:48" s="1" customFormat="1" ht="30" customHeight="1">
      <c r="B87" s="32"/>
      <c r="E87" s="201" t="str">
        <f>E9</f>
        <v>SO 09.4 - Objekt zázemí - občerstvení - elektroinstalace - nosný materiál</v>
      </c>
      <c r="F87" s="235"/>
      <c r="G87" s="235"/>
      <c r="H87" s="235"/>
      <c r="I87" s="235"/>
      <c r="M87" s="32"/>
    </row>
    <row r="88" spans="2:48" s="1" customFormat="1" ht="6.95" customHeight="1">
      <c r="B88" s="32"/>
      <c r="M88" s="32"/>
    </row>
    <row r="89" spans="2:48" s="1" customFormat="1" ht="12" customHeight="1">
      <c r="B89" s="32"/>
      <c r="C89" s="27" t="s">
        <v>21</v>
      </c>
      <c r="F89" s="25" t="str">
        <f>F12</f>
        <v xml:space="preserve"> </v>
      </c>
      <c r="G89" s="25"/>
      <c r="J89" s="27" t="s">
        <v>23</v>
      </c>
      <c r="K89" s="52" t="str">
        <f>IF(K12="","",K12)</f>
        <v>12. 2. 2024</v>
      </c>
      <c r="M89" s="32"/>
    </row>
    <row r="90" spans="2:48" s="1" customFormat="1" ht="6.95" customHeight="1">
      <c r="B90" s="32"/>
      <c r="M90" s="32"/>
    </row>
    <row r="91" spans="2:48" s="1" customFormat="1" ht="15.2" customHeight="1">
      <c r="B91" s="32"/>
      <c r="C91" s="27" t="s">
        <v>25</v>
      </c>
      <c r="F91" s="25" t="str">
        <f>E15</f>
        <v>Sportovní centrum Jilemnice, s.r.o.</v>
      </c>
      <c r="G91" s="25"/>
      <c r="J91" s="27" t="s">
        <v>32</v>
      </c>
      <c r="K91" s="30" t="str">
        <f>E21</f>
        <v xml:space="preserve">BAPO s.r.o. </v>
      </c>
      <c r="M91" s="32"/>
    </row>
    <row r="92" spans="2:48" s="1" customFormat="1" ht="15.2" customHeight="1">
      <c r="B92" s="32"/>
      <c r="C92" s="27" t="s">
        <v>30</v>
      </c>
      <c r="F92" s="25" t="str">
        <f>IF(E18="","",E18)</f>
        <v>Vyplň údaj</v>
      </c>
      <c r="G92" s="25"/>
      <c r="J92" s="27" t="s">
        <v>36</v>
      </c>
      <c r="K92" s="30" t="str">
        <f>E24</f>
        <v xml:space="preserve"> </v>
      </c>
      <c r="M92" s="32"/>
    </row>
    <row r="93" spans="2:48" s="1" customFormat="1" ht="10.35" customHeight="1">
      <c r="B93" s="32"/>
      <c r="M93" s="32"/>
    </row>
    <row r="94" spans="2:48" s="1" customFormat="1" ht="29.25" customHeight="1">
      <c r="B94" s="32"/>
      <c r="C94" s="101" t="s">
        <v>185</v>
      </c>
      <c r="D94" s="93"/>
      <c r="E94" s="93"/>
      <c r="F94" s="93"/>
      <c r="G94" s="93"/>
      <c r="H94" s="93"/>
      <c r="I94" s="93"/>
      <c r="J94" s="93"/>
      <c r="K94" s="102" t="s">
        <v>186</v>
      </c>
      <c r="L94" s="93"/>
      <c r="M94" s="32"/>
    </row>
    <row r="95" spans="2:48" s="1" customFormat="1" ht="10.35" customHeight="1">
      <c r="B95" s="32"/>
      <c r="M95" s="32"/>
    </row>
    <row r="96" spans="2:48" s="1" customFormat="1" ht="22.9" customHeight="1">
      <c r="B96" s="32"/>
      <c r="C96" s="103" t="s">
        <v>187</v>
      </c>
      <c r="K96" s="66">
        <f>K117</f>
        <v>0</v>
      </c>
      <c r="M96" s="32"/>
      <c r="AV96" s="17" t="s">
        <v>188</v>
      </c>
    </row>
    <row r="97" spans="2:13" s="8" customFormat="1" ht="24.95" customHeight="1">
      <c r="B97" s="104"/>
      <c r="D97" s="105" t="s">
        <v>1044</v>
      </c>
      <c r="E97" s="106"/>
      <c r="F97" s="106"/>
      <c r="G97" s="106"/>
      <c r="H97" s="106"/>
      <c r="I97" s="106"/>
      <c r="J97" s="106"/>
      <c r="K97" s="107">
        <f>K118</f>
        <v>0</v>
      </c>
      <c r="M97" s="104"/>
    </row>
    <row r="98" spans="2:13" s="1" customFormat="1" ht="21.75" customHeight="1">
      <c r="B98" s="32"/>
      <c r="M98" s="32"/>
    </row>
    <row r="99" spans="2:13" s="1" customFormat="1" ht="6.95" customHeight="1">
      <c r="B99" s="44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32"/>
    </row>
    <row r="103" spans="2:13" s="1" customFormat="1" ht="6.95" customHeight="1">
      <c r="B103" s="46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32"/>
    </row>
    <row r="104" spans="2:13" s="1" customFormat="1" ht="24.95" customHeight="1">
      <c r="B104" s="32"/>
      <c r="C104" s="21" t="s">
        <v>210</v>
      </c>
      <c r="M104" s="32"/>
    </row>
    <row r="105" spans="2:13" s="1" customFormat="1" ht="6.95" customHeight="1">
      <c r="B105" s="32"/>
      <c r="M105" s="32"/>
    </row>
    <row r="106" spans="2:13" s="1" customFormat="1" ht="12" customHeight="1">
      <c r="B106" s="32"/>
      <c r="C106" s="27" t="s">
        <v>17</v>
      </c>
      <c r="M106" s="32"/>
    </row>
    <row r="107" spans="2:13" s="1" customFormat="1" ht="16.5" customHeight="1">
      <c r="B107" s="32"/>
      <c r="E107" s="236" t="str">
        <f>E7</f>
        <v>Přírodní koupací biotop Jilemnice</v>
      </c>
      <c r="F107" s="237"/>
      <c r="G107" s="237"/>
      <c r="H107" s="237"/>
      <c r="I107" s="237"/>
      <c r="M107" s="32"/>
    </row>
    <row r="108" spans="2:13" s="1" customFormat="1" ht="12" customHeight="1">
      <c r="B108" s="32"/>
      <c r="C108" s="27" t="s">
        <v>182</v>
      </c>
      <c r="M108" s="32"/>
    </row>
    <row r="109" spans="2:13" s="1" customFormat="1" ht="30" customHeight="1">
      <c r="B109" s="32"/>
      <c r="E109" s="201" t="str">
        <f>E9</f>
        <v>SO 09.4 - Objekt zázemí - občerstvení - elektroinstalace - nosný materiál</v>
      </c>
      <c r="F109" s="235"/>
      <c r="G109" s="235"/>
      <c r="H109" s="235"/>
      <c r="I109" s="235"/>
      <c r="M109" s="32"/>
    </row>
    <row r="110" spans="2:13" s="1" customFormat="1" ht="6.95" customHeight="1">
      <c r="B110" s="32"/>
      <c r="M110" s="32"/>
    </row>
    <row r="111" spans="2:13" s="1" customFormat="1" ht="12" customHeight="1">
      <c r="B111" s="32"/>
      <c r="C111" s="27" t="s">
        <v>21</v>
      </c>
      <c r="F111" s="25" t="str">
        <f>F12</f>
        <v xml:space="preserve"> </v>
      </c>
      <c r="G111" s="25"/>
      <c r="J111" s="27" t="s">
        <v>23</v>
      </c>
      <c r="K111" s="52" t="str">
        <f>IF(K12="","",K12)</f>
        <v>12. 2. 2024</v>
      </c>
      <c r="M111" s="32"/>
    </row>
    <row r="112" spans="2:13" s="1" customFormat="1" ht="6.95" customHeight="1">
      <c r="B112" s="32"/>
      <c r="M112" s="32"/>
    </row>
    <row r="113" spans="2:66" s="1" customFormat="1" ht="15.2" customHeight="1">
      <c r="B113" s="32"/>
      <c r="C113" s="27" t="s">
        <v>25</v>
      </c>
      <c r="F113" s="25" t="str">
        <f>E15</f>
        <v>Sportovní centrum Jilemnice, s.r.o.</v>
      </c>
      <c r="G113" s="25"/>
      <c r="J113" s="27" t="s">
        <v>32</v>
      </c>
      <c r="K113" s="30" t="str">
        <f>E21</f>
        <v xml:space="preserve">BAPO s.r.o. </v>
      </c>
      <c r="M113" s="32"/>
    </row>
    <row r="114" spans="2:66" s="1" customFormat="1" ht="15.2" customHeight="1">
      <c r="B114" s="32"/>
      <c r="C114" s="27" t="s">
        <v>30</v>
      </c>
      <c r="F114" s="25" t="str">
        <f>IF(E18="","",E18)</f>
        <v>Vyplň údaj</v>
      </c>
      <c r="G114" s="25"/>
      <c r="J114" s="27" t="s">
        <v>36</v>
      </c>
      <c r="K114" s="30" t="str">
        <f>E24</f>
        <v xml:space="preserve"> </v>
      </c>
      <c r="M114" s="32"/>
    </row>
    <row r="115" spans="2:66" s="1" customFormat="1" ht="10.35" customHeight="1">
      <c r="B115" s="32"/>
      <c r="M115" s="32"/>
    </row>
    <row r="116" spans="2:66" s="9" customFormat="1" ht="29.25" customHeight="1">
      <c r="B116" s="108"/>
      <c r="C116" s="109" t="s">
        <v>211</v>
      </c>
      <c r="D116" s="110" t="s">
        <v>64</v>
      </c>
      <c r="E116" s="110" t="s">
        <v>60</v>
      </c>
      <c r="F116" s="110" t="s">
        <v>61</v>
      </c>
      <c r="G116" s="110"/>
      <c r="H116" s="110" t="s">
        <v>212</v>
      </c>
      <c r="I116" s="110" t="s">
        <v>213</v>
      </c>
      <c r="J116" s="110" t="s">
        <v>214</v>
      </c>
      <c r="K116" s="111" t="s">
        <v>186</v>
      </c>
      <c r="L116" s="112" t="s">
        <v>215</v>
      </c>
      <c r="M116" s="108"/>
      <c r="N116" s="59" t="s">
        <v>1</v>
      </c>
      <c r="O116" s="60" t="s">
        <v>43</v>
      </c>
      <c r="P116" s="60" t="s">
        <v>216</v>
      </c>
      <c r="Q116" s="60" t="s">
        <v>217</v>
      </c>
      <c r="R116" s="60" t="s">
        <v>218</v>
      </c>
      <c r="S116" s="60" t="s">
        <v>219</v>
      </c>
      <c r="T116" s="60" t="s">
        <v>220</v>
      </c>
      <c r="U116" s="61" t="s">
        <v>221</v>
      </c>
    </row>
    <row r="117" spans="2:66" s="1" customFormat="1" ht="22.9" customHeight="1">
      <c r="B117" s="32"/>
      <c r="C117" s="64" t="s">
        <v>222</v>
      </c>
      <c r="K117" s="113">
        <f>BL117</f>
        <v>0</v>
      </c>
      <c r="M117" s="32"/>
      <c r="N117" s="62"/>
      <c r="O117" s="53"/>
      <c r="P117" s="53"/>
      <c r="Q117" s="114">
        <f>Q118</f>
        <v>0</v>
      </c>
      <c r="R117" s="53"/>
      <c r="S117" s="114">
        <f>S118</f>
        <v>0</v>
      </c>
      <c r="T117" s="53"/>
      <c r="U117" s="115">
        <f>U118</f>
        <v>0</v>
      </c>
      <c r="AU117" s="17" t="s">
        <v>78</v>
      </c>
      <c r="AV117" s="17" t="s">
        <v>188</v>
      </c>
      <c r="BL117" s="116">
        <f>BL118</f>
        <v>0</v>
      </c>
    </row>
    <row r="118" spans="2:66" s="10" customFormat="1" ht="25.9" customHeight="1">
      <c r="B118" s="117"/>
      <c r="D118" s="118" t="s">
        <v>78</v>
      </c>
      <c r="E118" s="119" t="s">
        <v>60</v>
      </c>
      <c r="F118" s="119" t="s">
        <v>61</v>
      </c>
      <c r="G118" s="119" t="s">
        <v>2937</v>
      </c>
      <c r="J118" s="120"/>
      <c r="K118" s="121">
        <f>BL118</f>
        <v>0</v>
      </c>
      <c r="M118" s="117"/>
      <c r="N118" s="122"/>
      <c r="Q118" s="123">
        <f>SUM(Q119:Q160)</f>
        <v>0</v>
      </c>
      <c r="S118" s="123">
        <f>SUM(S119:S160)</f>
        <v>0</v>
      </c>
      <c r="U118" s="124">
        <f>SUM(U119:U160)</f>
        <v>0</v>
      </c>
      <c r="AS118" s="118" t="s">
        <v>6</v>
      </c>
      <c r="AU118" s="125" t="s">
        <v>78</v>
      </c>
      <c r="AV118" s="125" t="s">
        <v>79</v>
      </c>
      <c r="AZ118" s="118" t="s">
        <v>224</v>
      </c>
      <c r="BL118" s="126">
        <f>SUM(BL119:BL160)</f>
        <v>0</v>
      </c>
    </row>
    <row r="119" spans="2:66" s="1" customFormat="1" ht="62.65" customHeight="1">
      <c r="B119" s="32"/>
      <c r="C119" s="127" t="s">
        <v>6</v>
      </c>
      <c r="D119" s="127" t="s">
        <v>225</v>
      </c>
      <c r="E119" s="128" t="s">
        <v>2282</v>
      </c>
      <c r="F119" s="129" t="s">
        <v>2283</v>
      </c>
      <c r="G119" s="129" t="s">
        <v>2926</v>
      </c>
      <c r="H119" s="130" t="s">
        <v>447</v>
      </c>
      <c r="I119" s="131">
        <v>13</v>
      </c>
      <c r="J119" s="132"/>
      <c r="K119" s="133">
        <f t="shared" ref="K119:K160" si="0">ROUND(J119*I119,2)</f>
        <v>0</v>
      </c>
      <c r="L119" s="134"/>
      <c r="M119" s="32"/>
      <c r="N119" s="135" t="s">
        <v>1</v>
      </c>
      <c r="O119" s="136" t="s">
        <v>44</v>
      </c>
      <c r="Q119" s="137">
        <f t="shared" ref="Q119:Q160" si="1">P119*I119</f>
        <v>0</v>
      </c>
      <c r="R119" s="137">
        <v>0</v>
      </c>
      <c r="S119" s="137">
        <f t="shared" ref="S119:S160" si="2">R119*I119</f>
        <v>0</v>
      </c>
      <c r="T119" s="137">
        <v>0</v>
      </c>
      <c r="U119" s="138">
        <f t="shared" ref="U119:U160" si="3">T119*I119</f>
        <v>0</v>
      </c>
      <c r="AS119" s="139" t="s">
        <v>229</v>
      </c>
      <c r="AU119" s="139" t="s">
        <v>225</v>
      </c>
      <c r="AV119" s="139" t="s">
        <v>6</v>
      </c>
      <c r="AZ119" s="17" t="s">
        <v>224</v>
      </c>
      <c r="BF119" s="140">
        <f t="shared" ref="BF119:BF160" si="4">IF(O119="základní",K119,0)</f>
        <v>0</v>
      </c>
      <c r="BG119" s="140">
        <f t="shared" ref="BG119:BG160" si="5">IF(O119="snížená",K119,0)</f>
        <v>0</v>
      </c>
      <c r="BH119" s="140">
        <f t="shared" ref="BH119:BH160" si="6">IF(O119="zákl. přenesená",K119,0)</f>
        <v>0</v>
      </c>
      <c r="BI119" s="140">
        <f t="shared" ref="BI119:BI160" si="7">IF(O119="sníž. přenesená",K119,0)</f>
        <v>0</v>
      </c>
      <c r="BJ119" s="140">
        <f t="shared" ref="BJ119:BJ160" si="8">IF(O119="nulová",K119,0)</f>
        <v>0</v>
      </c>
      <c r="BK119" s="17" t="s">
        <v>6</v>
      </c>
      <c r="BL119" s="140">
        <f t="shared" ref="BL119:BL160" si="9">ROUND(J119*I119,2)</f>
        <v>0</v>
      </c>
      <c r="BM119" s="17" t="s">
        <v>229</v>
      </c>
      <c r="BN119" s="139" t="s">
        <v>88</v>
      </c>
    </row>
    <row r="120" spans="2:66" s="1" customFormat="1" ht="62.65" customHeight="1">
      <c r="B120" s="32"/>
      <c r="C120" s="127" t="s">
        <v>88</v>
      </c>
      <c r="D120" s="127" t="s">
        <v>225</v>
      </c>
      <c r="E120" s="128" t="s">
        <v>2285</v>
      </c>
      <c r="F120" s="129" t="s">
        <v>2283</v>
      </c>
      <c r="G120" s="129" t="s">
        <v>2928</v>
      </c>
      <c r="H120" s="130" t="s">
        <v>447</v>
      </c>
      <c r="I120" s="131">
        <v>288</v>
      </c>
      <c r="J120" s="132"/>
      <c r="K120" s="133">
        <f t="shared" si="0"/>
        <v>0</v>
      </c>
      <c r="L120" s="134"/>
      <c r="M120" s="32"/>
      <c r="N120" s="135" t="s">
        <v>1</v>
      </c>
      <c r="O120" s="136" t="s">
        <v>44</v>
      </c>
      <c r="Q120" s="137">
        <f t="shared" si="1"/>
        <v>0</v>
      </c>
      <c r="R120" s="137">
        <v>0</v>
      </c>
      <c r="S120" s="137">
        <f t="shared" si="2"/>
        <v>0</v>
      </c>
      <c r="T120" s="137">
        <v>0</v>
      </c>
      <c r="U120" s="138">
        <f t="shared" si="3"/>
        <v>0</v>
      </c>
      <c r="AS120" s="139" t="s">
        <v>229</v>
      </c>
      <c r="AU120" s="139" t="s">
        <v>225</v>
      </c>
      <c r="AV120" s="139" t="s">
        <v>6</v>
      </c>
      <c r="AZ120" s="17" t="s">
        <v>224</v>
      </c>
      <c r="BF120" s="140">
        <f t="shared" si="4"/>
        <v>0</v>
      </c>
      <c r="BG120" s="140">
        <f t="shared" si="5"/>
        <v>0</v>
      </c>
      <c r="BH120" s="140">
        <f t="shared" si="6"/>
        <v>0</v>
      </c>
      <c r="BI120" s="140">
        <f t="shared" si="7"/>
        <v>0</v>
      </c>
      <c r="BJ120" s="140">
        <f t="shared" si="8"/>
        <v>0</v>
      </c>
      <c r="BK120" s="17" t="s">
        <v>6</v>
      </c>
      <c r="BL120" s="140">
        <f t="shared" si="9"/>
        <v>0</v>
      </c>
      <c r="BM120" s="17" t="s">
        <v>229</v>
      </c>
      <c r="BN120" s="139" t="s">
        <v>229</v>
      </c>
    </row>
    <row r="121" spans="2:66" s="1" customFormat="1" ht="62.65" customHeight="1">
      <c r="B121" s="32"/>
      <c r="C121" s="127" t="s">
        <v>241</v>
      </c>
      <c r="D121" s="127" t="s">
        <v>225</v>
      </c>
      <c r="E121" s="128" t="s">
        <v>2286</v>
      </c>
      <c r="F121" s="129" t="s">
        <v>2283</v>
      </c>
      <c r="G121" s="129" t="s">
        <v>2929</v>
      </c>
      <c r="H121" s="130" t="s">
        <v>447</v>
      </c>
      <c r="I121" s="131">
        <v>251</v>
      </c>
      <c r="J121" s="132"/>
      <c r="K121" s="133">
        <f t="shared" si="0"/>
        <v>0</v>
      </c>
      <c r="L121" s="134"/>
      <c r="M121" s="32"/>
      <c r="N121" s="135" t="s">
        <v>1</v>
      </c>
      <c r="O121" s="136" t="s">
        <v>44</v>
      </c>
      <c r="Q121" s="137">
        <f t="shared" si="1"/>
        <v>0</v>
      </c>
      <c r="R121" s="137">
        <v>0</v>
      </c>
      <c r="S121" s="137">
        <f t="shared" si="2"/>
        <v>0</v>
      </c>
      <c r="T121" s="137">
        <v>0</v>
      </c>
      <c r="U121" s="138">
        <f t="shared" si="3"/>
        <v>0</v>
      </c>
      <c r="AS121" s="139" t="s">
        <v>229</v>
      </c>
      <c r="AU121" s="139" t="s">
        <v>225</v>
      </c>
      <c r="AV121" s="139" t="s">
        <v>6</v>
      </c>
      <c r="AZ121" s="17" t="s">
        <v>224</v>
      </c>
      <c r="BF121" s="140">
        <f t="shared" si="4"/>
        <v>0</v>
      </c>
      <c r="BG121" s="140">
        <f t="shared" si="5"/>
        <v>0</v>
      </c>
      <c r="BH121" s="140">
        <f t="shared" si="6"/>
        <v>0</v>
      </c>
      <c r="BI121" s="140">
        <f t="shared" si="7"/>
        <v>0</v>
      </c>
      <c r="BJ121" s="140">
        <f t="shared" si="8"/>
        <v>0</v>
      </c>
      <c r="BK121" s="17" t="s">
        <v>6</v>
      </c>
      <c r="BL121" s="140">
        <f t="shared" si="9"/>
        <v>0</v>
      </c>
      <c r="BM121" s="17" t="s">
        <v>229</v>
      </c>
      <c r="BN121" s="139" t="s">
        <v>258</v>
      </c>
    </row>
    <row r="122" spans="2:66" s="1" customFormat="1" ht="62.65" customHeight="1">
      <c r="B122" s="32"/>
      <c r="C122" s="127" t="s">
        <v>229</v>
      </c>
      <c r="D122" s="127" t="s">
        <v>225</v>
      </c>
      <c r="E122" s="128" t="s">
        <v>2287</v>
      </c>
      <c r="F122" s="129" t="s">
        <v>2283</v>
      </c>
      <c r="G122" s="129" t="s">
        <v>2930</v>
      </c>
      <c r="H122" s="130" t="s">
        <v>447</v>
      </c>
      <c r="I122" s="131">
        <v>411</v>
      </c>
      <c r="J122" s="132"/>
      <c r="K122" s="133">
        <f t="shared" si="0"/>
        <v>0</v>
      </c>
      <c r="L122" s="134"/>
      <c r="M122" s="32"/>
      <c r="N122" s="135" t="s">
        <v>1</v>
      </c>
      <c r="O122" s="136" t="s">
        <v>44</v>
      </c>
      <c r="Q122" s="137">
        <f t="shared" si="1"/>
        <v>0</v>
      </c>
      <c r="R122" s="137">
        <v>0</v>
      </c>
      <c r="S122" s="137">
        <f t="shared" si="2"/>
        <v>0</v>
      </c>
      <c r="T122" s="137">
        <v>0</v>
      </c>
      <c r="U122" s="138">
        <f t="shared" si="3"/>
        <v>0</v>
      </c>
      <c r="AS122" s="139" t="s">
        <v>229</v>
      </c>
      <c r="AU122" s="139" t="s">
        <v>225</v>
      </c>
      <c r="AV122" s="139" t="s">
        <v>6</v>
      </c>
      <c r="AZ122" s="17" t="s">
        <v>224</v>
      </c>
      <c r="BF122" s="140">
        <f t="shared" si="4"/>
        <v>0</v>
      </c>
      <c r="BG122" s="140">
        <f t="shared" si="5"/>
        <v>0</v>
      </c>
      <c r="BH122" s="140">
        <f t="shared" si="6"/>
        <v>0</v>
      </c>
      <c r="BI122" s="140">
        <f t="shared" si="7"/>
        <v>0</v>
      </c>
      <c r="BJ122" s="140">
        <f t="shared" si="8"/>
        <v>0</v>
      </c>
      <c r="BK122" s="17" t="s">
        <v>6</v>
      </c>
      <c r="BL122" s="140">
        <f t="shared" si="9"/>
        <v>0</v>
      </c>
      <c r="BM122" s="17" t="s">
        <v>229</v>
      </c>
      <c r="BN122" s="139" t="s">
        <v>272</v>
      </c>
    </row>
    <row r="123" spans="2:66" s="1" customFormat="1" ht="62.65" customHeight="1">
      <c r="B123" s="32"/>
      <c r="C123" s="127" t="s">
        <v>250</v>
      </c>
      <c r="D123" s="127" t="s">
        <v>225</v>
      </c>
      <c r="E123" s="128" t="s">
        <v>2288</v>
      </c>
      <c r="F123" s="129" t="s">
        <v>2283</v>
      </c>
      <c r="G123" s="129" t="s">
        <v>2931</v>
      </c>
      <c r="H123" s="130" t="s">
        <v>447</v>
      </c>
      <c r="I123" s="131">
        <v>39</v>
      </c>
      <c r="J123" s="132"/>
      <c r="K123" s="133">
        <f t="shared" si="0"/>
        <v>0</v>
      </c>
      <c r="L123" s="134"/>
      <c r="M123" s="32"/>
      <c r="N123" s="135" t="s">
        <v>1</v>
      </c>
      <c r="O123" s="136" t="s">
        <v>44</v>
      </c>
      <c r="Q123" s="137">
        <f t="shared" si="1"/>
        <v>0</v>
      </c>
      <c r="R123" s="137">
        <v>0</v>
      </c>
      <c r="S123" s="137">
        <f t="shared" si="2"/>
        <v>0</v>
      </c>
      <c r="T123" s="137">
        <v>0</v>
      </c>
      <c r="U123" s="138">
        <f t="shared" si="3"/>
        <v>0</v>
      </c>
      <c r="AS123" s="139" t="s">
        <v>229</v>
      </c>
      <c r="AU123" s="139" t="s">
        <v>225</v>
      </c>
      <c r="AV123" s="139" t="s">
        <v>6</v>
      </c>
      <c r="AZ123" s="17" t="s">
        <v>224</v>
      </c>
      <c r="BF123" s="140">
        <f t="shared" si="4"/>
        <v>0</v>
      </c>
      <c r="BG123" s="140">
        <f t="shared" si="5"/>
        <v>0</v>
      </c>
      <c r="BH123" s="140">
        <f t="shared" si="6"/>
        <v>0</v>
      </c>
      <c r="BI123" s="140">
        <f t="shared" si="7"/>
        <v>0</v>
      </c>
      <c r="BJ123" s="140">
        <f t="shared" si="8"/>
        <v>0</v>
      </c>
      <c r="BK123" s="17" t="s">
        <v>6</v>
      </c>
      <c r="BL123" s="140">
        <f t="shared" si="9"/>
        <v>0</v>
      </c>
      <c r="BM123" s="17" t="s">
        <v>229</v>
      </c>
      <c r="BN123" s="139" t="s">
        <v>282</v>
      </c>
    </row>
    <row r="124" spans="2:66" s="1" customFormat="1" ht="37.9" customHeight="1">
      <c r="B124" s="32"/>
      <c r="C124" s="127" t="s">
        <v>258</v>
      </c>
      <c r="D124" s="127" t="s">
        <v>225</v>
      </c>
      <c r="E124" s="128" t="s">
        <v>2289</v>
      </c>
      <c r="F124" s="129" t="s">
        <v>2290</v>
      </c>
      <c r="G124" s="129" t="s">
        <v>2932</v>
      </c>
      <c r="H124" s="130" t="s">
        <v>447</v>
      </c>
      <c r="I124" s="131">
        <v>6</v>
      </c>
      <c r="J124" s="132"/>
      <c r="K124" s="133">
        <f t="shared" si="0"/>
        <v>0</v>
      </c>
      <c r="L124" s="134"/>
      <c r="M124" s="32"/>
      <c r="N124" s="135" t="s">
        <v>1</v>
      </c>
      <c r="O124" s="136" t="s">
        <v>44</v>
      </c>
      <c r="Q124" s="137">
        <f t="shared" si="1"/>
        <v>0</v>
      </c>
      <c r="R124" s="137">
        <v>0</v>
      </c>
      <c r="S124" s="137">
        <f t="shared" si="2"/>
        <v>0</v>
      </c>
      <c r="T124" s="137">
        <v>0</v>
      </c>
      <c r="U124" s="138">
        <f t="shared" si="3"/>
        <v>0</v>
      </c>
      <c r="AS124" s="139" t="s">
        <v>229</v>
      </c>
      <c r="AU124" s="139" t="s">
        <v>225</v>
      </c>
      <c r="AV124" s="139" t="s">
        <v>6</v>
      </c>
      <c r="AZ124" s="17" t="s">
        <v>224</v>
      </c>
      <c r="BF124" s="140">
        <f t="shared" si="4"/>
        <v>0</v>
      </c>
      <c r="BG124" s="140">
        <f t="shared" si="5"/>
        <v>0</v>
      </c>
      <c r="BH124" s="140">
        <f t="shared" si="6"/>
        <v>0</v>
      </c>
      <c r="BI124" s="140">
        <f t="shared" si="7"/>
        <v>0</v>
      </c>
      <c r="BJ124" s="140">
        <f t="shared" si="8"/>
        <v>0</v>
      </c>
      <c r="BK124" s="17" t="s">
        <v>6</v>
      </c>
      <c r="BL124" s="140">
        <f t="shared" si="9"/>
        <v>0</v>
      </c>
      <c r="BM124" s="17" t="s">
        <v>229</v>
      </c>
      <c r="BN124" s="139" t="s">
        <v>9</v>
      </c>
    </row>
    <row r="125" spans="2:66" s="1" customFormat="1" ht="37.9" customHeight="1">
      <c r="B125" s="32"/>
      <c r="C125" s="127" t="s">
        <v>262</v>
      </c>
      <c r="D125" s="127" t="s">
        <v>225</v>
      </c>
      <c r="E125" s="128" t="s">
        <v>1556</v>
      </c>
      <c r="F125" s="129" t="s">
        <v>2290</v>
      </c>
      <c r="G125" s="129" t="s">
        <v>2919</v>
      </c>
      <c r="H125" s="130" t="s">
        <v>447</v>
      </c>
      <c r="I125" s="131">
        <v>2.5</v>
      </c>
      <c r="J125" s="132"/>
      <c r="K125" s="133">
        <f t="shared" si="0"/>
        <v>0</v>
      </c>
      <c r="L125" s="134"/>
      <c r="M125" s="32"/>
      <c r="N125" s="135" t="s">
        <v>1</v>
      </c>
      <c r="O125" s="136" t="s">
        <v>44</v>
      </c>
      <c r="Q125" s="137">
        <f t="shared" si="1"/>
        <v>0</v>
      </c>
      <c r="R125" s="137">
        <v>0</v>
      </c>
      <c r="S125" s="137">
        <f t="shared" si="2"/>
        <v>0</v>
      </c>
      <c r="T125" s="137">
        <v>0</v>
      </c>
      <c r="U125" s="138">
        <f t="shared" si="3"/>
        <v>0</v>
      </c>
      <c r="AS125" s="139" t="s">
        <v>229</v>
      </c>
      <c r="AU125" s="139" t="s">
        <v>225</v>
      </c>
      <c r="AV125" s="139" t="s">
        <v>6</v>
      </c>
      <c r="AZ125" s="17" t="s">
        <v>224</v>
      </c>
      <c r="BF125" s="140">
        <f t="shared" si="4"/>
        <v>0</v>
      </c>
      <c r="BG125" s="140">
        <f t="shared" si="5"/>
        <v>0</v>
      </c>
      <c r="BH125" s="140">
        <f t="shared" si="6"/>
        <v>0</v>
      </c>
      <c r="BI125" s="140">
        <f t="shared" si="7"/>
        <v>0</v>
      </c>
      <c r="BJ125" s="140">
        <f t="shared" si="8"/>
        <v>0</v>
      </c>
      <c r="BK125" s="17" t="s">
        <v>6</v>
      </c>
      <c r="BL125" s="140">
        <f t="shared" si="9"/>
        <v>0</v>
      </c>
      <c r="BM125" s="17" t="s">
        <v>229</v>
      </c>
      <c r="BN125" s="139" t="s">
        <v>244</v>
      </c>
    </row>
    <row r="126" spans="2:66" s="1" customFormat="1" ht="37.9" customHeight="1">
      <c r="B126" s="32"/>
      <c r="C126" s="127" t="s">
        <v>272</v>
      </c>
      <c r="D126" s="127" t="s">
        <v>225</v>
      </c>
      <c r="E126" s="128" t="s">
        <v>2291</v>
      </c>
      <c r="F126" s="129" t="s">
        <v>2292</v>
      </c>
      <c r="G126" s="129" t="s">
        <v>2933</v>
      </c>
      <c r="H126" s="130" t="s">
        <v>447</v>
      </c>
      <c r="I126" s="131">
        <v>64</v>
      </c>
      <c r="J126" s="132"/>
      <c r="K126" s="133">
        <f t="shared" si="0"/>
        <v>0</v>
      </c>
      <c r="L126" s="134"/>
      <c r="M126" s="32"/>
      <c r="N126" s="135" t="s">
        <v>1</v>
      </c>
      <c r="O126" s="136" t="s">
        <v>44</v>
      </c>
      <c r="Q126" s="137">
        <f t="shared" si="1"/>
        <v>0</v>
      </c>
      <c r="R126" s="137">
        <v>0</v>
      </c>
      <c r="S126" s="137">
        <f t="shared" si="2"/>
        <v>0</v>
      </c>
      <c r="T126" s="137">
        <v>0</v>
      </c>
      <c r="U126" s="138">
        <f t="shared" si="3"/>
        <v>0</v>
      </c>
      <c r="AS126" s="139" t="s">
        <v>229</v>
      </c>
      <c r="AU126" s="139" t="s">
        <v>225</v>
      </c>
      <c r="AV126" s="139" t="s">
        <v>6</v>
      </c>
      <c r="AZ126" s="17" t="s">
        <v>224</v>
      </c>
      <c r="BF126" s="140">
        <f t="shared" si="4"/>
        <v>0</v>
      </c>
      <c r="BG126" s="140">
        <f t="shared" si="5"/>
        <v>0</v>
      </c>
      <c r="BH126" s="140">
        <f t="shared" si="6"/>
        <v>0</v>
      </c>
      <c r="BI126" s="140">
        <f t="shared" si="7"/>
        <v>0</v>
      </c>
      <c r="BJ126" s="140">
        <f t="shared" si="8"/>
        <v>0</v>
      </c>
      <c r="BK126" s="17" t="s">
        <v>6</v>
      </c>
      <c r="BL126" s="140">
        <f t="shared" si="9"/>
        <v>0</v>
      </c>
      <c r="BM126" s="17" t="s">
        <v>229</v>
      </c>
      <c r="BN126" s="139" t="s">
        <v>249</v>
      </c>
    </row>
    <row r="127" spans="2:66" s="1" customFormat="1" ht="33" customHeight="1">
      <c r="B127" s="32"/>
      <c r="C127" s="127" t="s">
        <v>277</v>
      </c>
      <c r="D127" s="127" t="s">
        <v>225</v>
      </c>
      <c r="E127" s="128" t="s">
        <v>2293</v>
      </c>
      <c r="F127" s="129" t="s">
        <v>2294</v>
      </c>
      <c r="G127" s="129" t="s">
        <v>2934</v>
      </c>
      <c r="H127" s="130" t="s">
        <v>447</v>
      </c>
      <c r="I127" s="131">
        <v>6</v>
      </c>
      <c r="J127" s="132"/>
      <c r="K127" s="133">
        <f t="shared" si="0"/>
        <v>0</v>
      </c>
      <c r="L127" s="134"/>
      <c r="M127" s="32"/>
      <c r="N127" s="135" t="s">
        <v>1</v>
      </c>
      <c r="O127" s="136" t="s">
        <v>44</v>
      </c>
      <c r="Q127" s="137">
        <f t="shared" si="1"/>
        <v>0</v>
      </c>
      <c r="R127" s="137">
        <v>0</v>
      </c>
      <c r="S127" s="137">
        <f t="shared" si="2"/>
        <v>0</v>
      </c>
      <c r="T127" s="137">
        <v>0</v>
      </c>
      <c r="U127" s="138">
        <f t="shared" si="3"/>
        <v>0</v>
      </c>
      <c r="AS127" s="139" t="s">
        <v>229</v>
      </c>
      <c r="AU127" s="139" t="s">
        <v>225</v>
      </c>
      <c r="AV127" s="139" t="s">
        <v>6</v>
      </c>
      <c r="AZ127" s="17" t="s">
        <v>224</v>
      </c>
      <c r="BF127" s="140">
        <f t="shared" si="4"/>
        <v>0</v>
      </c>
      <c r="BG127" s="140">
        <f t="shared" si="5"/>
        <v>0</v>
      </c>
      <c r="BH127" s="140">
        <f t="shared" si="6"/>
        <v>0</v>
      </c>
      <c r="BI127" s="140">
        <f t="shared" si="7"/>
        <v>0</v>
      </c>
      <c r="BJ127" s="140">
        <f t="shared" si="8"/>
        <v>0</v>
      </c>
      <c r="BK127" s="17" t="s">
        <v>6</v>
      </c>
      <c r="BL127" s="140">
        <f t="shared" si="9"/>
        <v>0</v>
      </c>
      <c r="BM127" s="17" t="s">
        <v>229</v>
      </c>
      <c r="BN127" s="139" t="s">
        <v>253</v>
      </c>
    </row>
    <row r="128" spans="2:66" s="1" customFormat="1" ht="33" customHeight="1">
      <c r="B128" s="32"/>
      <c r="C128" s="127" t="s">
        <v>282</v>
      </c>
      <c r="D128" s="127" t="s">
        <v>225</v>
      </c>
      <c r="E128" s="128" t="s">
        <v>2558</v>
      </c>
      <c r="F128" s="129" t="s">
        <v>2294</v>
      </c>
      <c r="G128" s="129" t="s">
        <v>2936</v>
      </c>
      <c r="H128" s="130" t="s">
        <v>447</v>
      </c>
      <c r="I128" s="131">
        <v>27</v>
      </c>
      <c r="J128" s="132"/>
      <c r="K128" s="133">
        <f t="shared" si="0"/>
        <v>0</v>
      </c>
      <c r="L128" s="134"/>
      <c r="M128" s="32"/>
      <c r="N128" s="135" t="s">
        <v>1</v>
      </c>
      <c r="O128" s="136" t="s">
        <v>44</v>
      </c>
      <c r="Q128" s="137">
        <f t="shared" si="1"/>
        <v>0</v>
      </c>
      <c r="R128" s="137">
        <v>0</v>
      </c>
      <c r="S128" s="137">
        <f t="shared" si="2"/>
        <v>0</v>
      </c>
      <c r="T128" s="137">
        <v>0</v>
      </c>
      <c r="U128" s="138">
        <f t="shared" si="3"/>
        <v>0</v>
      </c>
      <c r="AS128" s="139" t="s">
        <v>229</v>
      </c>
      <c r="AU128" s="139" t="s">
        <v>225</v>
      </c>
      <c r="AV128" s="139" t="s">
        <v>6</v>
      </c>
      <c r="AZ128" s="17" t="s">
        <v>224</v>
      </c>
      <c r="BF128" s="140">
        <f t="shared" si="4"/>
        <v>0</v>
      </c>
      <c r="BG128" s="140">
        <f t="shared" si="5"/>
        <v>0</v>
      </c>
      <c r="BH128" s="140">
        <f t="shared" si="6"/>
        <v>0</v>
      </c>
      <c r="BI128" s="140">
        <f t="shared" si="7"/>
        <v>0</v>
      </c>
      <c r="BJ128" s="140">
        <f t="shared" si="8"/>
        <v>0</v>
      </c>
      <c r="BK128" s="17" t="s">
        <v>6</v>
      </c>
      <c r="BL128" s="140">
        <f t="shared" si="9"/>
        <v>0</v>
      </c>
      <c r="BM128" s="17" t="s">
        <v>229</v>
      </c>
      <c r="BN128" s="139" t="s">
        <v>261</v>
      </c>
    </row>
    <row r="129" spans="2:66" s="1" customFormat="1" ht="33" customHeight="1">
      <c r="B129" s="32"/>
      <c r="C129" s="127" t="s">
        <v>286</v>
      </c>
      <c r="D129" s="127" t="s">
        <v>225</v>
      </c>
      <c r="E129" s="128" t="s">
        <v>1561</v>
      </c>
      <c r="F129" s="129" t="s">
        <v>2295</v>
      </c>
      <c r="G129" s="129" t="s">
        <v>2935</v>
      </c>
      <c r="H129" s="130" t="s">
        <v>447</v>
      </c>
      <c r="I129" s="131">
        <v>12</v>
      </c>
      <c r="J129" s="132"/>
      <c r="K129" s="133">
        <f t="shared" si="0"/>
        <v>0</v>
      </c>
      <c r="L129" s="134"/>
      <c r="M129" s="32"/>
      <c r="N129" s="135" t="s">
        <v>1</v>
      </c>
      <c r="O129" s="136" t="s">
        <v>44</v>
      </c>
      <c r="Q129" s="137">
        <f t="shared" si="1"/>
        <v>0</v>
      </c>
      <c r="R129" s="137">
        <v>0</v>
      </c>
      <c r="S129" s="137">
        <f t="shared" si="2"/>
        <v>0</v>
      </c>
      <c r="T129" s="137">
        <v>0</v>
      </c>
      <c r="U129" s="138">
        <f t="shared" si="3"/>
        <v>0</v>
      </c>
      <c r="AS129" s="139" t="s">
        <v>229</v>
      </c>
      <c r="AU129" s="139" t="s">
        <v>225</v>
      </c>
      <c r="AV129" s="139" t="s">
        <v>6</v>
      </c>
      <c r="AZ129" s="17" t="s">
        <v>224</v>
      </c>
      <c r="BF129" s="140">
        <f t="shared" si="4"/>
        <v>0</v>
      </c>
      <c r="BG129" s="140">
        <f t="shared" si="5"/>
        <v>0</v>
      </c>
      <c r="BH129" s="140">
        <f t="shared" si="6"/>
        <v>0</v>
      </c>
      <c r="BI129" s="140">
        <f t="shared" si="7"/>
        <v>0</v>
      </c>
      <c r="BJ129" s="140">
        <f t="shared" si="8"/>
        <v>0</v>
      </c>
      <c r="BK129" s="17" t="s">
        <v>6</v>
      </c>
      <c r="BL129" s="140">
        <f t="shared" si="9"/>
        <v>0</v>
      </c>
      <c r="BM129" s="17" t="s">
        <v>229</v>
      </c>
      <c r="BN129" s="139" t="s">
        <v>265</v>
      </c>
    </row>
    <row r="130" spans="2:66" s="1" customFormat="1" ht="24.2" customHeight="1">
      <c r="B130" s="32"/>
      <c r="C130" s="127" t="s">
        <v>9</v>
      </c>
      <c r="D130" s="127" t="s">
        <v>225</v>
      </c>
      <c r="E130" s="128" t="s">
        <v>2296</v>
      </c>
      <c r="F130" s="129" t="s">
        <v>2297</v>
      </c>
      <c r="G130" s="129"/>
      <c r="H130" s="130" t="s">
        <v>447</v>
      </c>
      <c r="I130" s="131">
        <v>18</v>
      </c>
      <c r="J130" s="132"/>
      <c r="K130" s="133">
        <f t="shared" si="0"/>
        <v>0</v>
      </c>
      <c r="L130" s="134"/>
      <c r="M130" s="32"/>
      <c r="N130" s="135" t="s">
        <v>1</v>
      </c>
      <c r="O130" s="136" t="s">
        <v>44</v>
      </c>
      <c r="Q130" s="137">
        <f t="shared" si="1"/>
        <v>0</v>
      </c>
      <c r="R130" s="137">
        <v>0</v>
      </c>
      <c r="S130" s="137">
        <f t="shared" si="2"/>
        <v>0</v>
      </c>
      <c r="T130" s="137">
        <v>0</v>
      </c>
      <c r="U130" s="138">
        <f t="shared" si="3"/>
        <v>0</v>
      </c>
      <c r="AS130" s="139" t="s">
        <v>229</v>
      </c>
      <c r="AU130" s="139" t="s">
        <v>225</v>
      </c>
      <c r="AV130" s="139" t="s">
        <v>6</v>
      </c>
      <c r="AZ130" s="17" t="s">
        <v>224</v>
      </c>
      <c r="BF130" s="140">
        <f t="shared" si="4"/>
        <v>0</v>
      </c>
      <c r="BG130" s="140">
        <f t="shared" si="5"/>
        <v>0</v>
      </c>
      <c r="BH130" s="140">
        <f t="shared" si="6"/>
        <v>0</v>
      </c>
      <c r="BI130" s="140">
        <f t="shared" si="7"/>
        <v>0</v>
      </c>
      <c r="BJ130" s="140">
        <f t="shared" si="8"/>
        <v>0</v>
      </c>
      <c r="BK130" s="17" t="s">
        <v>6</v>
      </c>
      <c r="BL130" s="140">
        <f t="shared" si="9"/>
        <v>0</v>
      </c>
      <c r="BM130" s="17" t="s">
        <v>229</v>
      </c>
      <c r="BN130" s="139" t="s">
        <v>275</v>
      </c>
    </row>
    <row r="131" spans="2:66" s="1" customFormat="1" ht="24.2" customHeight="1">
      <c r="B131" s="32"/>
      <c r="C131" s="127" t="s">
        <v>299</v>
      </c>
      <c r="D131" s="127" t="s">
        <v>225</v>
      </c>
      <c r="E131" s="128" t="s">
        <v>1579</v>
      </c>
      <c r="F131" s="129" t="s">
        <v>1580</v>
      </c>
      <c r="G131" s="129"/>
      <c r="H131" s="130" t="s">
        <v>447</v>
      </c>
      <c r="I131" s="131">
        <v>7</v>
      </c>
      <c r="J131" s="132"/>
      <c r="K131" s="133">
        <f t="shared" si="0"/>
        <v>0</v>
      </c>
      <c r="L131" s="134"/>
      <c r="M131" s="32"/>
      <c r="N131" s="135" t="s">
        <v>1</v>
      </c>
      <c r="O131" s="136" t="s">
        <v>44</v>
      </c>
      <c r="Q131" s="137">
        <f t="shared" si="1"/>
        <v>0</v>
      </c>
      <c r="R131" s="137">
        <v>0</v>
      </c>
      <c r="S131" s="137">
        <f t="shared" si="2"/>
        <v>0</v>
      </c>
      <c r="T131" s="137">
        <v>0</v>
      </c>
      <c r="U131" s="138">
        <f t="shared" si="3"/>
        <v>0</v>
      </c>
      <c r="AS131" s="139" t="s">
        <v>229</v>
      </c>
      <c r="AU131" s="139" t="s">
        <v>225</v>
      </c>
      <c r="AV131" s="139" t="s">
        <v>6</v>
      </c>
      <c r="AZ131" s="17" t="s">
        <v>224</v>
      </c>
      <c r="BF131" s="140">
        <f t="shared" si="4"/>
        <v>0</v>
      </c>
      <c r="BG131" s="140">
        <f t="shared" si="5"/>
        <v>0</v>
      </c>
      <c r="BH131" s="140">
        <f t="shared" si="6"/>
        <v>0</v>
      </c>
      <c r="BI131" s="140">
        <f t="shared" si="7"/>
        <v>0</v>
      </c>
      <c r="BJ131" s="140">
        <f t="shared" si="8"/>
        <v>0</v>
      </c>
      <c r="BK131" s="17" t="s">
        <v>6</v>
      </c>
      <c r="BL131" s="140">
        <f t="shared" si="9"/>
        <v>0</v>
      </c>
      <c r="BM131" s="17" t="s">
        <v>229</v>
      </c>
      <c r="BN131" s="139" t="s">
        <v>376</v>
      </c>
    </row>
    <row r="132" spans="2:66" s="1" customFormat="1" ht="24.2" customHeight="1">
      <c r="B132" s="32"/>
      <c r="C132" s="127" t="s">
        <v>244</v>
      </c>
      <c r="D132" s="127" t="s">
        <v>225</v>
      </c>
      <c r="E132" s="128" t="s">
        <v>1565</v>
      </c>
      <c r="F132" s="129" t="s">
        <v>1566</v>
      </c>
      <c r="G132" s="129"/>
      <c r="H132" s="130" t="s">
        <v>447</v>
      </c>
      <c r="I132" s="131">
        <v>13</v>
      </c>
      <c r="J132" s="132"/>
      <c r="K132" s="133">
        <f t="shared" si="0"/>
        <v>0</v>
      </c>
      <c r="L132" s="134"/>
      <c r="M132" s="32"/>
      <c r="N132" s="135" t="s">
        <v>1</v>
      </c>
      <c r="O132" s="136" t="s">
        <v>44</v>
      </c>
      <c r="Q132" s="137">
        <f t="shared" si="1"/>
        <v>0</v>
      </c>
      <c r="R132" s="137">
        <v>0</v>
      </c>
      <c r="S132" s="137">
        <f t="shared" si="2"/>
        <v>0</v>
      </c>
      <c r="T132" s="137">
        <v>0</v>
      </c>
      <c r="U132" s="138">
        <f t="shared" si="3"/>
        <v>0</v>
      </c>
      <c r="AS132" s="139" t="s">
        <v>229</v>
      </c>
      <c r="AU132" s="139" t="s">
        <v>225</v>
      </c>
      <c r="AV132" s="139" t="s">
        <v>6</v>
      </c>
      <c r="AZ132" s="17" t="s">
        <v>224</v>
      </c>
      <c r="BF132" s="140">
        <f t="shared" si="4"/>
        <v>0</v>
      </c>
      <c r="BG132" s="140">
        <f t="shared" si="5"/>
        <v>0</v>
      </c>
      <c r="BH132" s="140">
        <f t="shared" si="6"/>
        <v>0</v>
      </c>
      <c r="BI132" s="140">
        <f t="shared" si="7"/>
        <v>0</v>
      </c>
      <c r="BJ132" s="140">
        <f t="shared" si="8"/>
        <v>0</v>
      </c>
      <c r="BK132" s="17" t="s">
        <v>6</v>
      </c>
      <c r="BL132" s="140">
        <f t="shared" si="9"/>
        <v>0</v>
      </c>
      <c r="BM132" s="17" t="s">
        <v>229</v>
      </c>
      <c r="BN132" s="139" t="s">
        <v>280</v>
      </c>
    </row>
    <row r="133" spans="2:66" s="1" customFormat="1" ht="24.2" customHeight="1">
      <c r="B133" s="32"/>
      <c r="C133" s="127" t="s">
        <v>314</v>
      </c>
      <c r="D133" s="127" t="s">
        <v>225</v>
      </c>
      <c r="E133" s="128" t="s">
        <v>1567</v>
      </c>
      <c r="F133" s="129" t="s">
        <v>1568</v>
      </c>
      <c r="G133" s="129"/>
      <c r="H133" s="130" t="s">
        <v>447</v>
      </c>
      <c r="I133" s="131">
        <v>15</v>
      </c>
      <c r="J133" s="132"/>
      <c r="K133" s="133">
        <f t="shared" si="0"/>
        <v>0</v>
      </c>
      <c r="L133" s="134"/>
      <c r="M133" s="32"/>
      <c r="N133" s="135" t="s">
        <v>1</v>
      </c>
      <c r="O133" s="136" t="s">
        <v>44</v>
      </c>
      <c r="Q133" s="137">
        <f t="shared" si="1"/>
        <v>0</v>
      </c>
      <c r="R133" s="137">
        <v>0</v>
      </c>
      <c r="S133" s="137">
        <f t="shared" si="2"/>
        <v>0</v>
      </c>
      <c r="T133" s="137">
        <v>0</v>
      </c>
      <c r="U133" s="138">
        <f t="shared" si="3"/>
        <v>0</v>
      </c>
      <c r="AS133" s="139" t="s">
        <v>229</v>
      </c>
      <c r="AU133" s="139" t="s">
        <v>225</v>
      </c>
      <c r="AV133" s="139" t="s">
        <v>6</v>
      </c>
      <c r="AZ133" s="17" t="s">
        <v>224</v>
      </c>
      <c r="BF133" s="140">
        <f t="shared" si="4"/>
        <v>0</v>
      </c>
      <c r="BG133" s="140">
        <f t="shared" si="5"/>
        <v>0</v>
      </c>
      <c r="BH133" s="140">
        <f t="shared" si="6"/>
        <v>0</v>
      </c>
      <c r="BI133" s="140">
        <f t="shared" si="7"/>
        <v>0</v>
      </c>
      <c r="BJ133" s="140">
        <f t="shared" si="8"/>
        <v>0</v>
      </c>
      <c r="BK133" s="17" t="s">
        <v>6</v>
      </c>
      <c r="BL133" s="140">
        <f t="shared" si="9"/>
        <v>0</v>
      </c>
      <c r="BM133" s="17" t="s">
        <v>229</v>
      </c>
      <c r="BN133" s="139" t="s">
        <v>285</v>
      </c>
    </row>
    <row r="134" spans="2:66" s="1" customFormat="1" ht="24.2" customHeight="1">
      <c r="B134" s="32"/>
      <c r="C134" s="127" t="s">
        <v>249</v>
      </c>
      <c r="D134" s="127" t="s">
        <v>225</v>
      </c>
      <c r="E134" s="128" t="s">
        <v>1569</v>
      </c>
      <c r="F134" s="129" t="s">
        <v>1570</v>
      </c>
      <c r="G134" s="129"/>
      <c r="H134" s="130" t="s">
        <v>447</v>
      </c>
      <c r="I134" s="131">
        <v>15</v>
      </c>
      <c r="J134" s="132"/>
      <c r="K134" s="133">
        <f t="shared" si="0"/>
        <v>0</v>
      </c>
      <c r="L134" s="134"/>
      <c r="M134" s="32"/>
      <c r="N134" s="135" t="s">
        <v>1</v>
      </c>
      <c r="O134" s="136" t="s">
        <v>44</v>
      </c>
      <c r="Q134" s="137">
        <f t="shared" si="1"/>
        <v>0</v>
      </c>
      <c r="R134" s="137">
        <v>0</v>
      </c>
      <c r="S134" s="137">
        <f t="shared" si="2"/>
        <v>0</v>
      </c>
      <c r="T134" s="137">
        <v>0</v>
      </c>
      <c r="U134" s="138">
        <f t="shared" si="3"/>
        <v>0</v>
      </c>
      <c r="AS134" s="139" t="s">
        <v>229</v>
      </c>
      <c r="AU134" s="139" t="s">
        <v>225</v>
      </c>
      <c r="AV134" s="139" t="s">
        <v>6</v>
      </c>
      <c r="AZ134" s="17" t="s">
        <v>224</v>
      </c>
      <c r="BF134" s="140">
        <f t="shared" si="4"/>
        <v>0</v>
      </c>
      <c r="BG134" s="140">
        <f t="shared" si="5"/>
        <v>0</v>
      </c>
      <c r="BH134" s="140">
        <f t="shared" si="6"/>
        <v>0</v>
      </c>
      <c r="BI134" s="140">
        <f t="shared" si="7"/>
        <v>0</v>
      </c>
      <c r="BJ134" s="140">
        <f t="shared" si="8"/>
        <v>0</v>
      </c>
      <c r="BK134" s="17" t="s">
        <v>6</v>
      </c>
      <c r="BL134" s="140">
        <f t="shared" si="9"/>
        <v>0</v>
      </c>
      <c r="BM134" s="17" t="s">
        <v>229</v>
      </c>
      <c r="BN134" s="139" t="s">
        <v>420</v>
      </c>
    </row>
    <row r="135" spans="2:66" s="1" customFormat="1" ht="24.2" customHeight="1">
      <c r="B135" s="32"/>
      <c r="C135" s="127" t="s">
        <v>322</v>
      </c>
      <c r="D135" s="127" t="s">
        <v>225</v>
      </c>
      <c r="E135" s="128" t="s">
        <v>1571</v>
      </c>
      <c r="F135" s="129" t="s">
        <v>2300</v>
      </c>
      <c r="G135" s="129"/>
      <c r="H135" s="130" t="s">
        <v>447</v>
      </c>
      <c r="I135" s="131">
        <v>20</v>
      </c>
      <c r="J135" s="132"/>
      <c r="K135" s="133">
        <f t="shared" si="0"/>
        <v>0</v>
      </c>
      <c r="L135" s="134"/>
      <c r="M135" s="32"/>
      <c r="N135" s="135" t="s">
        <v>1</v>
      </c>
      <c r="O135" s="136" t="s">
        <v>44</v>
      </c>
      <c r="Q135" s="137">
        <f t="shared" si="1"/>
        <v>0</v>
      </c>
      <c r="R135" s="137">
        <v>0</v>
      </c>
      <c r="S135" s="137">
        <f t="shared" si="2"/>
        <v>0</v>
      </c>
      <c r="T135" s="137">
        <v>0</v>
      </c>
      <c r="U135" s="138">
        <f t="shared" si="3"/>
        <v>0</v>
      </c>
      <c r="AS135" s="139" t="s">
        <v>229</v>
      </c>
      <c r="AU135" s="139" t="s">
        <v>225</v>
      </c>
      <c r="AV135" s="139" t="s">
        <v>6</v>
      </c>
      <c r="AZ135" s="17" t="s">
        <v>224</v>
      </c>
      <c r="BF135" s="140">
        <f t="shared" si="4"/>
        <v>0</v>
      </c>
      <c r="BG135" s="140">
        <f t="shared" si="5"/>
        <v>0</v>
      </c>
      <c r="BH135" s="140">
        <f t="shared" si="6"/>
        <v>0</v>
      </c>
      <c r="BI135" s="140">
        <f t="shared" si="7"/>
        <v>0</v>
      </c>
      <c r="BJ135" s="140">
        <f t="shared" si="8"/>
        <v>0</v>
      </c>
      <c r="BK135" s="17" t="s">
        <v>6</v>
      </c>
      <c r="BL135" s="140">
        <f t="shared" si="9"/>
        <v>0</v>
      </c>
      <c r="BM135" s="17" t="s">
        <v>229</v>
      </c>
      <c r="BN135" s="139" t="s">
        <v>429</v>
      </c>
    </row>
    <row r="136" spans="2:66" s="1" customFormat="1" ht="24.2" customHeight="1">
      <c r="B136" s="32"/>
      <c r="C136" s="127" t="s">
        <v>253</v>
      </c>
      <c r="D136" s="127" t="s">
        <v>225</v>
      </c>
      <c r="E136" s="128" t="s">
        <v>2301</v>
      </c>
      <c r="F136" s="129" t="s">
        <v>2302</v>
      </c>
      <c r="G136" s="129"/>
      <c r="H136" s="130" t="s">
        <v>447</v>
      </c>
      <c r="I136" s="131">
        <v>10</v>
      </c>
      <c r="J136" s="132"/>
      <c r="K136" s="133">
        <f t="shared" si="0"/>
        <v>0</v>
      </c>
      <c r="L136" s="134"/>
      <c r="M136" s="32"/>
      <c r="N136" s="135" t="s">
        <v>1</v>
      </c>
      <c r="O136" s="136" t="s">
        <v>44</v>
      </c>
      <c r="Q136" s="137">
        <f t="shared" si="1"/>
        <v>0</v>
      </c>
      <c r="R136" s="137">
        <v>0</v>
      </c>
      <c r="S136" s="137">
        <f t="shared" si="2"/>
        <v>0</v>
      </c>
      <c r="T136" s="137">
        <v>0</v>
      </c>
      <c r="U136" s="138">
        <f t="shared" si="3"/>
        <v>0</v>
      </c>
      <c r="AS136" s="139" t="s">
        <v>229</v>
      </c>
      <c r="AU136" s="139" t="s">
        <v>225</v>
      </c>
      <c r="AV136" s="139" t="s">
        <v>6</v>
      </c>
      <c r="AZ136" s="17" t="s">
        <v>224</v>
      </c>
      <c r="BF136" s="140">
        <f t="shared" si="4"/>
        <v>0</v>
      </c>
      <c r="BG136" s="140">
        <f t="shared" si="5"/>
        <v>0</v>
      </c>
      <c r="BH136" s="140">
        <f t="shared" si="6"/>
        <v>0</v>
      </c>
      <c r="BI136" s="140">
        <f t="shared" si="7"/>
        <v>0</v>
      </c>
      <c r="BJ136" s="140">
        <f t="shared" si="8"/>
        <v>0</v>
      </c>
      <c r="BK136" s="17" t="s">
        <v>6</v>
      </c>
      <c r="BL136" s="140">
        <f t="shared" si="9"/>
        <v>0</v>
      </c>
      <c r="BM136" s="17" t="s">
        <v>229</v>
      </c>
      <c r="BN136" s="139" t="s">
        <v>444</v>
      </c>
    </row>
    <row r="137" spans="2:66" s="1" customFormat="1" ht="24.2" customHeight="1">
      <c r="B137" s="32"/>
      <c r="C137" s="127" t="s">
        <v>333</v>
      </c>
      <c r="D137" s="127" t="s">
        <v>225</v>
      </c>
      <c r="E137" s="128" t="s">
        <v>2303</v>
      </c>
      <c r="F137" s="129" t="s">
        <v>2304</v>
      </c>
      <c r="G137" s="129"/>
      <c r="H137" s="130" t="s">
        <v>447</v>
      </c>
      <c r="I137" s="131">
        <v>30</v>
      </c>
      <c r="J137" s="132"/>
      <c r="K137" s="133">
        <f t="shared" si="0"/>
        <v>0</v>
      </c>
      <c r="L137" s="134"/>
      <c r="M137" s="32"/>
      <c r="N137" s="135" t="s">
        <v>1</v>
      </c>
      <c r="O137" s="136" t="s">
        <v>44</v>
      </c>
      <c r="Q137" s="137">
        <f t="shared" si="1"/>
        <v>0</v>
      </c>
      <c r="R137" s="137">
        <v>0</v>
      </c>
      <c r="S137" s="137">
        <f t="shared" si="2"/>
        <v>0</v>
      </c>
      <c r="T137" s="137">
        <v>0</v>
      </c>
      <c r="U137" s="138">
        <f t="shared" si="3"/>
        <v>0</v>
      </c>
      <c r="AS137" s="139" t="s">
        <v>229</v>
      </c>
      <c r="AU137" s="139" t="s">
        <v>225</v>
      </c>
      <c r="AV137" s="139" t="s">
        <v>6</v>
      </c>
      <c r="AZ137" s="17" t="s">
        <v>224</v>
      </c>
      <c r="BF137" s="140">
        <f t="shared" si="4"/>
        <v>0</v>
      </c>
      <c r="BG137" s="140">
        <f t="shared" si="5"/>
        <v>0</v>
      </c>
      <c r="BH137" s="140">
        <f t="shared" si="6"/>
        <v>0</v>
      </c>
      <c r="BI137" s="140">
        <f t="shared" si="7"/>
        <v>0</v>
      </c>
      <c r="BJ137" s="140">
        <f t="shared" si="8"/>
        <v>0</v>
      </c>
      <c r="BK137" s="17" t="s">
        <v>6</v>
      </c>
      <c r="BL137" s="140">
        <f t="shared" si="9"/>
        <v>0</v>
      </c>
      <c r="BM137" s="17" t="s">
        <v>229</v>
      </c>
      <c r="BN137" s="139" t="s">
        <v>289</v>
      </c>
    </row>
    <row r="138" spans="2:66" s="1" customFormat="1" ht="24.2" customHeight="1">
      <c r="B138" s="32"/>
      <c r="C138" s="127" t="s">
        <v>261</v>
      </c>
      <c r="D138" s="127" t="s">
        <v>225</v>
      </c>
      <c r="E138" s="128" t="s">
        <v>2305</v>
      </c>
      <c r="F138" s="129" t="s">
        <v>2306</v>
      </c>
      <c r="G138" s="129"/>
      <c r="H138" s="130" t="s">
        <v>447</v>
      </c>
      <c r="I138" s="131">
        <v>49</v>
      </c>
      <c r="J138" s="132"/>
      <c r="K138" s="133">
        <f t="shared" si="0"/>
        <v>0</v>
      </c>
      <c r="L138" s="134"/>
      <c r="M138" s="32"/>
      <c r="N138" s="135" t="s">
        <v>1</v>
      </c>
      <c r="O138" s="136" t="s">
        <v>44</v>
      </c>
      <c r="Q138" s="137">
        <f t="shared" si="1"/>
        <v>0</v>
      </c>
      <c r="R138" s="137">
        <v>0</v>
      </c>
      <c r="S138" s="137">
        <f t="shared" si="2"/>
        <v>0</v>
      </c>
      <c r="T138" s="137">
        <v>0</v>
      </c>
      <c r="U138" s="138">
        <f t="shared" si="3"/>
        <v>0</v>
      </c>
      <c r="AS138" s="139" t="s">
        <v>229</v>
      </c>
      <c r="AU138" s="139" t="s">
        <v>225</v>
      </c>
      <c r="AV138" s="139" t="s">
        <v>6</v>
      </c>
      <c r="AZ138" s="17" t="s">
        <v>224</v>
      </c>
      <c r="BF138" s="140">
        <f t="shared" si="4"/>
        <v>0</v>
      </c>
      <c r="BG138" s="140">
        <f t="shared" si="5"/>
        <v>0</v>
      </c>
      <c r="BH138" s="140">
        <f t="shared" si="6"/>
        <v>0</v>
      </c>
      <c r="BI138" s="140">
        <f t="shared" si="7"/>
        <v>0</v>
      </c>
      <c r="BJ138" s="140">
        <f t="shared" si="8"/>
        <v>0</v>
      </c>
      <c r="BK138" s="17" t="s">
        <v>6</v>
      </c>
      <c r="BL138" s="140">
        <f t="shared" si="9"/>
        <v>0</v>
      </c>
      <c r="BM138" s="17" t="s">
        <v>229</v>
      </c>
      <c r="BN138" s="139" t="s">
        <v>472</v>
      </c>
    </row>
    <row r="139" spans="2:66" s="1" customFormat="1" ht="37.9" customHeight="1">
      <c r="B139" s="32"/>
      <c r="C139" s="127" t="s">
        <v>7</v>
      </c>
      <c r="D139" s="127" t="s">
        <v>225</v>
      </c>
      <c r="E139" s="128" t="s">
        <v>2307</v>
      </c>
      <c r="F139" s="129" t="s">
        <v>2308</v>
      </c>
      <c r="G139" s="129"/>
      <c r="H139" s="130" t="s">
        <v>336</v>
      </c>
      <c r="I139" s="131">
        <v>4</v>
      </c>
      <c r="J139" s="132"/>
      <c r="K139" s="133">
        <f t="shared" si="0"/>
        <v>0</v>
      </c>
      <c r="L139" s="134"/>
      <c r="M139" s="32"/>
      <c r="N139" s="135" t="s">
        <v>1</v>
      </c>
      <c r="O139" s="136" t="s">
        <v>44</v>
      </c>
      <c r="Q139" s="137">
        <f t="shared" si="1"/>
        <v>0</v>
      </c>
      <c r="R139" s="137">
        <v>0</v>
      </c>
      <c r="S139" s="137">
        <f t="shared" si="2"/>
        <v>0</v>
      </c>
      <c r="T139" s="137">
        <v>0</v>
      </c>
      <c r="U139" s="138">
        <f t="shared" si="3"/>
        <v>0</v>
      </c>
      <c r="AS139" s="139" t="s">
        <v>229</v>
      </c>
      <c r="AU139" s="139" t="s">
        <v>225</v>
      </c>
      <c r="AV139" s="139" t="s">
        <v>6</v>
      </c>
      <c r="AZ139" s="17" t="s">
        <v>224</v>
      </c>
      <c r="BF139" s="140">
        <f t="shared" si="4"/>
        <v>0</v>
      </c>
      <c r="BG139" s="140">
        <f t="shared" si="5"/>
        <v>0</v>
      </c>
      <c r="BH139" s="140">
        <f t="shared" si="6"/>
        <v>0</v>
      </c>
      <c r="BI139" s="140">
        <f t="shared" si="7"/>
        <v>0</v>
      </c>
      <c r="BJ139" s="140">
        <f t="shared" si="8"/>
        <v>0</v>
      </c>
      <c r="BK139" s="17" t="s">
        <v>6</v>
      </c>
      <c r="BL139" s="140">
        <f t="shared" si="9"/>
        <v>0</v>
      </c>
      <c r="BM139" s="17" t="s">
        <v>229</v>
      </c>
      <c r="BN139" s="139" t="s">
        <v>292</v>
      </c>
    </row>
    <row r="140" spans="2:66" s="1" customFormat="1" ht="37.9" customHeight="1">
      <c r="B140" s="32"/>
      <c r="C140" s="127" t="s">
        <v>265</v>
      </c>
      <c r="D140" s="127" t="s">
        <v>225</v>
      </c>
      <c r="E140" s="128" t="s">
        <v>2309</v>
      </c>
      <c r="F140" s="129" t="s">
        <v>2310</v>
      </c>
      <c r="G140" s="129"/>
      <c r="H140" s="130" t="s">
        <v>336</v>
      </c>
      <c r="I140" s="131">
        <v>2</v>
      </c>
      <c r="J140" s="132"/>
      <c r="K140" s="133">
        <f t="shared" si="0"/>
        <v>0</v>
      </c>
      <c r="L140" s="134"/>
      <c r="M140" s="32"/>
      <c r="N140" s="135" t="s">
        <v>1</v>
      </c>
      <c r="O140" s="136" t="s">
        <v>44</v>
      </c>
      <c r="Q140" s="137">
        <f t="shared" si="1"/>
        <v>0</v>
      </c>
      <c r="R140" s="137">
        <v>0</v>
      </c>
      <c r="S140" s="137">
        <f t="shared" si="2"/>
        <v>0</v>
      </c>
      <c r="T140" s="137">
        <v>0</v>
      </c>
      <c r="U140" s="138">
        <f t="shared" si="3"/>
        <v>0</v>
      </c>
      <c r="AS140" s="139" t="s">
        <v>229</v>
      </c>
      <c r="AU140" s="139" t="s">
        <v>225</v>
      </c>
      <c r="AV140" s="139" t="s">
        <v>6</v>
      </c>
      <c r="AZ140" s="17" t="s">
        <v>224</v>
      </c>
      <c r="BF140" s="140">
        <f t="shared" si="4"/>
        <v>0</v>
      </c>
      <c r="BG140" s="140">
        <f t="shared" si="5"/>
        <v>0</v>
      </c>
      <c r="BH140" s="140">
        <f t="shared" si="6"/>
        <v>0</v>
      </c>
      <c r="BI140" s="140">
        <f t="shared" si="7"/>
        <v>0</v>
      </c>
      <c r="BJ140" s="140">
        <f t="shared" si="8"/>
        <v>0</v>
      </c>
      <c r="BK140" s="17" t="s">
        <v>6</v>
      </c>
      <c r="BL140" s="140">
        <f t="shared" si="9"/>
        <v>0</v>
      </c>
      <c r="BM140" s="17" t="s">
        <v>229</v>
      </c>
      <c r="BN140" s="139" t="s">
        <v>302</v>
      </c>
    </row>
    <row r="141" spans="2:66" s="1" customFormat="1" ht="37.9" customHeight="1">
      <c r="B141" s="32"/>
      <c r="C141" s="127" t="s">
        <v>356</v>
      </c>
      <c r="D141" s="127" t="s">
        <v>225</v>
      </c>
      <c r="E141" s="128" t="s">
        <v>2311</v>
      </c>
      <c r="F141" s="129" t="s">
        <v>2312</v>
      </c>
      <c r="G141" s="129"/>
      <c r="H141" s="130" t="s">
        <v>336</v>
      </c>
      <c r="I141" s="131">
        <v>6</v>
      </c>
      <c r="J141" s="132"/>
      <c r="K141" s="133">
        <f t="shared" si="0"/>
        <v>0</v>
      </c>
      <c r="L141" s="134"/>
      <c r="M141" s="32"/>
      <c r="N141" s="135" t="s">
        <v>1</v>
      </c>
      <c r="O141" s="136" t="s">
        <v>44</v>
      </c>
      <c r="Q141" s="137">
        <f t="shared" si="1"/>
        <v>0</v>
      </c>
      <c r="R141" s="137">
        <v>0</v>
      </c>
      <c r="S141" s="137">
        <f t="shared" si="2"/>
        <v>0</v>
      </c>
      <c r="T141" s="137">
        <v>0</v>
      </c>
      <c r="U141" s="138">
        <f t="shared" si="3"/>
        <v>0</v>
      </c>
      <c r="AS141" s="139" t="s">
        <v>229</v>
      </c>
      <c r="AU141" s="139" t="s">
        <v>225</v>
      </c>
      <c r="AV141" s="139" t="s">
        <v>6</v>
      </c>
      <c r="AZ141" s="17" t="s">
        <v>224</v>
      </c>
      <c r="BF141" s="140">
        <f t="shared" si="4"/>
        <v>0</v>
      </c>
      <c r="BG141" s="140">
        <f t="shared" si="5"/>
        <v>0</v>
      </c>
      <c r="BH141" s="140">
        <f t="shared" si="6"/>
        <v>0</v>
      </c>
      <c r="BI141" s="140">
        <f t="shared" si="7"/>
        <v>0</v>
      </c>
      <c r="BJ141" s="140">
        <f t="shared" si="8"/>
        <v>0</v>
      </c>
      <c r="BK141" s="17" t="s">
        <v>6</v>
      </c>
      <c r="BL141" s="140">
        <f t="shared" si="9"/>
        <v>0</v>
      </c>
      <c r="BM141" s="17" t="s">
        <v>229</v>
      </c>
      <c r="BN141" s="139" t="s">
        <v>499</v>
      </c>
    </row>
    <row r="142" spans="2:66" s="1" customFormat="1" ht="24.2" customHeight="1">
      <c r="B142" s="32"/>
      <c r="C142" s="127" t="s">
        <v>275</v>
      </c>
      <c r="D142" s="127" t="s">
        <v>225</v>
      </c>
      <c r="E142" s="128" t="s">
        <v>2315</v>
      </c>
      <c r="F142" s="129" t="s">
        <v>2316</v>
      </c>
      <c r="G142" s="129"/>
      <c r="H142" s="130" t="s">
        <v>336</v>
      </c>
      <c r="I142" s="131">
        <v>2</v>
      </c>
      <c r="J142" s="132"/>
      <c r="K142" s="133">
        <f t="shared" si="0"/>
        <v>0</v>
      </c>
      <c r="L142" s="134"/>
      <c r="M142" s="32"/>
      <c r="N142" s="135" t="s">
        <v>1</v>
      </c>
      <c r="O142" s="136" t="s">
        <v>44</v>
      </c>
      <c r="Q142" s="137">
        <f t="shared" si="1"/>
        <v>0</v>
      </c>
      <c r="R142" s="137">
        <v>0</v>
      </c>
      <c r="S142" s="137">
        <f t="shared" si="2"/>
        <v>0</v>
      </c>
      <c r="T142" s="137">
        <v>0</v>
      </c>
      <c r="U142" s="138">
        <f t="shared" si="3"/>
        <v>0</v>
      </c>
      <c r="AS142" s="139" t="s">
        <v>229</v>
      </c>
      <c r="AU142" s="139" t="s">
        <v>225</v>
      </c>
      <c r="AV142" s="139" t="s">
        <v>6</v>
      </c>
      <c r="AZ142" s="17" t="s">
        <v>224</v>
      </c>
      <c r="BF142" s="140">
        <f t="shared" si="4"/>
        <v>0</v>
      </c>
      <c r="BG142" s="140">
        <f t="shared" si="5"/>
        <v>0</v>
      </c>
      <c r="BH142" s="140">
        <f t="shared" si="6"/>
        <v>0</v>
      </c>
      <c r="BI142" s="140">
        <f t="shared" si="7"/>
        <v>0</v>
      </c>
      <c r="BJ142" s="140">
        <f t="shared" si="8"/>
        <v>0</v>
      </c>
      <c r="BK142" s="17" t="s">
        <v>6</v>
      </c>
      <c r="BL142" s="140">
        <f t="shared" si="9"/>
        <v>0</v>
      </c>
      <c r="BM142" s="17" t="s">
        <v>229</v>
      </c>
      <c r="BN142" s="139" t="s">
        <v>507</v>
      </c>
    </row>
    <row r="143" spans="2:66" s="1" customFormat="1" ht="37.9" customHeight="1">
      <c r="B143" s="32"/>
      <c r="C143" s="127" t="s">
        <v>369</v>
      </c>
      <c r="D143" s="127" t="s">
        <v>225</v>
      </c>
      <c r="E143" s="128" t="s">
        <v>2317</v>
      </c>
      <c r="F143" s="129" t="s">
        <v>2318</v>
      </c>
      <c r="G143" s="129"/>
      <c r="H143" s="130" t="s">
        <v>336</v>
      </c>
      <c r="I143" s="131">
        <v>6</v>
      </c>
      <c r="J143" s="132"/>
      <c r="K143" s="133">
        <f t="shared" si="0"/>
        <v>0</v>
      </c>
      <c r="L143" s="134"/>
      <c r="M143" s="32"/>
      <c r="N143" s="135" t="s">
        <v>1</v>
      </c>
      <c r="O143" s="136" t="s">
        <v>44</v>
      </c>
      <c r="Q143" s="137">
        <f t="shared" si="1"/>
        <v>0</v>
      </c>
      <c r="R143" s="137">
        <v>0</v>
      </c>
      <c r="S143" s="137">
        <f t="shared" si="2"/>
        <v>0</v>
      </c>
      <c r="T143" s="137">
        <v>0</v>
      </c>
      <c r="U143" s="138">
        <f t="shared" si="3"/>
        <v>0</v>
      </c>
      <c r="AS143" s="139" t="s">
        <v>229</v>
      </c>
      <c r="AU143" s="139" t="s">
        <v>225</v>
      </c>
      <c r="AV143" s="139" t="s">
        <v>6</v>
      </c>
      <c r="AZ143" s="17" t="s">
        <v>224</v>
      </c>
      <c r="BF143" s="140">
        <f t="shared" si="4"/>
        <v>0</v>
      </c>
      <c r="BG143" s="140">
        <f t="shared" si="5"/>
        <v>0</v>
      </c>
      <c r="BH143" s="140">
        <f t="shared" si="6"/>
        <v>0</v>
      </c>
      <c r="BI143" s="140">
        <f t="shared" si="7"/>
        <v>0</v>
      </c>
      <c r="BJ143" s="140">
        <f t="shared" si="8"/>
        <v>0</v>
      </c>
      <c r="BK143" s="17" t="s">
        <v>6</v>
      </c>
      <c r="BL143" s="140">
        <f t="shared" si="9"/>
        <v>0</v>
      </c>
      <c r="BM143" s="17" t="s">
        <v>229</v>
      </c>
      <c r="BN143" s="139" t="s">
        <v>516</v>
      </c>
    </row>
    <row r="144" spans="2:66" s="1" customFormat="1" ht="37.9" customHeight="1">
      <c r="B144" s="32"/>
      <c r="C144" s="127" t="s">
        <v>376</v>
      </c>
      <c r="D144" s="127" t="s">
        <v>225</v>
      </c>
      <c r="E144" s="128" t="s">
        <v>2319</v>
      </c>
      <c r="F144" s="129" t="s">
        <v>2320</v>
      </c>
      <c r="G144" s="129"/>
      <c r="H144" s="130" t="s">
        <v>336</v>
      </c>
      <c r="I144" s="131">
        <v>6</v>
      </c>
      <c r="J144" s="132"/>
      <c r="K144" s="133">
        <f t="shared" si="0"/>
        <v>0</v>
      </c>
      <c r="L144" s="134"/>
      <c r="M144" s="32"/>
      <c r="N144" s="135" t="s">
        <v>1</v>
      </c>
      <c r="O144" s="136" t="s">
        <v>44</v>
      </c>
      <c r="Q144" s="137">
        <f t="shared" si="1"/>
        <v>0</v>
      </c>
      <c r="R144" s="137">
        <v>0</v>
      </c>
      <c r="S144" s="137">
        <f t="shared" si="2"/>
        <v>0</v>
      </c>
      <c r="T144" s="137">
        <v>0</v>
      </c>
      <c r="U144" s="138">
        <f t="shared" si="3"/>
        <v>0</v>
      </c>
      <c r="AS144" s="139" t="s">
        <v>229</v>
      </c>
      <c r="AU144" s="139" t="s">
        <v>225</v>
      </c>
      <c r="AV144" s="139" t="s">
        <v>6</v>
      </c>
      <c r="AZ144" s="17" t="s">
        <v>224</v>
      </c>
      <c r="BF144" s="140">
        <f t="shared" si="4"/>
        <v>0</v>
      </c>
      <c r="BG144" s="140">
        <f t="shared" si="5"/>
        <v>0</v>
      </c>
      <c r="BH144" s="140">
        <f t="shared" si="6"/>
        <v>0</v>
      </c>
      <c r="BI144" s="140">
        <f t="shared" si="7"/>
        <v>0</v>
      </c>
      <c r="BJ144" s="140">
        <f t="shared" si="8"/>
        <v>0</v>
      </c>
      <c r="BK144" s="17" t="s">
        <v>6</v>
      </c>
      <c r="BL144" s="140">
        <f t="shared" si="9"/>
        <v>0</v>
      </c>
      <c r="BM144" s="17" t="s">
        <v>229</v>
      </c>
      <c r="BN144" s="139" t="s">
        <v>534</v>
      </c>
    </row>
    <row r="145" spans="2:66" s="1" customFormat="1" ht="37.9" customHeight="1">
      <c r="B145" s="32"/>
      <c r="C145" s="127" t="s">
        <v>380</v>
      </c>
      <c r="D145" s="127" t="s">
        <v>225</v>
      </c>
      <c r="E145" s="128" t="s">
        <v>2321</v>
      </c>
      <c r="F145" s="129" t="s">
        <v>2322</v>
      </c>
      <c r="G145" s="129"/>
      <c r="H145" s="130" t="s">
        <v>336</v>
      </c>
      <c r="I145" s="131">
        <v>20</v>
      </c>
      <c r="J145" s="132"/>
      <c r="K145" s="133">
        <f t="shared" si="0"/>
        <v>0</v>
      </c>
      <c r="L145" s="134"/>
      <c r="M145" s="32"/>
      <c r="N145" s="135" t="s">
        <v>1</v>
      </c>
      <c r="O145" s="136" t="s">
        <v>44</v>
      </c>
      <c r="Q145" s="137">
        <f t="shared" si="1"/>
        <v>0</v>
      </c>
      <c r="R145" s="137">
        <v>0</v>
      </c>
      <c r="S145" s="137">
        <f t="shared" si="2"/>
        <v>0</v>
      </c>
      <c r="T145" s="137">
        <v>0</v>
      </c>
      <c r="U145" s="138">
        <f t="shared" si="3"/>
        <v>0</v>
      </c>
      <c r="AS145" s="139" t="s">
        <v>229</v>
      </c>
      <c r="AU145" s="139" t="s">
        <v>225</v>
      </c>
      <c r="AV145" s="139" t="s">
        <v>6</v>
      </c>
      <c r="AZ145" s="17" t="s">
        <v>224</v>
      </c>
      <c r="BF145" s="140">
        <f t="shared" si="4"/>
        <v>0</v>
      </c>
      <c r="BG145" s="140">
        <f t="shared" si="5"/>
        <v>0</v>
      </c>
      <c r="BH145" s="140">
        <f t="shared" si="6"/>
        <v>0</v>
      </c>
      <c r="BI145" s="140">
        <f t="shared" si="7"/>
        <v>0</v>
      </c>
      <c r="BJ145" s="140">
        <f t="shared" si="8"/>
        <v>0</v>
      </c>
      <c r="BK145" s="17" t="s">
        <v>6</v>
      </c>
      <c r="BL145" s="140">
        <f t="shared" si="9"/>
        <v>0</v>
      </c>
      <c r="BM145" s="17" t="s">
        <v>229</v>
      </c>
      <c r="BN145" s="139" t="s">
        <v>544</v>
      </c>
    </row>
    <row r="146" spans="2:66" s="1" customFormat="1" ht="37.9" customHeight="1">
      <c r="B146" s="32"/>
      <c r="C146" s="127" t="s">
        <v>280</v>
      </c>
      <c r="D146" s="127" t="s">
        <v>225</v>
      </c>
      <c r="E146" s="128" t="s">
        <v>2323</v>
      </c>
      <c r="F146" s="129" t="s">
        <v>2324</v>
      </c>
      <c r="G146" s="129"/>
      <c r="H146" s="130" t="s">
        <v>336</v>
      </c>
      <c r="I146" s="131">
        <v>2</v>
      </c>
      <c r="J146" s="132"/>
      <c r="K146" s="133">
        <f t="shared" si="0"/>
        <v>0</v>
      </c>
      <c r="L146" s="134"/>
      <c r="M146" s="32"/>
      <c r="N146" s="135" t="s">
        <v>1</v>
      </c>
      <c r="O146" s="136" t="s">
        <v>44</v>
      </c>
      <c r="Q146" s="137">
        <f t="shared" si="1"/>
        <v>0</v>
      </c>
      <c r="R146" s="137">
        <v>0</v>
      </c>
      <c r="S146" s="137">
        <f t="shared" si="2"/>
        <v>0</v>
      </c>
      <c r="T146" s="137">
        <v>0</v>
      </c>
      <c r="U146" s="138">
        <f t="shared" si="3"/>
        <v>0</v>
      </c>
      <c r="AS146" s="139" t="s">
        <v>229</v>
      </c>
      <c r="AU146" s="139" t="s">
        <v>225</v>
      </c>
      <c r="AV146" s="139" t="s">
        <v>6</v>
      </c>
      <c r="AZ146" s="17" t="s">
        <v>224</v>
      </c>
      <c r="BF146" s="140">
        <f t="shared" si="4"/>
        <v>0</v>
      </c>
      <c r="BG146" s="140">
        <f t="shared" si="5"/>
        <v>0</v>
      </c>
      <c r="BH146" s="140">
        <f t="shared" si="6"/>
        <v>0</v>
      </c>
      <c r="BI146" s="140">
        <f t="shared" si="7"/>
        <v>0</v>
      </c>
      <c r="BJ146" s="140">
        <f t="shared" si="8"/>
        <v>0</v>
      </c>
      <c r="BK146" s="17" t="s">
        <v>6</v>
      </c>
      <c r="BL146" s="140">
        <f t="shared" si="9"/>
        <v>0</v>
      </c>
      <c r="BM146" s="17" t="s">
        <v>229</v>
      </c>
      <c r="BN146" s="139" t="s">
        <v>557</v>
      </c>
    </row>
    <row r="147" spans="2:66" s="1" customFormat="1" ht="21.75" customHeight="1">
      <c r="B147" s="32"/>
      <c r="C147" s="127" t="s">
        <v>394</v>
      </c>
      <c r="D147" s="127" t="s">
        <v>225</v>
      </c>
      <c r="E147" s="128" t="s">
        <v>2329</v>
      </c>
      <c r="F147" s="129" t="s">
        <v>2330</v>
      </c>
      <c r="G147" s="129"/>
      <c r="H147" s="130" t="s">
        <v>336</v>
      </c>
      <c r="I147" s="131">
        <v>19</v>
      </c>
      <c r="J147" s="132"/>
      <c r="K147" s="133">
        <f t="shared" si="0"/>
        <v>0</v>
      </c>
      <c r="L147" s="134"/>
      <c r="M147" s="32"/>
      <c r="N147" s="135" t="s">
        <v>1</v>
      </c>
      <c r="O147" s="136" t="s">
        <v>44</v>
      </c>
      <c r="Q147" s="137">
        <f t="shared" si="1"/>
        <v>0</v>
      </c>
      <c r="R147" s="137">
        <v>0</v>
      </c>
      <c r="S147" s="137">
        <f t="shared" si="2"/>
        <v>0</v>
      </c>
      <c r="T147" s="137">
        <v>0</v>
      </c>
      <c r="U147" s="138">
        <f t="shared" si="3"/>
        <v>0</v>
      </c>
      <c r="AS147" s="139" t="s">
        <v>229</v>
      </c>
      <c r="AU147" s="139" t="s">
        <v>225</v>
      </c>
      <c r="AV147" s="139" t="s">
        <v>6</v>
      </c>
      <c r="AZ147" s="17" t="s">
        <v>224</v>
      </c>
      <c r="BF147" s="140">
        <f t="shared" si="4"/>
        <v>0</v>
      </c>
      <c r="BG147" s="140">
        <f t="shared" si="5"/>
        <v>0</v>
      </c>
      <c r="BH147" s="140">
        <f t="shared" si="6"/>
        <v>0</v>
      </c>
      <c r="BI147" s="140">
        <f t="shared" si="7"/>
        <v>0</v>
      </c>
      <c r="BJ147" s="140">
        <f t="shared" si="8"/>
        <v>0</v>
      </c>
      <c r="BK147" s="17" t="s">
        <v>6</v>
      </c>
      <c r="BL147" s="140">
        <f t="shared" si="9"/>
        <v>0</v>
      </c>
      <c r="BM147" s="17" t="s">
        <v>229</v>
      </c>
      <c r="BN147" s="139" t="s">
        <v>568</v>
      </c>
    </row>
    <row r="148" spans="2:66" s="1" customFormat="1" ht="16.5" customHeight="1">
      <c r="B148" s="32"/>
      <c r="C148" s="127" t="s">
        <v>285</v>
      </c>
      <c r="D148" s="127" t="s">
        <v>225</v>
      </c>
      <c r="E148" s="128" t="s">
        <v>2331</v>
      </c>
      <c r="F148" s="129" t="s">
        <v>2332</v>
      </c>
      <c r="G148" s="129"/>
      <c r="H148" s="130" t="s">
        <v>320</v>
      </c>
      <c r="I148" s="131">
        <v>1.5</v>
      </c>
      <c r="J148" s="132"/>
      <c r="K148" s="133">
        <f t="shared" si="0"/>
        <v>0</v>
      </c>
      <c r="L148" s="134"/>
      <c r="M148" s="32"/>
      <c r="N148" s="135" t="s">
        <v>1</v>
      </c>
      <c r="O148" s="136" t="s">
        <v>44</v>
      </c>
      <c r="Q148" s="137">
        <f t="shared" si="1"/>
        <v>0</v>
      </c>
      <c r="R148" s="137">
        <v>0</v>
      </c>
      <c r="S148" s="137">
        <f t="shared" si="2"/>
        <v>0</v>
      </c>
      <c r="T148" s="137">
        <v>0</v>
      </c>
      <c r="U148" s="138">
        <f t="shared" si="3"/>
        <v>0</v>
      </c>
      <c r="AS148" s="139" t="s">
        <v>229</v>
      </c>
      <c r="AU148" s="139" t="s">
        <v>225</v>
      </c>
      <c r="AV148" s="139" t="s">
        <v>6</v>
      </c>
      <c r="AZ148" s="17" t="s">
        <v>224</v>
      </c>
      <c r="BF148" s="140">
        <f t="shared" si="4"/>
        <v>0</v>
      </c>
      <c r="BG148" s="140">
        <f t="shared" si="5"/>
        <v>0</v>
      </c>
      <c r="BH148" s="140">
        <f t="shared" si="6"/>
        <v>0</v>
      </c>
      <c r="BI148" s="140">
        <f t="shared" si="7"/>
        <v>0</v>
      </c>
      <c r="BJ148" s="140">
        <f t="shared" si="8"/>
        <v>0</v>
      </c>
      <c r="BK148" s="17" t="s">
        <v>6</v>
      </c>
      <c r="BL148" s="140">
        <f t="shared" si="9"/>
        <v>0</v>
      </c>
      <c r="BM148" s="17" t="s">
        <v>229</v>
      </c>
      <c r="BN148" s="139" t="s">
        <v>576</v>
      </c>
    </row>
    <row r="149" spans="2:66" s="1" customFormat="1" ht="16.5" customHeight="1">
      <c r="B149" s="32"/>
      <c r="C149" s="127" t="s">
        <v>414</v>
      </c>
      <c r="D149" s="127" t="s">
        <v>225</v>
      </c>
      <c r="E149" s="128" t="s">
        <v>2333</v>
      </c>
      <c r="F149" s="129" t="s">
        <v>2334</v>
      </c>
      <c r="G149" s="129"/>
      <c r="H149" s="130" t="s">
        <v>320</v>
      </c>
      <c r="I149" s="131">
        <v>0.7</v>
      </c>
      <c r="J149" s="132"/>
      <c r="K149" s="133">
        <f t="shared" si="0"/>
        <v>0</v>
      </c>
      <c r="L149" s="134"/>
      <c r="M149" s="32"/>
      <c r="N149" s="135" t="s">
        <v>1</v>
      </c>
      <c r="O149" s="136" t="s">
        <v>44</v>
      </c>
      <c r="Q149" s="137">
        <f t="shared" si="1"/>
        <v>0</v>
      </c>
      <c r="R149" s="137">
        <v>0</v>
      </c>
      <c r="S149" s="137">
        <f t="shared" si="2"/>
        <v>0</v>
      </c>
      <c r="T149" s="137">
        <v>0</v>
      </c>
      <c r="U149" s="138">
        <f t="shared" si="3"/>
        <v>0</v>
      </c>
      <c r="AS149" s="139" t="s">
        <v>229</v>
      </c>
      <c r="AU149" s="139" t="s">
        <v>225</v>
      </c>
      <c r="AV149" s="139" t="s">
        <v>6</v>
      </c>
      <c r="AZ149" s="17" t="s">
        <v>224</v>
      </c>
      <c r="BF149" s="140">
        <f t="shared" si="4"/>
        <v>0</v>
      </c>
      <c r="BG149" s="140">
        <f t="shared" si="5"/>
        <v>0</v>
      </c>
      <c r="BH149" s="140">
        <f t="shared" si="6"/>
        <v>0</v>
      </c>
      <c r="BI149" s="140">
        <f t="shared" si="7"/>
        <v>0</v>
      </c>
      <c r="BJ149" s="140">
        <f t="shared" si="8"/>
        <v>0</v>
      </c>
      <c r="BK149" s="17" t="s">
        <v>6</v>
      </c>
      <c r="BL149" s="140">
        <f t="shared" si="9"/>
        <v>0</v>
      </c>
      <c r="BM149" s="17" t="s">
        <v>229</v>
      </c>
      <c r="BN149" s="139" t="s">
        <v>313</v>
      </c>
    </row>
    <row r="150" spans="2:66" s="1" customFormat="1" ht="55.5" customHeight="1">
      <c r="B150" s="32"/>
      <c r="C150" s="127" t="s">
        <v>420</v>
      </c>
      <c r="D150" s="127" t="s">
        <v>225</v>
      </c>
      <c r="E150" s="128" t="s">
        <v>2335</v>
      </c>
      <c r="F150" s="129" t="s">
        <v>2336</v>
      </c>
      <c r="G150" s="129"/>
      <c r="H150" s="130" t="s">
        <v>336</v>
      </c>
      <c r="I150" s="131">
        <v>26</v>
      </c>
      <c r="J150" s="132"/>
      <c r="K150" s="133">
        <f t="shared" si="0"/>
        <v>0</v>
      </c>
      <c r="L150" s="134"/>
      <c r="M150" s="32"/>
      <c r="N150" s="135" t="s">
        <v>1</v>
      </c>
      <c r="O150" s="136" t="s">
        <v>44</v>
      </c>
      <c r="Q150" s="137">
        <f t="shared" si="1"/>
        <v>0</v>
      </c>
      <c r="R150" s="137">
        <v>0</v>
      </c>
      <c r="S150" s="137">
        <f t="shared" si="2"/>
        <v>0</v>
      </c>
      <c r="T150" s="137">
        <v>0</v>
      </c>
      <c r="U150" s="138">
        <f t="shared" si="3"/>
        <v>0</v>
      </c>
      <c r="AS150" s="139" t="s">
        <v>229</v>
      </c>
      <c r="AU150" s="139" t="s">
        <v>225</v>
      </c>
      <c r="AV150" s="139" t="s">
        <v>6</v>
      </c>
      <c r="AZ150" s="17" t="s">
        <v>224</v>
      </c>
      <c r="BF150" s="140">
        <f t="shared" si="4"/>
        <v>0</v>
      </c>
      <c r="BG150" s="140">
        <f t="shared" si="5"/>
        <v>0</v>
      </c>
      <c r="BH150" s="140">
        <f t="shared" si="6"/>
        <v>0</v>
      </c>
      <c r="BI150" s="140">
        <f t="shared" si="7"/>
        <v>0</v>
      </c>
      <c r="BJ150" s="140">
        <f t="shared" si="8"/>
        <v>0</v>
      </c>
      <c r="BK150" s="17" t="s">
        <v>6</v>
      </c>
      <c r="BL150" s="140">
        <f t="shared" si="9"/>
        <v>0</v>
      </c>
      <c r="BM150" s="17" t="s">
        <v>229</v>
      </c>
      <c r="BN150" s="139" t="s">
        <v>317</v>
      </c>
    </row>
    <row r="151" spans="2:66" s="1" customFormat="1" ht="24.2" customHeight="1">
      <c r="B151" s="32"/>
      <c r="C151" s="127" t="s">
        <v>425</v>
      </c>
      <c r="D151" s="127" t="s">
        <v>225</v>
      </c>
      <c r="E151" s="128" t="s">
        <v>2337</v>
      </c>
      <c r="F151" s="129" t="s">
        <v>2338</v>
      </c>
      <c r="G151" s="129"/>
      <c r="H151" s="130" t="s">
        <v>336</v>
      </c>
      <c r="I151" s="131">
        <v>10</v>
      </c>
      <c r="J151" s="132"/>
      <c r="K151" s="133">
        <f t="shared" si="0"/>
        <v>0</v>
      </c>
      <c r="L151" s="134"/>
      <c r="M151" s="32"/>
      <c r="N151" s="135" t="s">
        <v>1</v>
      </c>
      <c r="O151" s="136" t="s">
        <v>44</v>
      </c>
      <c r="Q151" s="137">
        <f t="shared" si="1"/>
        <v>0</v>
      </c>
      <c r="R151" s="137">
        <v>0</v>
      </c>
      <c r="S151" s="137">
        <f t="shared" si="2"/>
        <v>0</v>
      </c>
      <c r="T151" s="137">
        <v>0</v>
      </c>
      <c r="U151" s="138">
        <f t="shared" si="3"/>
        <v>0</v>
      </c>
      <c r="AS151" s="139" t="s">
        <v>229</v>
      </c>
      <c r="AU151" s="139" t="s">
        <v>225</v>
      </c>
      <c r="AV151" s="139" t="s">
        <v>6</v>
      </c>
      <c r="AZ151" s="17" t="s">
        <v>224</v>
      </c>
      <c r="BF151" s="140">
        <f t="shared" si="4"/>
        <v>0</v>
      </c>
      <c r="BG151" s="140">
        <f t="shared" si="5"/>
        <v>0</v>
      </c>
      <c r="BH151" s="140">
        <f t="shared" si="6"/>
        <v>0</v>
      </c>
      <c r="BI151" s="140">
        <f t="shared" si="7"/>
        <v>0</v>
      </c>
      <c r="BJ151" s="140">
        <f t="shared" si="8"/>
        <v>0</v>
      </c>
      <c r="BK151" s="17" t="s">
        <v>6</v>
      </c>
      <c r="BL151" s="140">
        <f t="shared" si="9"/>
        <v>0</v>
      </c>
      <c r="BM151" s="17" t="s">
        <v>229</v>
      </c>
      <c r="BN151" s="139" t="s">
        <v>321</v>
      </c>
    </row>
    <row r="152" spans="2:66" s="1" customFormat="1" ht="49.15" customHeight="1">
      <c r="B152" s="32"/>
      <c r="C152" s="127" t="s">
        <v>429</v>
      </c>
      <c r="D152" s="127" t="s">
        <v>225</v>
      </c>
      <c r="E152" s="128" t="s">
        <v>2339</v>
      </c>
      <c r="F152" s="129" t="s">
        <v>2340</v>
      </c>
      <c r="G152" s="129"/>
      <c r="H152" s="130" t="s">
        <v>336</v>
      </c>
      <c r="I152" s="131">
        <v>17</v>
      </c>
      <c r="J152" s="132"/>
      <c r="K152" s="133">
        <f t="shared" si="0"/>
        <v>0</v>
      </c>
      <c r="L152" s="134"/>
      <c r="M152" s="32"/>
      <c r="N152" s="135" t="s">
        <v>1</v>
      </c>
      <c r="O152" s="136" t="s">
        <v>44</v>
      </c>
      <c r="Q152" s="137">
        <f t="shared" si="1"/>
        <v>0</v>
      </c>
      <c r="R152" s="137">
        <v>0</v>
      </c>
      <c r="S152" s="137">
        <f t="shared" si="2"/>
        <v>0</v>
      </c>
      <c r="T152" s="137">
        <v>0</v>
      </c>
      <c r="U152" s="138">
        <f t="shared" si="3"/>
        <v>0</v>
      </c>
      <c r="AS152" s="139" t="s">
        <v>229</v>
      </c>
      <c r="AU152" s="139" t="s">
        <v>225</v>
      </c>
      <c r="AV152" s="139" t="s">
        <v>6</v>
      </c>
      <c r="AZ152" s="17" t="s">
        <v>224</v>
      </c>
      <c r="BF152" s="140">
        <f t="shared" si="4"/>
        <v>0</v>
      </c>
      <c r="BG152" s="140">
        <f t="shared" si="5"/>
        <v>0</v>
      </c>
      <c r="BH152" s="140">
        <f t="shared" si="6"/>
        <v>0</v>
      </c>
      <c r="BI152" s="140">
        <f t="shared" si="7"/>
        <v>0</v>
      </c>
      <c r="BJ152" s="140">
        <f t="shared" si="8"/>
        <v>0</v>
      </c>
      <c r="BK152" s="17" t="s">
        <v>6</v>
      </c>
      <c r="BL152" s="140">
        <f t="shared" si="9"/>
        <v>0</v>
      </c>
      <c r="BM152" s="17" t="s">
        <v>229</v>
      </c>
      <c r="BN152" s="139" t="s">
        <v>326</v>
      </c>
    </row>
    <row r="153" spans="2:66" s="1" customFormat="1" ht="44.25" customHeight="1">
      <c r="B153" s="32"/>
      <c r="C153" s="127" t="s">
        <v>434</v>
      </c>
      <c r="D153" s="127" t="s">
        <v>225</v>
      </c>
      <c r="E153" s="128" t="s">
        <v>2341</v>
      </c>
      <c r="F153" s="129" t="s">
        <v>2342</v>
      </c>
      <c r="G153" s="129"/>
      <c r="H153" s="130" t="s">
        <v>336</v>
      </c>
      <c r="I153" s="131">
        <v>5</v>
      </c>
      <c r="J153" s="132"/>
      <c r="K153" s="133">
        <f t="shared" si="0"/>
        <v>0</v>
      </c>
      <c r="L153" s="134"/>
      <c r="M153" s="32"/>
      <c r="N153" s="135" t="s">
        <v>1</v>
      </c>
      <c r="O153" s="136" t="s">
        <v>44</v>
      </c>
      <c r="Q153" s="137">
        <f t="shared" si="1"/>
        <v>0</v>
      </c>
      <c r="R153" s="137">
        <v>0</v>
      </c>
      <c r="S153" s="137">
        <f t="shared" si="2"/>
        <v>0</v>
      </c>
      <c r="T153" s="137">
        <v>0</v>
      </c>
      <c r="U153" s="138">
        <f t="shared" si="3"/>
        <v>0</v>
      </c>
      <c r="AS153" s="139" t="s">
        <v>229</v>
      </c>
      <c r="AU153" s="139" t="s">
        <v>225</v>
      </c>
      <c r="AV153" s="139" t="s">
        <v>6</v>
      </c>
      <c r="AZ153" s="17" t="s">
        <v>224</v>
      </c>
      <c r="BF153" s="140">
        <f t="shared" si="4"/>
        <v>0</v>
      </c>
      <c r="BG153" s="140">
        <f t="shared" si="5"/>
        <v>0</v>
      </c>
      <c r="BH153" s="140">
        <f t="shared" si="6"/>
        <v>0</v>
      </c>
      <c r="BI153" s="140">
        <f t="shared" si="7"/>
        <v>0</v>
      </c>
      <c r="BJ153" s="140">
        <f t="shared" si="8"/>
        <v>0</v>
      </c>
      <c r="BK153" s="17" t="s">
        <v>6</v>
      </c>
      <c r="BL153" s="140">
        <f t="shared" si="9"/>
        <v>0</v>
      </c>
      <c r="BM153" s="17" t="s">
        <v>229</v>
      </c>
      <c r="BN153" s="139" t="s">
        <v>331</v>
      </c>
    </row>
    <row r="154" spans="2:66" s="1" customFormat="1" ht="55.5" customHeight="1">
      <c r="B154" s="32"/>
      <c r="C154" s="127" t="s">
        <v>444</v>
      </c>
      <c r="D154" s="127" t="s">
        <v>225</v>
      </c>
      <c r="E154" s="128" t="s">
        <v>2343</v>
      </c>
      <c r="F154" s="129" t="s">
        <v>2344</v>
      </c>
      <c r="G154" s="129"/>
      <c r="H154" s="130" t="s">
        <v>336</v>
      </c>
      <c r="I154" s="131">
        <v>7</v>
      </c>
      <c r="J154" s="132"/>
      <c r="K154" s="133">
        <f t="shared" si="0"/>
        <v>0</v>
      </c>
      <c r="L154" s="134"/>
      <c r="M154" s="32"/>
      <c r="N154" s="135" t="s">
        <v>1</v>
      </c>
      <c r="O154" s="136" t="s">
        <v>44</v>
      </c>
      <c r="Q154" s="137">
        <f t="shared" si="1"/>
        <v>0</v>
      </c>
      <c r="R154" s="137">
        <v>0</v>
      </c>
      <c r="S154" s="137">
        <f t="shared" si="2"/>
        <v>0</v>
      </c>
      <c r="T154" s="137">
        <v>0</v>
      </c>
      <c r="U154" s="138">
        <f t="shared" si="3"/>
        <v>0</v>
      </c>
      <c r="AS154" s="139" t="s">
        <v>229</v>
      </c>
      <c r="AU154" s="139" t="s">
        <v>225</v>
      </c>
      <c r="AV154" s="139" t="s">
        <v>6</v>
      </c>
      <c r="AZ154" s="17" t="s">
        <v>224</v>
      </c>
      <c r="BF154" s="140">
        <f t="shared" si="4"/>
        <v>0</v>
      </c>
      <c r="BG154" s="140">
        <f t="shared" si="5"/>
        <v>0</v>
      </c>
      <c r="BH154" s="140">
        <f t="shared" si="6"/>
        <v>0</v>
      </c>
      <c r="BI154" s="140">
        <f t="shared" si="7"/>
        <v>0</v>
      </c>
      <c r="BJ154" s="140">
        <f t="shared" si="8"/>
        <v>0</v>
      </c>
      <c r="BK154" s="17" t="s">
        <v>6</v>
      </c>
      <c r="BL154" s="140">
        <f t="shared" si="9"/>
        <v>0</v>
      </c>
      <c r="BM154" s="17" t="s">
        <v>229</v>
      </c>
      <c r="BN154" s="139" t="s">
        <v>337</v>
      </c>
    </row>
    <row r="155" spans="2:66" s="1" customFormat="1" ht="55.5" customHeight="1">
      <c r="B155" s="32"/>
      <c r="C155" s="127" t="s">
        <v>451</v>
      </c>
      <c r="D155" s="127" t="s">
        <v>225</v>
      </c>
      <c r="E155" s="128" t="s">
        <v>2345</v>
      </c>
      <c r="F155" s="129" t="s">
        <v>2346</v>
      </c>
      <c r="G155" s="129"/>
      <c r="H155" s="130" t="s">
        <v>336</v>
      </c>
      <c r="I155" s="131">
        <v>2</v>
      </c>
      <c r="J155" s="132"/>
      <c r="K155" s="133">
        <f t="shared" si="0"/>
        <v>0</v>
      </c>
      <c r="L155" s="134"/>
      <c r="M155" s="32"/>
      <c r="N155" s="135" t="s">
        <v>1</v>
      </c>
      <c r="O155" s="136" t="s">
        <v>44</v>
      </c>
      <c r="Q155" s="137">
        <f t="shared" si="1"/>
        <v>0</v>
      </c>
      <c r="R155" s="137">
        <v>0</v>
      </c>
      <c r="S155" s="137">
        <f t="shared" si="2"/>
        <v>0</v>
      </c>
      <c r="T155" s="137">
        <v>0</v>
      </c>
      <c r="U155" s="138">
        <f t="shared" si="3"/>
        <v>0</v>
      </c>
      <c r="AS155" s="139" t="s">
        <v>229</v>
      </c>
      <c r="AU155" s="139" t="s">
        <v>225</v>
      </c>
      <c r="AV155" s="139" t="s">
        <v>6</v>
      </c>
      <c r="AZ155" s="17" t="s">
        <v>224</v>
      </c>
      <c r="BF155" s="140">
        <f t="shared" si="4"/>
        <v>0</v>
      </c>
      <c r="BG155" s="140">
        <f t="shared" si="5"/>
        <v>0</v>
      </c>
      <c r="BH155" s="140">
        <f t="shared" si="6"/>
        <v>0</v>
      </c>
      <c r="BI155" s="140">
        <f t="shared" si="7"/>
        <v>0</v>
      </c>
      <c r="BJ155" s="140">
        <f t="shared" si="8"/>
        <v>0</v>
      </c>
      <c r="BK155" s="17" t="s">
        <v>6</v>
      </c>
      <c r="BL155" s="140">
        <f t="shared" si="9"/>
        <v>0</v>
      </c>
      <c r="BM155" s="17" t="s">
        <v>229</v>
      </c>
      <c r="BN155" s="139" t="s">
        <v>626</v>
      </c>
    </row>
    <row r="156" spans="2:66" s="1" customFormat="1" ht="33" customHeight="1">
      <c r="B156" s="32"/>
      <c r="C156" s="127" t="s">
        <v>289</v>
      </c>
      <c r="D156" s="127" t="s">
        <v>225</v>
      </c>
      <c r="E156" s="128" t="s">
        <v>1589</v>
      </c>
      <c r="F156" s="129" t="s">
        <v>2347</v>
      </c>
      <c r="G156" s="129"/>
      <c r="H156" s="130" t="s">
        <v>336</v>
      </c>
      <c r="I156" s="131">
        <v>10</v>
      </c>
      <c r="J156" s="132"/>
      <c r="K156" s="133">
        <f t="shared" si="0"/>
        <v>0</v>
      </c>
      <c r="L156" s="134"/>
      <c r="M156" s="32"/>
      <c r="N156" s="135" t="s">
        <v>1</v>
      </c>
      <c r="O156" s="136" t="s">
        <v>44</v>
      </c>
      <c r="Q156" s="137">
        <f t="shared" si="1"/>
        <v>0</v>
      </c>
      <c r="R156" s="137">
        <v>0</v>
      </c>
      <c r="S156" s="137">
        <f t="shared" si="2"/>
        <v>0</v>
      </c>
      <c r="T156" s="137">
        <v>0</v>
      </c>
      <c r="U156" s="138">
        <f t="shared" si="3"/>
        <v>0</v>
      </c>
      <c r="AS156" s="139" t="s">
        <v>229</v>
      </c>
      <c r="AU156" s="139" t="s">
        <v>225</v>
      </c>
      <c r="AV156" s="139" t="s">
        <v>6</v>
      </c>
      <c r="AZ156" s="17" t="s">
        <v>224</v>
      </c>
      <c r="BF156" s="140">
        <f t="shared" si="4"/>
        <v>0</v>
      </c>
      <c r="BG156" s="140">
        <f t="shared" si="5"/>
        <v>0</v>
      </c>
      <c r="BH156" s="140">
        <f t="shared" si="6"/>
        <v>0</v>
      </c>
      <c r="BI156" s="140">
        <f t="shared" si="7"/>
        <v>0</v>
      </c>
      <c r="BJ156" s="140">
        <f t="shared" si="8"/>
        <v>0</v>
      </c>
      <c r="BK156" s="17" t="s">
        <v>6</v>
      </c>
      <c r="BL156" s="140">
        <f t="shared" si="9"/>
        <v>0</v>
      </c>
      <c r="BM156" s="17" t="s">
        <v>229</v>
      </c>
      <c r="BN156" s="139" t="s">
        <v>634</v>
      </c>
    </row>
    <row r="157" spans="2:66" s="1" customFormat="1" ht="24.2" customHeight="1">
      <c r="B157" s="32"/>
      <c r="C157" s="127" t="s">
        <v>468</v>
      </c>
      <c r="D157" s="127" t="s">
        <v>225</v>
      </c>
      <c r="E157" s="128" t="s">
        <v>2348</v>
      </c>
      <c r="F157" s="129" t="s">
        <v>2349</v>
      </c>
      <c r="G157" s="129"/>
      <c r="H157" s="130" t="s">
        <v>336</v>
      </c>
      <c r="I157" s="131">
        <v>88</v>
      </c>
      <c r="J157" s="132"/>
      <c r="K157" s="133">
        <f t="shared" si="0"/>
        <v>0</v>
      </c>
      <c r="L157" s="134"/>
      <c r="M157" s="32"/>
      <c r="N157" s="135" t="s">
        <v>1</v>
      </c>
      <c r="O157" s="136" t="s">
        <v>44</v>
      </c>
      <c r="Q157" s="137">
        <f t="shared" si="1"/>
        <v>0</v>
      </c>
      <c r="R157" s="137">
        <v>0</v>
      </c>
      <c r="S157" s="137">
        <f t="shared" si="2"/>
        <v>0</v>
      </c>
      <c r="T157" s="137">
        <v>0</v>
      </c>
      <c r="U157" s="138">
        <f t="shared" si="3"/>
        <v>0</v>
      </c>
      <c r="AS157" s="139" t="s">
        <v>229</v>
      </c>
      <c r="AU157" s="139" t="s">
        <v>225</v>
      </c>
      <c r="AV157" s="139" t="s">
        <v>6</v>
      </c>
      <c r="AZ157" s="17" t="s">
        <v>224</v>
      </c>
      <c r="BF157" s="140">
        <f t="shared" si="4"/>
        <v>0</v>
      </c>
      <c r="BG157" s="140">
        <f t="shared" si="5"/>
        <v>0</v>
      </c>
      <c r="BH157" s="140">
        <f t="shared" si="6"/>
        <v>0</v>
      </c>
      <c r="BI157" s="140">
        <f t="shared" si="7"/>
        <v>0</v>
      </c>
      <c r="BJ157" s="140">
        <f t="shared" si="8"/>
        <v>0</v>
      </c>
      <c r="BK157" s="17" t="s">
        <v>6</v>
      </c>
      <c r="BL157" s="140">
        <f t="shared" si="9"/>
        <v>0</v>
      </c>
      <c r="BM157" s="17" t="s">
        <v>229</v>
      </c>
      <c r="BN157" s="139" t="s">
        <v>642</v>
      </c>
    </row>
    <row r="158" spans="2:66" s="1" customFormat="1" ht="24.2" customHeight="1">
      <c r="B158" s="32"/>
      <c r="C158" s="127" t="s">
        <v>472</v>
      </c>
      <c r="D158" s="127" t="s">
        <v>225</v>
      </c>
      <c r="E158" s="128" t="s">
        <v>2350</v>
      </c>
      <c r="F158" s="129" t="s">
        <v>1592</v>
      </c>
      <c r="G158" s="129"/>
      <c r="H158" s="130" t="s">
        <v>336</v>
      </c>
      <c r="I158" s="131">
        <v>2</v>
      </c>
      <c r="J158" s="132"/>
      <c r="K158" s="133">
        <f t="shared" si="0"/>
        <v>0</v>
      </c>
      <c r="L158" s="134"/>
      <c r="M158" s="32"/>
      <c r="N158" s="135" t="s">
        <v>1</v>
      </c>
      <c r="O158" s="136" t="s">
        <v>44</v>
      </c>
      <c r="Q158" s="137">
        <f t="shared" si="1"/>
        <v>0</v>
      </c>
      <c r="R158" s="137">
        <v>0</v>
      </c>
      <c r="S158" s="137">
        <f t="shared" si="2"/>
        <v>0</v>
      </c>
      <c r="T158" s="137">
        <v>0</v>
      </c>
      <c r="U158" s="138">
        <f t="shared" si="3"/>
        <v>0</v>
      </c>
      <c r="AS158" s="139" t="s">
        <v>229</v>
      </c>
      <c r="AU158" s="139" t="s">
        <v>225</v>
      </c>
      <c r="AV158" s="139" t="s">
        <v>6</v>
      </c>
      <c r="AZ158" s="17" t="s">
        <v>224</v>
      </c>
      <c r="BF158" s="140">
        <f t="shared" si="4"/>
        <v>0</v>
      </c>
      <c r="BG158" s="140">
        <f t="shared" si="5"/>
        <v>0</v>
      </c>
      <c r="BH158" s="140">
        <f t="shared" si="6"/>
        <v>0</v>
      </c>
      <c r="BI158" s="140">
        <f t="shared" si="7"/>
        <v>0</v>
      </c>
      <c r="BJ158" s="140">
        <f t="shared" si="8"/>
        <v>0</v>
      </c>
      <c r="BK158" s="17" t="s">
        <v>6</v>
      </c>
      <c r="BL158" s="140">
        <f t="shared" si="9"/>
        <v>0</v>
      </c>
      <c r="BM158" s="17" t="s">
        <v>229</v>
      </c>
      <c r="BN158" s="139" t="s">
        <v>650</v>
      </c>
    </row>
    <row r="159" spans="2:66" s="1" customFormat="1" ht="33" customHeight="1">
      <c r="B159" s="32"/>
      <c r="C159" s="127" t="s">
        <v>477</v>
      </c>
      <c r="D159" s="127" t="s">
        <v>225</v>
      </c>
      <c r="E159" s="128" t="s">
        <v>2351</v>
      </c>
      <c r="F159" s="129" t="s">
        <v>2352</v>
      </c>
      <c r="G159" s="129"/>
      <c r="H159" s="130" t="s">
        <v>336</v>
      </c>
      <c r="I159" s="131">
        <v>4</v>
      </c>
      <c r="J159" s="132"/>
      <c r="K159" s="133">
        <f t="shared" si="0"/>
        <v>0</v>
      </c>
      <c r="L159" s="134"/>
      <c r="M159" s="32"/>
      <c r="N159" s="135" t="s">
        <v>1</v>
      </c>
      <c r="O159" s="136" t="s">
        <v>44</v>
      </c>
      <c r="Q159" s="137">
        <f t="shared" si="1"/>
        <v>0</v>
      </c>
      <c r="R159" s="137">
        <v>0</v>
      </c>
      <c r="S159" s="137">
        <f t="shared" si="2"/>
        <v>0</v>
      </c>
      <c r="T159" s="137">
        <v>0</v>
      </c>
      <c r="U159" s="138">
        <f t="shared" si="3"/>
        <v>0</v>
      </c>
      <c r="AS159" s="139" t="s">
        <v>229</v>
      </c>
      <c r="AU159" s="139" t="s">
        <v>225</v>
      </c>
      <c r="AV159" s="139" t="s">
        <v>6</v>
      </c>
      <c r="AZ159" s="17" t="s">
        <v>224</v>
      </c>
      <c r="BF159" s="140">
        <f t="shared" si="4"/>
        <v>0</v>
      </c>
      <c r="BG159" s="140">
        <f t="shared" si="5"/>
        <v>0</v>
      </c>
      <c r="BH159" s="140">
        <f t="shared" si="6"/>
        <v>0</v>
      </c>
      <c r="BI159" s="140">
        <f t="shared" si="7"/>
        <v>0</v>
      </c>
      <c r="BJ159" s="140">
        <f t="shared" si="8"/>
        <v>0</v>
      </c>
      <c r="BK159" s="17" t="s">
        <v>6</v>
      </c>
      <c r="BL159" s="140">
        <f t="shared" si="9"/>
        <v>0</v>
      </c>
      <c r="BM159" s="17" t="s">
        <v>229</v>
      </c>
      <c r="BN159" s="139" t="s">
        <v>658</v>
      </c>
    </row>
    <row r="160" spans="2:66" s="1" customFormat="1" ht="24.2" customHeight="1">
      <c r="B160" s="32"/>
      <c r="C160" s="127" t="s">
        <v>292</v>
      </c>
      <c r="D160" s="127" t="s">
        <v>225</v>
      </c>
      <c r="E160" s="128" t="s">
        <v>2353</v>
      </c>
      <c r="F160" s="129" t="s">
        <v>2354</v>
      </c>
      <c r="G160" s="129"/>
      <c r="H160" s="130" t="s">
        <v>336</v>
      </c>
      <c r="I160" s="131">
        <v>4</v>
      </c>
      <c r="J160" s="132"/>
      <c r="K160" s="133">
        <f t="shared" si="0"/>
        <v>0</v>
      </c>
      <c r="L160" s="134"/>
      <c r="M160" s="32"/>
      <c r="N160" s="181" t="s">
        <v>1</v>
      </c>
      <c r="O160" s="182" t="s">
        <v>44</v>
      </c>
      <c r="P160" s="183"/>
      <c r="Q160" s="184">
        <f t="shared" si="1"/>
        <v>0</v>
      </c>
      <c r="R160" s="184">
        <v>0</v>
      </c>
      <c r="S160" s="184">
        <f t="shared" si="2"/>
        <v>0</v>
      </c>
      <c r="T160" s="184">
        <v>0</v>
      </c>
      <c r="U160" s="185">
        <f t="shared" si="3"/>
        <v>0</v>
      </c>
      <c r="AS160" s="139" t="s">
        <v>229</v>
      </c>
      <c r="AU160" s="139" t="s">
        <v>225</v>
      </c>
      <c r="AV160" s="139" t="s">
        <v>6</v>
      </c>
      <c r="AZ160" s="17" t="s">
        <v>224</v>
      </c>
      <c r="BF160" s="140">
        <f t="shared" si="4"/>
        <v>0</v>
      </c>
      <c r="BG160" s="140">
        <f t="shared" si="5"/>
        <v>0</v>
      </c>
      <c r="BH160" s="140">
        <f t="shared" si="6"/>
        <v>0</v>
      </c>
      <c r="BI160" s="140">
        <f t="shared" si="7"/>
        <v>0</v>
      </c>
      <c r="BJ160" s="140">
        <f t="shared" si="8"/>
        <v>0</v>
      </c>
      <c r="BK160" s="17" t="s">
        <v>6</v>
      </c>
      <c r="BL160" s="140">
        <f t="shared" si="9"/>
        <v>0</v>
      </c>
      <c r="BM160" s="17" t="s">
        <v>229</v>
      </c>
      <c r="BN160" s="139" t="s">
        <v>666</v>
      </c>
    </row>
    <row r="161" spans="2:13" s="1" customFormat="1" ht="6.95" customHeight="1">
      <c r="B161" s="44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32"/>
    </row>
  </sheetData>
  <sheetProtection algorithmName="SHA-512" hashValue="I82Rww7Tq1uvY0ECLkI8ZcWMphc6WJ1wNq+0jONOkMwFacf+FcSPcTv2/2vnWB01jgXZtZLfZtI1bZOHToFlGg==" saltValue="7hL9jpQe4UxIyABi/DplRw==" spinCount="100000" sheet="1" formatCells="0" formatColumns="0" formatRows="0" insertColumns="0" insertRows="0" insertHyperlinks="0" deleteColumns="0" deleteRows="0" sort="0" autoFilter="0" pivotTables="0"/>
  <autoFilter ref="C116:L160" xr:uid="{00000000-0009-0000-0000-000018000000}"/>
  <mergeCells count="9">
    <mergeCell ref="E87:I87"/>
    <mergeCell ref="E107:I107"/>
    <mergeCell ref="E109:I109"/>
    <mergeCell ref="M2:W2"/>
    <mergeCell ref="E7:I7"/>
    <mergeCell ref="E9:I9"/>
    <mergeCell ref="E18:I18"/>
    <mergeCell ref="E27:I27"/>
    <mergeCell ref="E85:I85"/>
  </mergeCells>
  <pageMargins left="0.39374999999999999" right="0.39374999999999999" top="0.39374999999999999" bottom="0.39374999999999999" header="0" footer="0"/>
  <pageSetup paperSize="9" scale="76" fitToHeight="100" orientation="portrait" blackAndWhite="1" r:id="rId1"/>
  <headerFooter>
    <oddFooter>&amp;CStrana &amp;P z &amp;N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2:BM125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159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>
      <c r="B4" s="20"/>
      <c r="D4" s="21" t="s">
        <v>181</v>
      </c>
      <c r="L4" s="20"/>
      <c r="M4" s="88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236" t="str">
        <f>'Rekapitulace stavby'!K6</f>
        <v>Přírodní koupací biotop Jilemnice</v>
      </c>
      <c r="F7" s="237"/>
      <c r="G7" s="237"/>
      <c r="H7" s="237"/>
      <c r="L7" s="20"/>
    </row>
    <row r="8" spans="2:46" s="1" customFormat="1" ht="12" customHeight="1">
      <c r="B8" s="32"/>
      <c r="D8" s="27" t="s">
        <v>182</v>
      </c>
      <c r="L8" s="32"/>
    </row>
    <row r="9" spans="2:46" s="1" customFormat="1" ht="30" customHeight="1">
      <c r="B9" s="32"/>
      <c r="E9" s="201" t="s">
        <v>2559</v>
      </c>
      <c r="F9" s="235"/>
      <c r="G9" s="235"/>
      <c r="H9" s="235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19</v>
      </c>
      <c r="F11" s="25" t="s">
        <v>1</v>
      </c>
      <c r="I11" s="27" t="s">
        <v>20</v>
      </c>
      <c r="J11" s="25" t="s">
        <v>1</v>
      </c>
      <c r="L11" s="32"/>
    </row>
    <row r="12" spans="2:46" s="1" customFormat="1" ht="12" customHeight="1">
      <c r="B12" s="32"/>
      <c r="D12" s="27" t="s">
        <v>21</v>
      </c>
      <c r="F12" s="25" t="s">
        <v>37</v>
      </c>
      <c r="I12" s="27" t="s">
        <v>23</v>
      </c>
      <c r="J12" s="52" t="str">
        <f>'Rekapitulace stavby'!AN8</f>
        <v>12. 2. 2024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tr">
        <f>IF('Rekapitulace stavby'!AN10="","",'Rekapitulace stavby'!AN10)</f>
        <v>05769370</v>
      </c>
      <c r="L14" s="32"/>
    </row>
    <row r="15" spans="2:46" s="1" customFormat="1" ht="18" customHeight="1">
      <c r="B15" s="32"/>
      <c r="E15" s="25" t="str">
        <f>IF('Rekapitulace stavby'!E11="","",'Rekapitulace stavby'!E11)</f>
        <v>Sportovní centrum Jilemnice, s.r.o.</v>
      </c>
      <c r="I15" s="27" t="s">
        <v>29</v>
      </c>
      <c r="J15" s="25" t="str">
        <f>IF('Rekapitulace stavby'!AN11="","",'Rekapitulace stavby'!AN11)</f>
        <v/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30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8" t="str">
        <f>'Rekapitulace stavby'!E14</f>
        <v>Vyplň údaj</v>
      </c>
      <c r="F18" s="224"/>
      <c r="G18" s="224"/>
      <c r="H18" s="224"/>
      <c r="I18" s="27" t="s">
        <v>29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32</v>
      </c>
      <c r="I20" s="27" t="s">
        <v>26</v>
      </c>
      <c r="J20" s="25" t="str">
        <f>IF('Rekapitulace stavby'!AN16="","",'Rekapitulace stavby'!AN16)</f>
        <v>26230283</v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BAPO s.r.o. </v>
      </c>
      <c r="I21" s="27" t="s">
        <v>29</v>
      </c>
      <c r="J21" s="25" t="str">
        <f>IF('Rekapitulace stavby'!AN17="","",'Rekapitulace stavby'!AN17)</f>
        <v/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36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29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38</v>
      </c>
      <c r="L26" s="32"/>
    </row>
    <row r="27" spans="2:12" s="7" customFormat="1" ht="16.5" customHeight="1">
      <c r="B27" s="89"/>
      <c r="E27" s="228" t="s">
        <v>1</v>
      </c>
      <c r="F27" s="228"/>
      <c r="G27" s="228"/>
      <c r="H27" s="228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39</v>
      </c>
      <c r="J30" s="66">
        <f>ROUND(J117,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41</v>
      </c>
      <c r="I32" s="35" t="s">
        <v>40</v>
      </c>
      <c r="J32" s="35" t="s">
        <v>42</v>
      </c>
      <c r="L32" s="32"/>
    </row>
    <row r="33" spans="2:12" s="1" customFormat="1" ht="14.45" customHeight="1">
      <c r="B33" s="32"/>
      <c r="D33" s="55" t="s">
        <v>43</v>
      </c>
      <c r="E33" s="27" t="s">
        <v>44</v>
      </c>
      <c r="F33" s="91">
        <f>ROUND((SUM(BE117:BE124)),  2)</f>
        <v>0</v>
      </c>
      <c r="I33" s="92">
        <v>0.21</v>
      </c>
      <c r="J33" s="91">
        <f>ROUND(((SUM(BE117:BE124))*I33),  2)</f>
        <v>0</v>
      </c>
      <c r="L33" s="32"/>
    </row>
    <row r="34" spans="2:12" s="1" customFormat="1" ht="14.45" customHeight="1">
      <c r="B34" s="32"/>
      <c r="E34" s="27" t="s">
        <v>45</v>
      </c>
      <c r="F34" s="91">
        <f>ROUND((SUM(BF117:BF124)),  2)</f>
        <v>0</v>
      </c>
      <c r="I34" s="92">
        <v>0.12</v>
      </c>
      <c r="J34" s="91">
        <f>ROUND(((SUM(BF117:BF124))*I34),  2)</f>
        <v>0</v>
      </c>
      <c r="L34" s="32"/>
    </row>
    <row r="35" spans="2:12" s="1" customFormat="1" ht="14.45" hidden="1" customHeight="1">
      <c r="B35" s="32"/>
      <c r="E35" s="27" t="s">
        <v>46</v>
      </c>
      <c r="F35" s="91">
        <f>ROUND((SUM(BG117:BG124)),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47</v>
      </c>
      <c r="F36" s="91">
        <f>ROUND((SUM(BH117:BH124)),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48</v>
      </c>
      <c r="F37" s="91">
        <f>ROUND((SUM(BI117:BI124)),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3"/>
      <c r="D39" s="94" t="s">
        <v>49</v>
      </c>
      <c r="E39" s="57"/>
      <c r="F39" s="57"/>
      <c r="G39" s="95" t="s">
        <v>50</v>
      </c>
      <c r="H39" s="96" t="s">
        <v>51</v>
      </c>
      <c r="I39" s="57"/>
      <c r="J39" s="97">
        <f>SUM(J30:J37)</f>
        <v>0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52</v>
      </c>
      <c r="E50" s="42"/>
      <c r="F50" s="42"/>
      <c r="G50" s="41" t="s">
        <v>53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54</v>
      </c>
      <c r="E61" s="34"/>
      <c r="F61" s="99" t="s">
        <v>55</v>
      </c>
      <c r="G61" s="43" t="s">
        <v>54</v>
      </c>
      <c r="H61" s="34"/>
      <c r="I61" s="34"/>
      <c r="J61" s="100" t="s">
        <v>55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56</v>
      </c>
      <c r="E65" s="42"/>
      <c r="F65" s="42"/>
      <c r="G65" s="41" t="s">
        <v>57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54</v>
      </c>
      <c r="E76" s="34"/>
      <c r="F76" s="99" t="s">
        <v>55</v>
      </c>
      <c r="G76" s="43" t="s">
        <v>54</v>
      </c>
      <c r="H76" s="34"/>
      <c r="I76" s="34"/>
      <c r="J76" s="100" t="s">
        <v>55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184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17</v>
      </c>
      <c r="L84" s="32"/>
    </row>
    <row r="85" spans="2:47" s="1" customFormat="1" ht="16.5" customHeight="1">
      <c r="B85" s="32"/>
      <c r="E85" s="236" t="str">
        <f>E7</f>
        <v>Přírodní koupací biotop Jilemnice</v>
      </c>
      <c r="F85" s="237"/>
      <c r="G85" s="237"/>
      <c r="H85" s="237"/>
      <c r="L85" s="32"/>
    </row>
    <row r="86" spans="2:47" s="1" customFormat="1" ht="12" customHeight="1">
      <c r="B86" s="32"/>
      <c r="C86" s="27" t="s">
        <v>182</v>
      </c>
      <c r="L86" s="32"/>
    </row>
    <row r="87" spans="2:47" s="1" customFormat="1" ht="30" customHeight="1">
      <c r="B87" s="32"/>
      <c r="E87" s="201" t="str">
        <f>E9</f>
        <v>SO 09.6 - Objekt zázemí - občerstvení - elektroinstalace - svítidla</v>
      </c>
      <c r="F87" s="235"/>
      <c r="G87" s="235"/>
      <c r="H87" s="235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21</v>
      </c>
      <c r="F89" s="25" t="str">
        <f>F12</f>
        <v xml:space="preserve"> </v>
      </c>
      <c r="I89" s="27" t="s">
        <v>23</v>
      </c>
      <c r="J89" s="52" t="str">
        <f>IF(J12="","",J12)</f>
        <v>12. 2. 2024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25</v>
      </c>
      <c r="F91" s="25" t="str">
        <f>E15</f>
        <v>Sportovní centrum Jilemnice, s.r.o.</v>
      </c>
      <c r="I91" s="27" t="s">
        <v>32</v>
      </c>
      <c r="J91" s="30" t="str">
        <f>E21</f>
        <v xml:space="preserve">BAPO s.r.o. </v>
      </c>
      <c r="L91" s="32"/>
    </row>
    <row r="92" spans="2:47" s="1" customFormat="1" ht="15.2" customHeight="1">
      <c r="B92" s="32"/>
      <c r="C92" s="27" t="s">
        <v>30</v>
      </c>
      <c r="F92" s="25" t="str">
        <f>IF(E18="","",E18)</f>
        <v>Vyplň údaj</v>
      </c>
      <c r="I92" s="27" t="s">
        <v>36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185</v>
      </c>
      <c r="D94" s="93"/>
      <c r="E94" s="93"/>
      <c r="F94" s="93"/>
      <c r="G94" s="93"/>
      <c r="H94" s="93"/>
      <c r="I94" s="93"/>
      <c r="J94" s="102" t="s">
        <v>186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3" t="s">
        <v>187</v>
      </c>
      <c r="J96" s="66">
        <f>J117</f>
        <v>0</v>
      </c>
      <c r="L96" s="32"/>
      <c r="AU96" s="17" t="s">
        <v>188</v>
      </c>
    </row>
    <row r="97" spans="2:12" s="8" customFormat="1" ht="24.95" customHeight="1">
      <c r="B97" s="104"/>
      <c r="D97" s="105" t="s">
        <v>1044</v>
      </c>
      <c r="E97" s="106"/>
      <c r="F97" s="106"/>
      <c r="G97" s="106"/>
      <c r="H97" s="106"/>
      <c r="I97" s="106"/>
      <c r="J97" s="107">
        <f>J118</f>
        <v>0</v>
      </c>
      <c r="L97" s="104"/>
    </row>
    <row r="98" spans="2:12" s="1" customFormat="1" ht="21.75" customHeight="1">
      <c r="B98" s="32"/>
      <c r="L98" s="32"/>
    </row>
    <row r="99" spans="2:12" s="1" customFormat="1" ht="6.95" customHeight="1">
      <c r="B99" s="44"/>
      <c r="C99" s="45"/>
      <c r="D99" s="45"/>
      <c r="E99" s="45"/>
      <c r="F99" s="45"/>
      <c r="G99" s="45"/>
      <c r="H99" s="45"/>
      <c r="I99" s="45"/>
      <c r="J99" s="45"/>
      <c r="K99" s="45"/>
      <c r="L99" s="32"/>
    </row>
    <row r="103" spans="2:12" s="1" customFormat="1" ht="6.95" customHeight="1">
      <c r="B103" s="46"/>
      <c r="C103" s="47"/>
      <c r="D103" s="47"/>
      <c r="E103" s="47"/>
      <c r="F103" s="47"/>
      <c r="G103" s="47"/>
      <c r="H103" s="47"/>
      <c r="I103" s="47"/>
      <c r="J103" s="47"/>
      <c r="K103" s="47"/>
      <c r="L103" s="32"/>
    </row>
    <row r="104" spans="2:12" s="1" customFormat="1" ht="24.95" customHeight="1">
      <c r="B104" s="32"/>
      <c r="C104" s="21" t="s">
        <v>210</v>
      </c>
      <c r="L104" s="32"/>
    </row>
    <row r="105" spans="2:12" s="1" customFormat="1" ht="6.95" customHeight="1">
      <c r="B105" s="32"/>
      <c r="L105" s="32"/>
    </row>
    <row r="106" spans="2:12" s="1" customFormat="1" ht="12" customHeight="1">
      <c r="B106" s="32"/>
      <c r="C106" s="27" t="s">
        <v>17</v>
      </c>
      <c r="L106" s="32"/>
    </row>
    <row r="107" spans="2:12" s="1" customFormat="1" ht="16.5" customHeight="1">
      <c r="B107" s="32"/>
      <c r="E107" s="236" t="str">
        <f>E7</f>
        <v>Přírodní koupací biotop Jilemnice</v>
      </c>
      <c r="F107" s="237"/>
      <c r="G107" s="237"/>
      <c r="H107" s="237"/>
      <c r="L107" s="32"/>
    </row>
    <row r="108" spans="2:12" s="1" customFormat="1" ht="12" customHeight="1">
      <c r="B108" s="32"/>
      <c r="C108" s="27" t="s">
        <v>182</v>
      </c>
      <c r="L108" s="32"/>
    </row>
    <row r="109" spans="2:12" s="1" customFormat="1" ht="30" customHeight="1">
      <c r="B109" s="32"/>
      <c r="E109" s="201" t="str">
        <f>E9</f>
        <v>SO 09.6 - Objekt zázemí - občerstvení - elektroinstalace - svítidla</v>
      </c>
      <c r="F109" s="235"/>
      <c r="G109" s="235"/>
      <c r="H109" s="235"/>
      <c r="L109" s="32"/>
    </row>
    <row r="110" spans="2:12" s="1" customFormat="1" ht="6.95" customHeight="1">
      <c r="B110" s="32"/>
      <c r="L110" s="32"/>
    </row>
    <row r="111" spans="2:12" s="1" customFormat="1" ht="12" customHeight="1">
      <c r="B111" s="32"/>
      <c r="C111" s="27" t="s">
        <v>21</v>
      </c>
      <c r="F111" s="25" t="str">
        <f>F12</f>
        <v xml:space="preserve"> </v>
      </c>
      <c r="I111" s="27" t="s">
        <v>23</v>
      </c>
      <c r="J111" s="52" t="str">
        <f>IF(J12="","",J12)</f>
        <v>12. 2. 2024</v>
      </c>
      <c r="L111" s="32"/>
    </row>
    <row r="112" spans="2:12" s="1" customFormat="1" ht="6.95" customHeight="1">
      <c r="B112" s="32"/>
      <c r="L112" s="32"/>
    </row>
    <row r="113" spans="2:65" s="1" customFormat="1" ht="15.2" customHeight="1">
      <c r="B113" s="32"/>
      <c r="C113" s="27" t="s">
        <v>25</v>
      </c>
      <c r="F113" s="25" t="str">
        <f>E15</f>
        <v>Sportovní centrum Jilemnice, s.r.o.</v>
      </c>
      <c r="I113" s="27" t="s">
        <v>32</v>
      </c>
      <c r="J113" s="30" t="str">
        <f>E21</f>
        <v xml:space="preserve">BAPO s.r.o. </v>
      </c>
      <c r="L113" s="32"/>
    </row>
    <row r="114" spans="2:65" s="1" customFormat="1" ht="15.2" customHeight="1">
      <c r="B114" s="32"/>
      <c r="C114" s="27" t="s">
        <v>30</v>
      </c>
      <c r="F114" s="25" t="str">
        <f>IF(E18="","",E18)</f>
        <v>Vyplň údaj</v>
      </c>
      <c r="I114" s="27" t="s">
        <v>36</v>
      </c>
      <c r="J114" s="30" t="str">
        <f>E24</f>
        <v xml:space="preserve"> </v>
      </c>
      <c r="L114" s="32"/>
    </row>
    <row r="115" spans="2:65" s="1" customFormat="1" ht="10.35" customHeight="1">
      <c r="B115" s="32"/>
      <c r="L115" s="32"/>
    </row>
    <row r="116" spans="2:65" s="9" customFormat="1" ht="29.25" customHeight="1">
      <c r="B116" s="108"/>
      <c r="C116" s="109" t="s">
        <v>211</v>
      </c>
      <c r="D116" s="110" t="s">
        <v>64</v>
      </c>
      <c r="E116" s="110" t="s">
        <v>60</v>
      </c>
      <c r="F116" s="110" t="s">
        <v>61</v>
      </c>
      <c r="G116" s="110" t="s">
        <v>212</v>
      </c>
      <c r="H116" s="110" t="s">
        <v>213</v>
      </c>
      <c r="I116" s="110" t="s">
        <v>214</v>
      </c>
      <c r="J116" s="111" t="s">
        <v>186</v>
      </c>
      <c r="K116" s="112" t="s">
        <v>215</v>
      </c>
      <c r="L116" s="108"/>
      <c r="M116" s="59" t="s">
        <v>1</v>
      </c>
      <c r="N116" s="60" t="s">
        <v>43</v>
      </c>
      <c r="O116" s="60" t="s">
        <v>216</v>
      </c>
      <c r="P116" s="60" t="s">
        <v>217</v>
      </c>
      <c r="Q116" s="60" t="s">
        <v>218</v>
      </c>
      <c r="R116" s="60" t="s">
        <v>219</v>
      </c>
      <c r="S116" s="60" t="s">
        <v>220</v>
      </c>
      <c r="T116" s="61" t="s">
        <v>221</v>
      </c>
    </row>
    <row r="117" spans="2:65" s="1" customFormat="1" ht="22.9" customHeight="1">
      <c r="B117" s="32"/>
      <c r="C117" s="64" t="s">
        <v>222</v>
      </c>
      <c r="J117" s="113">
        <f>BK117</f>
        <v>0</v>
      </c>
      <c r="L117" s="32"/>
      <c r="M117" s="62"/>
      <c r="N117" s="53"/>
      <c r="O117" s="53"/>
      <c r="P117" s="114">
        <f>P118</f>
        <v>0</v>
      </c>
      <c r="Q117" s="53"/>
      <c r="R117" s="114">
        <f>R118</f>
        <v>0</v>
      </c>
      <c r="S117" s="53"/>
      <c r="T117" s="115">
        <f>T118</f>
        <v>0</v>
      </c>
      <c r="AT117" s="17" t="s">
        <v>78</v>
      </c>
      <c r="AU117" s="17" t="s">
        <v>188</v>
      </c>
      <c r="BK117" s="116">
        <f>BK118</f>
        <v>0</v>
      </c>
    </row>
    <row r="118" spans="2:65" s="10" customFormat="1" ht="25.9" customHeight="1">
      <c r="B118" s="117"/>
      <c r="D118" s="118" t="s">
        <v>78</v>
      </c>
      <c r="E118" s="119" t="s">
        <v>60</v>
      </c>
      <c r="F118" s="119" t="s">
        <v>61</v>
      </c>
      <c r="I118" s="120"/>
      <c r="J118" s="121">
        <f>BK118</f>
        <v>0</v>
      </c>
      <c r="L118" s="117"/>
      <c r="M118" s="122"/>
      <c r="P118" s="123">
        <f>SUM(P119:P124)</f>
        <v>0</v>
      </c>
      <c r="R118" s="123">
        <f>SUM(R119:R124)</f>
        <v>0</v>
      </c>
      <c r="T118" s="124">
        <f>SUM(T119:T124)</f>
        <v>0</v>
      </c>
      <c r="AR118" s="118" t="s">
        <v>6</v>
      </c>
      <c r="AT118" s="125" t="s">
        <v>78</v>
      </c>
      <c r="AU118" s="125" t="s">
        <v>79</v>
      </c>
      <c r="AY118" s="118" t="s">
        <v>224</v>
      </c>
      <c r="BK118" s="126">
        <f>SUM(BK119:BK124)</f>
        <v>0</v>
      </c>
    </row>
    <row r="119" spans="2:65" s="1" customFormat="1" ht="37.9" customHeight="1">
      <c r="B119" s="32"/>
      <c r="C119" s="127" t="s">
        <v>6</v>
      </c>
      <c r="D119" s="127" t="s">
        <v>225</v>
      </c>
      <c r="E119" s="128" t="s">
        <v>1051</v>
      </c>
      <c r="F119" s="129" t="s">
        <v>2390</v>
      </c>
      <c r="G119" s="130" t="s">
        <v>336</v>
      </c>
      <c r="H119" s="131">
        <v>5</v>
      </c>
      <c r="I119" s="132"/>
      <c r="J119" s="133">
        <f t="shared" ref="J119:J124" si="0">ROUND(I119*H119,2)</f>
        <v>0</v>
      </c>
      <c r="K119" s="134"/>
      <c r="L119" s="32"/>
      <c r="M119" s="135" t="s">
        <v>1</v>
      </c>
      <c r="N119" s="136" t="s">
        <v>44</v>
      </c>
      <c r="P119" s="137">
        <f t="shared" ref="P119:P124" si="1">O119*H119</f>
        <v>0</v>
      </c>
      <c r="Q119" s="137">
        <v>0</v>
      </c>
      <c r="R119" s="137">
        <f t="shared" ref="R119:R124" si="2">Q119*H119</f>
        <v>0</v>
      </c>
      <c r="S119" s="137">
        <v>0</v>
      </c>
      <c r="T119" s="138">
        <f t="shared" ref="T119:T124" si="3">S119*H119</f>
        <v>0</v>
      </c>
      <c r="AR119" s="139" t="s">
        <v>229</v>
      </c>
      <c r="AT119" s="139" t="s">
        <v>225</v>
      </c>
      <c r="AU119" s="139" t="s">
        <v>6</v>
      </c>
      <c r="AY119" s="17" t="s">
        <v>224</v>
      </c>
      <c r="BE119" s="140">
        <f t="shared" ref="BE119:BE124" si="4">IF(N119="základní",J119,0)</f>
        <v>0</v>
      </c>
      <c r="BF119" s="140">
        <f t="shared" ref="BF119:BF124" si="5">IF(N119="snížená",J119,0)</f>
        <v>0</v>
      </c>
      <c r="BG119" s="140">
        <f t="shared" ref="BG119:BG124" si="6">IF(N119="zákl. přenesená",J119,0)</f>
        <v>0</v>
      </c>
      <c r="BH119" s="140">
        <f t="shared" ref="BH119:BH124" si="7">IF(N119="sníž. přenesená",J119,0)</f>
        <v>0</v>
      </c>
      <c r="BI119" s="140">
        <f t="shared" ref="BI119:BI124" si="8">IF(N119="nulová",J119,0)</f>
        <v>0</v>
      </c>
      <c r="BJ119" s="17" t="s">
        <v>6</v>
      </c>
      <c r="BK119" s="140">
        <f t="shared" ref="BK119:BK124" si="9">ROUND(I119*H119,2)</f>
        <v>0</v>
      </c>
      <c r="BL119" s="17" t="s">
        <v>229</v>
      </c>
      <c r="BM119" s="139" t="s">
        <v>88</v>
      </c>
    </row>
    <row r="120" spans="2:65" s="1" customFormat="1" ht="37.9" customHeight="1">
      <c r="B120" s="32"/>
      <c r="C120" s="127" t="s">
        <v>88</v>
      </c>
      <c r="D120" s="127" t="s">
        <v>225</v>
      </c>
      <c r="E120" s="128" t="s">
        <v>1053</v>
      </c>
      <c r="F120" s="129" t="s">
        <v>2391</v>
      </c>
      <c r="G120" s="130" t="s">
        <v>336</v>
      </c>
      <c r="H120" s="131">
        <v>19</v>
      </c>
      <c r="I120" s="132"/>
      <c r="J120" s="133">
        <f t="shared" si="0"/>
        <v>0</v>
      </c>
      <c r="K120" s="134"/>
      <c r="L120" s="32"/>
      <c r="M120" s="135" t="s">
        <v>1</v>
      </c>
      <c r="N120" s="136" t="s">
        <v>44</v>
      </c>
      <c r="P120" s="137">
        <f t="shared" si="1"/>
        <v>0</v>
      </c>
      <c r="Q120" s="137">
        <v>0</v>
      </c>
      <c r="R120" s="137">
        <f t="shared" si="2"/>
        <v>0</v>
      </c>
      <c r="S120" s="137">
        <v>0</v>
      </c>
      <c r="T120" s="138">
        <f t="shared" si="3"/>
        <v>0</v>
      </c>
      <c r="AR120" s="139" t="s">
        <v>229</v>
      </c>
      <c r="AT120" s="139" t="s">
        <v>225</v>
      </c>
      <c r="AU120" s="139" t="s">
        <v>6</v>
      </c>
      <c r="AY120" s="17" t="s">
        <v>224</v>
      </c>
      <c r="BE120" s="140">
        <f t="shared" si="4"/>
        <v>0</v>
      </c>
      <c r="BF120" s="140">
        <f t="shared" si="5"/>
        <v>0</v>
      </c>
      <c r="BG120" s="140">
        <f t="shared" si="6"/>
        <v>0</v>
      </c>
      <c r="BH120" s="140">
        <f t="shared" si="7"/>
        <v>0</v>
      </c>
      <c r="BI120" s="140">
        <f t="shared" si="8"/>
        <v>0</v>
      </c>
      <c r="BJ120" s="17" t="s">
        <v>6</v>
      </c>
      <c r="BK120" s="140">
        <f t="shared" si="9"/>
        <v>0</v>
      </c>
      <c r="BL120" s="17" t="s">
        <v>229</v>
      </c>
      <c r="BM120" s="139" t="s">
        <v>229</v>
      </c>
    </row>
    <row r="121" spans="2:65" s="1" customFormat="1" ht="44.25" customHeight="1">
      <c r="B121" s="32"/>
      <c r="C121" s="127" t="s">
        <v>241</v>
      </c>
      <c r="D121" s="127" t="s">
        <v>225</v>
      </c>
      <c r="E121" s="128" t="s">
        <v>1536</v>
      </c>
      <c r="F121" s="129" t="s">
        <v>2392</v>
      </c>
      <c r="G121" s="130" t="s">
        <v>336</v>
      </c>
      <c r="H121" s="131">
        <v>6</v>
      </c>
      <c r="I121" s="132"/>
      <c r="J121" s="133">
        <f t="shared" si="0"/>
        <v>0</v>
      </c>
      <c r="K121" s="134"/>
      <c r="L121" s="32"/>
      <c r="M121" s="135" t="s">
        <v>1</v>
      </c>
      <c r="N121" s="136" t="s">
        <v>44</v>
      </c>
      <c r="P121" s="137">
        <f t="shared" si="1"/>
        <v>0</v>
      </c>
      <c r="Q121" s="137">
        <v>0</v>
      </c>
      <c r="R121" s="137">
        <f t="shared" si="2"/>
        <v>0</v>
      </c>
      <c r="S121" s="137">
        <v>0</v>
      </c>
      <c r="T121" s="138">
        <f t="shared" si="3"/>
        <v>0</v>
      </c>
      <c r="AR121" s="139" t="s">
        <v>229</v>
      </c>
      <c r="AT121" s="139" t="s">
        <v>225</v>
      </c>
      <c r="AU121" s="139" t="s">
        <v>6</v>
      </c>
      <c r="AY121" s="17" t="s">
        <v>224</v>
      </c>
      <c r="BE121" s="140">
        <f t="shared" si="4"/>
        <v>0</v>
      </c>
      <c r="BF121" s="140">
        <f t="shared" si="5"/>
        <v>0</v>
      </c>
      <c r="BG121" s="140">
        <f t="shared" si="6"/>
        <v>0</v>
      </c>
      <c r="BH121" s="140">
        <f t="shared" si="7"/>
        <v>0</v>
      </c>
      <c r="BI121" s="140">
        <f t="shared" si="8"/>
        <v>0</v>
      </c>
      <c r="BJ121" s="17" t="s">
        <v>6</v>
      </c>
      <c r="BK121" s="140">
        <f t="shared" si="9"/>
        <v>0</v>
      </c>
      <c r="BL121" s="17" t="s">
        <v>229</v>
      </c>
      <c r="BM121" s="139" t="s">
        <v>258</v>
      </c>
    </row>
    <row r="122" spans="2:65" s="1" customFormat="1" ht="37.9" customHeight="1">
      <c r="B122" s="32"/>
      <c r="C122" s="127" t="s">
        <v>229</v>
      </c>
      <c r="D122" s="127" t="s">
        <v>225</v>
      </c>
      <c r="E122" s="128" t="s">
        <v>1540</v>
      </c>
      <c r="F122" s="129" t="s">
        <v>1537</v>
      </c>
      <c r="G122" s="130" t="s">
        <v>336</v>
      </c>
      <c r="H122" s="131">
        <v>8</v>
      </c>
      <c r="I122" s="132"/>
      <c r="J122" s="133">
        <f t="shared" si="0"/>
        <v>0</v>
      </c>
      <c r="K122" s="134"/>
      <c r="L122" s="32"/>
      <c r="M122" s="135" t="s">
        <v>1</v>
      </c>
      <c r="N122" s="136" t="s">
        <v>44</v>
      </c>
      <c r="P122" s="137">
        <f t="shared" si="1"/>
        <v>0</v>
      </c>
      <c r="Q122" s="137">
        <v>0</v>
      </c>
      <c r="R122" s="137">
        <f t="shared" si="2"/>
        <v>0</v>
      </c>
      <c r="S122" s="137">
        <v>0</v>
      </c>
      <c r="T122" s="138">
        <f t="shared" si="3"/>
        <v>0</v>
      </c>
      <c r="AR122" s="139" t="s">
        <v>229</v>
      </c>
      <c r="AT122" s="139" t="s">
        <v>225</v>
      </c>
      <c r="AU122" s="139" t="s">
        <v>6</v>
      </c>
      <c r="AY122" s="17" t="s">
        <v>224</v>
      </c>
      <c r="BE122" s="140">
        <f t="shared" si="4"/>
        <v>0</v>
      </c>
      <c r="BF122" s="140">
        <f t="shared" si="5"/>
        <v>0</v>
      </c>
      <c r="BG122" s="140">
        <f t="shared" si="6"/>
        <v>0</v>
      </c>
      <c r="BH122" s="140">
        <f t="shared" si="7"/>
        <v>0</v>
      </c>
      <c r="BI122" s="140">
        <f t="shared" si="8"/>
        <v>0</v>
      </c>
      <c r="BJ122" s="17" t="s">
        <v>6</v>
      </c>
      <c r="BK122" s="140">
        <f t="shared" si="9"/>
        <v>0</v>
      </c>
      <c r="BL122" s="17" t="s">
        <v>229</v>
      </c>
      <c r="BM122" s="139" t="s">
        <v>272</v>
      </c>
    </row>
    <row r="123" spans="2:65" s="1" customFormat="1" ht="49.15" customHeight="1">
      <c r="B123" s="32"/>
      <c r="C123" s="127" t="s">
        <v>250</v>
      </c>
      <c r="D123" s="127" t="s">
        <v>225</v>
      </c>
      <c r="E123" s="128" t="s">
        <v>2365</v>
      </c>
      <c r="F123" s="129" t="s">
        <v>2395</v>
      </c>
      <c r="G123" s="130" t="s">
        <v>336</v>
      </c>
      <c r="H123" s="131">
        <v>2</v>
      </c>
      <c r="I123" s="132"/>
      <c r="J123" s="133">
        <f t="shared" si="0"/>
        <v>0</v>
      </c>
      <c r="K123" s="134"/>
      <c r="L123" s="32"/>
      <c r="M123" s="135" t="s">
        <v>1</v>
      </c>
      <c r="N123" s="136" t="s">
        <v>44</v>
      </c>
      <c r="P123" s="137">
        <f t="shared" si="1"/>
        <v>0</v>
      </c>
      <c r="Q123" s="137">
        <v>0</v>
      </c>
      <c r="R123" s="137">
        <f t="shared" si="2"/>
        <v>0</v>
      </c>
      <c r="S123" s="137">
        <v>0</v>
      </c>
      <c r="T123" s="138">
        <f t="shared" si="3"/>
        <v>0</v>
      </c>
      <c r="AR123" s="139" t="s">
        <v>229</v>
      </c>
      <c r="AT123" s="139" t="s">
        <v>225</v>
      </c>
      <c r="AU123" s="139" t="s">
        <v>6</v>
      </c>
      <c r="AY123" s="17" t="s">
        <v>224</v>
      </c>
      <c r="BE123" s="140">
        <f t="shared" si="4"/>
        <v>0</v>
      </c>
      <c r="BF123" s="140">
        <f t="shared" si="5"/>
        <v>0</v>
      </c>
      <c r="BG123" s="140">
        <f t="shared" si="6"/>
        <v>0</v>
      </c>
      <c r="BH123" s="140">
        <f t="shared" si="7"/>
        <v>0</v>
      </c>
      <c r="BI123" s="140">
        <f t="shared" si="8"/>
        <v>0</v>
      </c>
      <c r="BJ123" s="17" t="s">
        <v>6</v>
      </c>
      <c r="BK123" s="140">
        <f t="shared" si="9"/>
        <v>0</v>
      </c>
      <c r="BL123" s="17" t="s">
        <v>229</v>
      </c>
      <c r="BM123" s="139" t="s">
        <v>282</v>
      </c>
    </row>
    <row r="124" spans="2:65" s="1" customFormat="1" ht="37.9" customHeight="1">
      <c r="B124" s="32"/>
      <c r="C124" s="127" t="s">
        <v>258</v>
      </c>
      <c r="D124" s="127" t="s">
        <v>225</v>
      </c>
      <c r="E124" s="128" t="s">
        <v>2367</v>
      </c>
      <c r="F124" s="129" t="s">
        <v>2396</v>
      </c>
      <c r="G124" s="130" t="s">
        <v>336</v>
      </c>
      <c r="H124" s="131">
        <v>6</v>
      </c>
      <c r="I124" s="132"/>
      <c r="J124" s="133">
        <f t="shared" si="0"/>
        <v>0</v>
      </c>
      <c r="K124" s="134"/>
      <c r="L124" s="32"/>
      <c r="M124" s="181" t="s">
        <v>1</v>
      </c>
      <c r="N124" s="182" t="s">
        <v>44</v>
      </c>
      <c r="O124" s="183"/>
      <c r="P124" s="184">
        <f t="shared" si="1"/>
        <v>0</v>
      </c>
      <c r="Q124" s="184">
        <v>0</v>
      </c>
      <c r="R124" s="184">
        <f t="shared" si="2"/>
        <v>0</v>
      </c>
      <c r="S124" s="184">
        <v>0</v>
      </c>
      <c r="T124" s="185">
        <f t="shared" si="3"/>
        <v>0</v>
      </c>
      <c r="AR124" s="139" t="s">
        <v>229</v>
      </c>
      <c r="AT124" s="139" t="s">
        <v>225</v>
      </c>
      <c r="AU124" s="139" t="s">
        <v>6</v>
      </c>
      <c r="AY124" s="17" t="s">
        <v>224</v>
      </c>
      <c r="BE124" s="140">
        <f t="shared" si="4"/>
        <v>0</v>
      </c>
      <c r="BF124" s="140">
        <f t="shared" si="5"/>
        <v>0</v>
      </c>
      <c r="BG124" s="140">
        <f t="shared" si="6"/>
        <v>0</v>
      </c>
      <c r="BH124" s="140">
        <f t="shared" si="7"/>
        <v>0</v>
      </c>
      <c r="BI124" s="140">
        <f t="shared" si="8"/>
        <v>0</v>
      </c>
      <c r="BJ124" s="17" t="s">
        <v>6</v>
      </c>
      <c r="BK124" s="140">
        <f t="shared" si="9"/>
        <v>0</v>
      </c>
      <c r="BL124" s="17" t="s">
        <v>229</v>
      </c>
      <c r="BM124" s="139" t="s">
        <v>9</v>
      </c>
    </row>
    <row r="125" spans="2:65" s="1" customFormat="1" ht="6.95" customHeight="1">
      <c r="B125" s="44"/>
      <c r="C125" s="45"/>
      <c r="D125" s="45"/>
      <c r="E125" s="45"/>
      <c r="F125" s="45"/>
      <c r="G125" s="45"/>
      <c r="H125" s="45"/>
      <c r="I125" s="45"/>
      <c r="J125" s="45"/>
      <c r="K125" s="45"/>
      <c r="L125" s="32"/>
    </row>
  </sheetData>
  <sheetProtection algorithmName="SHA-512" hashValue="lhzDdKWhenyel6gUoOZGEfeVvOVoq0vmaWNvm08IGoqz/MF5mMPMX3asXc2n6u5P69MrgGd43XQeJhipKW9vfw==" saltValue="Irh/cH+5qIfDWDWWONvIhubRHjHn8BRumj+cvW1m+zhGXoZ4GJ3ZqMPcZXgtx91+K8DnByCbr4rnNMRBOQKntw==" spinCount="100000" sheet="1" objects="1" scenarios="1" formatColumns="0" formatRows="0" autoFilter="0"/>
  <autoFilter ref="C116:K124" xr:uid="{00000000-0009-0000-0000-000019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2:BM156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162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>
      <c r="B4" s="20"/>
      <c r="D4" s="21" t="s">
        <v>181</v>
      </c>
      <c r="L4" s="20"/>
      <c r="M4" s="88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236" t="str">
        <f>'Rekapitulace stavby'!K6</f>
        <v>Přírodní koupací biotop Jilemnice</v>
      </c>
      <c r="F7" s="237"/>
      <c r="G7" s="237"/>
      <c r="H7" s="237"/>
      <c r="L7" s="20"/>
    </row>
    <row r="8" spans="2:46" s="1" customFormat="1" ht="12" customHeight="1">
      <c r="B8" s="32"/>
      <c r="D8" s="27" t="s">
        <v>182</v>
      </c>
      <c r="L8" s="32"/>
    </row>
    <row r="9" spans="2:46" s="1" customFormat="1" ht="16.5" customHeight="1">
      <c r="B9" s="32"/>
      <c r="E9" s="201" t="s">
        <v>2560</v>
      </c>
      <c r="F9" s="235"/>
      <c r="G9" s="235"/>
      <c r="H9" s="235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19</v>
      </c>
      <c r="F11" s="25" t="s">
        <v>1</v>
      </c>
      <c r="I11" s="27" t="s">
        <v>20</v>
      </c>
      <c r="J11" s="25" t="s">
        <v>1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52" t="str">
        <f>'Rekapitulace stavby'!AN8</f>
        <v>12. 2. 2024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27</v>
      </c>
      <c r="L14" s="32"/>
    </row>
    <row r="15" spans="2:46" s="1" customFormat="1" ht="18" customHeight="1">
      <c r="B15" s="32"/>
      <c r="E15" s="25" t="s">
        <v>28</v>
      </c>
      <c r="I15" s="27" t="s">
        <v>29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30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8" t="str">
        <f>'Rekapitulace stavby'!E14</f>
        <v>Vyplň údaj</v>
      </c>
      <c r="F18" s="224"/>
      <c r="G18" s="224"/>
      <c r="H18" s="224"/>
      <c r="I18" s="27" t="s">
        <v>29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32</v>
      </c>
      <c r="I20" s="27" t="s">
        <v>26</v>
      </c>
      <c r="J20" s="25" t="s">
        <v>33</v>
      </c>
      <c r="L20" s="32"/>
    </row>
    <row r="21" spans="2:12" s="1" customFormat="1" ht="18" customHeight="1">
      <c r="B21" s="32"/>
      <c r="E21" s="25" t="s">
        <v>34</v>
      </c>
      <c r="I21" s="27" t="s">
        <v>29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36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29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38</v>
      </c>
      <c r="L26" s="32"/>
    </row>
    <row r="27" spans="2:12" s="7" customFormat="1" ht="16.5" customHeight="1">
      <c r="B27" s="89"/>
      <c r="E27" s="228" t="s">
        <v>1</v>
      </c>
      <c r="F27" s="228"/>
      <c r="G27" s="228"/>
      <c r="H27" s="228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39</v>
      </c>
      <c r="J30" s="66">
        <f>ROUND(J120,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41</v>
      </c>
      <c r="I32" s="35" t="s">
        <v>40</v>
      </c>
      <c r="J32" s="35" t="s">
        <v>42</v>
      </c>
      <c r="L32" s="32"/>
    </row>
    <row r="33" spans="2:12" s="1" customFormat="1" ht="14.45" customHeight="1">
      <c r="B33" s="32"/>
      <c r="D33" s="55" t="s">
        <v>43</v>
      </c>
      <c r="E33" s="27" t="s">
        <v>44</v>
      </c>
      <c r="F33" s="91">
        <f>ROUND((SUM(BE120:BE155)),  2)</f>
        <v>0</v>
      </c>
      <c r="I33" s="92">
        <v>0.21</v>
      </c>
      <c r="J33" s="91">
        <f>ROUND(((SUM(BE120:BE155))*I33),  2)</f>
        <v>0</v>
      </c>
      <c r="L33" s="32"/>
    </row>
    <row r="34" spans="2:12" s="1" customFormat="1" ht="14.45" customHeight="1">
      <c r="B34" s="32"/>
      <c r="E34" s="27" t="s">
        <v>45</v>
      </c>
      <c r="F34" s="91">
        <f>ROUND((SUM(BF120:BF155)),  2)</f>
        <v>0</v>
      </c>
      <c r="I34" s="92">
        <v>0.12</v>
      </c>
      <c r="J34" s="91">
        <f>ROUND(((SUM(BF120:BF155))*I34),  2)</f>
        <v>0</v>
      </c>
      <c r="L34" s="32"/>
    </row>
    <row r="35" spans="2:12" s="1" customFormat="1" ht="14.45" hidden="1" customHeight="1">
      <c r="B35" s="32"/>
      <c r="E35" s="27" t="s">
        <v>46</v>
      </c>
      <c r="F35" s="91">
        <f>ROUND((SUM(BG120:BG155)),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47</v>
      </c>
      <c r="F36" s="91">
        <f>ROUND((SUM(BH120:BH155)),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48</v>
      </c>
      <c r="F37" s="91">
        <f>ROUND((SUM(BI120:BI155)),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3"/>
      <c r="D39" s="94" t="s">
        <v>49</v>
      </c>
      <c r="E39" s="57"/>
      <c r="F39" s="57"/>
      <c r="G39" s="95" t="s">
        <v>50</v>
      </c>
      <c r="H39" s="96" t="s">
        <v>51</v>
      </c>
      <c r="I39" s="57"/>
      <c r="J39" s="97">
        <f>SUM(J30:J37)</f>
        <v>0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52</v>
      </c>
      <c r="E50" s="42"/>
      <c r="F50" s="42"/>
      <c r="G50" s="41" t="s">
        <v>53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54</v>
      </c>
      <c r="E61" s="34"/>
      <c r="F61" s="99" t="s">
        <v>55</v>
      </c>
      <c r="G61" s="43" t="s">
        <v>54</v>
      </c>
      <c r="H61" s="34"/>
      <c r="I61" s="34"/>
      <c r="J61" s="100" t="s">
        <v>55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56</v>
      </c>
      <c r="E65" s="42"/>
      <c r="F65" s="42"/>
      <c r="G65" s="41" t="s">
        <v>57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54</v>
      </c>
      <c r="E76" s="34"/>
      <c r="F76" s="99" t="s">
        <v>55</v>
      </c>
      <c r="G76" s="43" t="s">
        <v>54</v>
      </c>
      <c r="H76" s="34"/>
      <c r="I76" s="34"/>
      <c r="J76" s="100" t="s">
        <v>55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184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17</v>
      </c>
      <c r="L84" s="32"/>
    </row>
    <row r="85" spans="2:47" s="1" customFormat="1" ht="16.5" customHeight="1">
      <c r="B85" s="32"/>
      <c r="E85" s="236" t="str">
        <f>E7</f>
        <v>Přírodní koupací biotop Jilemnice</v>
      </c>
      <c r="F85" s="237"/>
      <c r="G85" s="237"/>
      <c r="H85" s="237"/>
      <c r="L85" s="32"/>
    </row>
    <row r="86" spans="2:47" s="1" customFormat="1" ht="12" customHeight="1">
      <c r="B86" s="32"/>
      <c r="C86" s="27" t="s">
        <v>182</v>
      </c>
      <c r="L86" s="32"/>
    </row>
    <row r="87" spans="2:47" s="1" customFormat="1" ht="16.5" customHeight="1">
      <c r="B87" s="32"/>
      <c r="E87" s="201" t="str">
        <f>E9</f>
        <v>SO 10 - Tobogán</v>
      </c>
      <c r="F87" s="235"/>
      <c r="G87" s="235"/>
      <c r="H87" s="235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21</v>
      </c>
      <c r="F89" s="25" t="str">
        <f>F12</f>
        <v>Jilemnice</v>
      </c>
      <c r="I89" s="27" t="s">
        <v>23</v>
      </c>
      <c r="J89" s="52" t="str">
        <f>IF(J12="","",J12)</f>
        <v>12. 2. 2024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25</v>
      </c>
      <c r="F91" s="25" t="str">
        <f>E15</f>
        <v>Sportovní centrum Jilemnice, s.r.o.</v>
      </c>
      <c r="I91" s="27" t="s">
        <v>32</v>
      </c>
      <c r="J91" s="30" t="str">
        <f>E21</f>
        <v xml:space="preserve">BAPO s.r.o. </v>
      </c>
      <c r="L91" s="32"/>
    </row>
    <row r="92" spans="2:47" s="1" customFormat="1" ht="15.2" customHeight="1">
      <c r="B92" s="32"/>
      <c r="C92" s="27" t="s">
        <v>30</v>
      </c>
      <c r="F92" s="25" t="str">
        <f>IF(E18="","",E18)</f>
        <v>Vyplň údaj</v>
      </c>
      <c r="I92" s="27" t="s">
        <v>36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185</v>
      </c>
      <c r="D94" s="93"/>
      <c r="E94" s="93"/>
      <c r="F94" s="93"/>
      <c r="G94" s="93"/>
      <c r="H94" s="93"/>
      <c r="I94" s="93"/>
      <c r="J94" s="102" t="s">
        <v>186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3" t="s">
        <v>187</v>
      </c>
      <c r="J96" s="66">
        <f>J120</f>
        <v>0</v>
      </c>
      <c r="L96" s="32"/>
      <c r="AU96" s="17" t="s">
        <v>188</v>
      </c>
    </row>
    <row r="97" spans="2:12" s="8" customFormat="1" ht="24.95" customHeight="1">
      <c r="B97" s="104"/>
      <c r="D97" s="105" t="s">
        <v>192</v>
      </c>
      <c r="E97" s="106"/>
      <c r="F97" s="106"/>
      <c r="G97" s="106"/>
      <c r="H97" s="106"/>
      <c r="I97" s="106"/>
      <c r="J97" s="107">
        <f>J121</f>
        <v>0</v>
      </c>
      <c r="L97" s="104"/>
    </row>
    <row r="98" spans="2:12" s="8" customFormat="1" ht="24.95" customHeight="1">
      <c r="B98" s="104"/>
      <c r="D98" s="105" t="s">
        <v>1740</v>
      </c>
      <c r="E98" s="106"/>
      <c r="F98" s="106"/>
      <c r="G98" s="106"/>
      <c r="H98" s="106"/>
      <c r="I98" s="106"/>
      <c r="J98" s="107">
        <f>J151</f>
        <v>0</v>
      </c>
      <c r="L98" s="104"/>
    </row>
    <row r="99" spans="2:12" s="15" customFormat="1" ht="19.899999999999999" customHeight="1">
      <c r="B99" s="191"/>
      <c r="D99" s="192" t="s">
        <v>2561</v>
      </c>
      <c r="E99" s="193"/>
      <c r="F99" s="193"/>
      <c r="G99" s="193"/>
      <c r="H99" s="193"/>
      <c r="I99" s="193"/>
      <c r="J99" s="194">
        <f>J152</f>
        <v>0</v>
      </c>
      <c r="L99" s="191"/>
    </row>
    <row r="100" spans="2:12" s="15" customFormat="1" ht="19.899999999999999" customHeight="1">
      <c r="B100" s="191"/>
      <c r="D100" s="192" t="s">
        <v>1793</v>
      </c>
      <c r="E100" s="193"/>
      <c r="F100" s="193"/>
      <c r="G100" s="193"/>
      <c r="H100" s="193"/>
      <c r="I100" s="193"/>
      <c r="J100" s="194">
        <f>J154</f>
        <v>0</v>
      </c>
      <c r="L100" s="191"/>
    </row>
    <row r="101" spans="2:12" s="1" customFormat="1" ht="21.75" customHeight="1">
      <c r="B101" s="32"/>
      <c r="L101" s="32"/>
    </row>
    <row r="102" spans="2:12" s="1" customFormat="1" ht="6.95" customHeight="1"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32"/>
    </row>
    <row r="106" spans="2:12" s="1" customFormat="1" ht="6.95" customHeight="1"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32"/>
    </row>
    <row r="107" spans="2:12" s="1" customFormat="1" ht="24.95" customHeight="1">
      <c r="B107" s="32"/>
      <c r="C107" s="21" t="s">
        <v>210</v>
      </c>
      <c r="L107" s="32"/>
    </row>
    <row r="108" spans="2:12" s="1" customFormat="1" ht="6.95" customHeight="1">
      <c r="B108" s="32"/>
      <c r="L108" s="32"/>
    </row>
    <row r="109" spans="2:12" s="1" customFormat="1" ht="12" customHeight="1">
      <c r="B109" s="32"/>
      <c r="C109" s="27" t="s">
        <v>17</v>
      </c>
      <c r="L109" s="32"/>
    </row>
    <row r="110" spans="2:12" s="1" customFormat="1" ht="16.5" customHeight="1">
      <c r="B110" s="32"/>
      <c r="E110" s="236" t="str">
        <f>E7</f>
        <v>Přírodní koupací biotop Jilemnice</v>
      </c>
      <c r="F110" s="237"/>
      <c r="G110" s="237"/>
      <c r="H110" s="237"/>
      <c r="L110" s="32"/>
    </row>
    <row r="111" spans="2:12" s="1" customFormat="1" ht="12" customHeight="1">
      <c r="B111" s="32"/>
      <c r="C111" s="27" t="s">
        <v>182</v>
      </c>
      <c r="L111" s="32"/>
    </row>
    <row r="112" spans="2:12" s="1" customFormat="1" ht="16.5" customHeight="1">
      <c r="B112" s="32"/>
      <c r="E112" s="201" t="str">
        <f>E9</f>
        <v>SO 10 - Tobogán</v>
      </c>
      <c r="F112" s="235"/>
      <c r="G112" s="235"/>
      <c r="H112" s="235"/>
      <c r="L112" s="32"/>
    </row>
    <row r="113" spans="2:65" s="1" customFormat="1" ht="6.95" customHeight="1">
      <c r="B113" s="32"/>
      <c r="L113" s="32"/>
    </row>
    <row r="114" spans="2:65" s="1" customFormat="1" ht="12" customHeight="1">
      <c r="B114" s="32"/>
      <c r="C114" s="27" t="s">
        <v>21</v>
      </c>
      <c r="F114" s="25" t="str">
        <f>F12</f>
        <v>Jilemnice</v>
      </c>
      <c r="I114" s="27" t="s">
        <v>23</v>
      </c>
      <c r="J114" s="52" t="str">
        <f>IF(J12="","",J12)</f>
        <v>12. 2. 2024</v>
      </c>
      <c r="L114" s="32"/>
    </row>
    <row r="115" spans="2:65" s="1" customFormat="1" ht="6.95" customHeight="1">
      <c r="B115" s="32"/>
      <c r="L115" s="32"/>
    </row>
    <row r="116" spans="2:65" s="1" customFormat="1" ht="15.2" customHeight="1">
      <c r="B116" s="32"/>
      <c r="C116" s="27" t="s">
        <v>25</v>
      </c>
      <c r="F116" s="25" t="str">
        <f>E15</f>
        <v>Sportovní centrum Jilemnice, s.r.o.</v>
      </c>
      <c r="I116" s="27" t="s">
        <v>32</v>
      </c>
      <c r="J116" s="30" t="str">
        <f>E21</f>
        <v xml:space="preserve">BAPO s.r.o. </v>
      </c>
      <c r="L116" s="32"/>
    </row>
    <row r="117" spans="2:65" s="1" customFormat="1" ht="15.2" customHeight="1">
      <c r="B117" s="32"/>
      <c r="C117" s="27" t="s">
        <v>30</v>
      </c>
      <c r="F117" s="25" t="str">
        <f>IF(E18="","",E18)</f>
        <v>Vyplň údaj</v>
      </c>
      <c r="I117" s="27" t="s">
        <v>36</v>
      </c>
      <c r="J117" s="30" t="str">
        <f>E24</f>
        <v xml:space="preserve"> </v>
      </c>
      <c r="L117" s="32"/>
    </row>
    <row r="118" spans="2:65" s="1" customFormat="1" ht="10.35" customHeight="1">
      <c r="B118" s="32"/>
      <c r="L118" s="32"/>
    </row>
    <row r="119" spans="2:65" s="9" customFormat="1" ht="29.25" customHeight="1">
      <c r="B119" s="108"/>
      <c r="C119" s="109" t="s">
        <v>211</v>
      </c>
      <c r="D119" s="110" t="s">
        <v>64</v>
      </c>
      <c r="E119" s="110" t="s">
        <v>60</v>
      </c>
      <c r="F119" s="110" t="s">
        <v>61</v>
      </c>
      <c r="G119" s="110" t="s">
        <v>212</v>
      </c>
      <c r="H119" s="110" t="s">
        <v>213</v>
      </c>
      <c r="I119" s="110" t="s">
        <v>214</v>
      </c>
      <c r="J119" s="111" t="s">
        <v>186</v>
      </c>
      <c r="K119" s="112" t="s">
        <v>215</v>
      </c>
      <c r="L119" s="108"/>
      <c r="M119" s="59" t="s">
        <v>1</v>
      </c>
      <c r="N119" s="60" t="s">
        <v>43</v>
      </c>
      <c r="O119" s="60" t="s">
        <v>216</v>
      </c>
      <c r="P119" s="60" t="s">
        <v>217</v>
      </c>
      <c r="Q119" s="60" t="s">
        <v>218</v>
      </c>
      <c r="R119" s="60" t="s">
        <v>219</v>
      </c>
      <c r="S119" s="60" t="s">
        <v>220</v>
      </c>
      <c r="T119" s="61" t="s">
        <v>221</v>
      </c>
    </row>
    <row r="120" spans="2:65" s="1" customFormat="1" ht="22.9" customHeight="1">
      <c r="B120" s="32"/>
      <c r="C120" s="64" t="s">
        <v>222</v>
      </c>
      <c r="J120" s="113">
        <f>BK120</f>
        <v>0</v>
      </c>
      <c r="L120" s="32"/>
      <c r="M120" s="62"/>
      <c r="N120" s="53"/>
      <c r="O120" s="53"/>
      <c r="P120" s="114">
        <f>P121+P151</f>
        <v>0</v>
      </c>
      <c r="Q120" s="53"/>
      <c r="R120" s="114">
        <f>R121+R151</f>
        <v>46.880727540000002</v>
      </c>
      <c r="S120" s="53"/>
      <c r="T120" s="115">
        <f>T121+T151</f>
        <v>0</v>
      </c>
      <c r="AT120" s="17" t="s">
        <v>78</v>
      </c>
      <c r="AU120" s="17" t="s">
        <v>188</v>
      </c>
      <c r="BK120" s="116">
        <f>BK121+BK151</f>
        <v>0</v>
      </c>
    </row>
    <row r="121" spans="2:65" s="10" customFormat="1" ht="25.9" customHeight="1">
      <c r="B121" s="117"/>
      <c r="D121" s="118" t="s">
        <v>78</v>
      </c>
      <c r="E121" s="119" t="s">
        <v>88</v>
      </c>
      <c r="F121" s="119" t="s">
        <v>343</v>
      </c>
      <c r="I121" s="120"/>
      <c r="J121" s="121">
        <f>BK121</f>
        <v>0</v>
      </c>
      <c r="L121" s="117"/>
      <c r="M121" s="122"/>
      <c r="P121" s="123">
        <f>SUM(P122:P150)</f>
        <v>0</v>
      </c>
      <c r="R121" s="123">
        <f>SUM(R122:R150)</f>
        <v>46.880727540000002</v>
      </c>
      <c r="T121" s="124">
        <f>SUM(T122:T150)</f>
        <v>0</v>
      </c>
      <c r="AR121" s="118" t="s">
        <v>6</v>
      </c>
      <c r="AT121" s="125" t="s">
        <v>78</v>
      </c>
      <c r="AU121" s="125" t="s">
        <v>79</v>
      </c>
      <c r="AY121" s="118" t="s">
        <v>224</v>
      </c>
      <c r="BK121" s="126">
        <f>SUM(BK122:BK150)</f>
        <v>0</v>
      </c>
    </row>
    <row r="122" spans="2:65" s="1" customFormat="1" ht="24.2" customHeight="1">
      <c r="B122" s="32"/>
      <c r="C122" s="127" t="s">
        <v>6</v>
      </c>
      <c r="D122" s="127" t="s">
        <v>225</v>
      </c>
      <c r="E122" s="128" t="s">
        <v>360</v>
      </c>
      <c r="F122" s="129" t="s">
        <v>361</v>
      </c>
      <c r="G122" s="130" t="s">
        <v>228</v>
      </c>
      <c r="H122" s="131">
        <v>17.850000000000001</v>
      </c>
      <c r="I122" s="132"/>
      <c r="J122" s="133">
        <f>ROUND(I122*H122,2)</f>
        <v>0</v>
      </c>
      <c r="K122" s="134"/>
      <c r="L122" s="32"/>
      <c r="M122" s="135" t="s">
        <v>1</v>
      </c>
      <c r="N122" s="136" t="s">
        <v>44</v>
      </c>
      <c r="P122" s="137">
        <f>O122*H122</f>
        <v>0</v>
      </c>
      <c r="Q122" s="137">
        <v>2.5018699999999998</v>
      </c>
      <c r="R122" s="137">
        <f>Q122*H122</f>
        <v>44.658379500000002</v>
      </c>
      <c r="S122" s="137">
        <v>0</v>
      </c>
      <c r="T122" s="138">
        <f>S122*H122</f>
        <v>0</v>
      </c>
      <c r="AR122" s="139" t="s">
        <v>229</v>
      </c>
      <c r="AT122" s="139" t="s">
        <v>225</v>
      </c>
      <c r="AU122" s="139" t="s">
        <v>6</v>
      </c>
      <c r="AY122" s="17" t="s">
        <v>224</v>
      </c>
      <c r="BE122" s="140">
        <f>IF(N122="základní",J122,0)</f>
        <v>0</v>
      </c>
      <c r="BF122" s="140">
        <f>IF(N122="snížená",J122,0)</f>
        <v>0</v>
      </c>
      <c r="BG122" s="140">
        <f>IF(N122="zákl. přenesená",J122,0)</f>
        <v>0</v>
      </c>
      <c r="BH122" s="140">
        <f>IF(N122="sníž. přenesená",J122,0)</f>
        <v>0</v>
      </c>
      <c r="BI122" s="140">
        <f>IF(N122="nulová",J122,0)</f>
        <v>0</v>
      </c>
      <c r="BJ122" s="17" t="s">
        <v>6</v>
      </c>
      <c r="BK122" s="140">
        <f>ROUND(I122*H122,2)</f>
        <v>0</v>
      </c>
      <c r="BL122" s="17" t="s">
        <v>229</v>
      </c>
      <c r="BM122" s="139" t="s">
        <v>2562</v>
      </c>
    </row>
    <row r="123" spans="2:65" s="11" customFormat="1">
      <c r="B123" s="141"/>
      <c r="D123" s="142" t="s">
        <v>231</v>
      </c>
      <c r="E123" s="143" t="s">
        <v>1</v>
      </c>
      <c r="F123" s="144" t="s">
        <v>2563</v>
      </c>
      <c r="H123" s="143" t="s">
        <v>1</v>
      </c>
      <c r="I123" s="145"/>
      <c r="L123" s="141"/>
      <c r="M123" s="146"/>
      <c r="T123" s="147"/>
      <c r="AT123" s="143" t="s">
        <v>231</v>
      </c>
      <c r="AU123" s="143" t="s">
        <v>6</v>
      </c>
      <c r="AV123" s="11" t="s">
        <v>6</v>
      </c>
      <c r="AW123" s="11" t="s">
        <v>35</v>
      </c>
      <c r="AX123" s="11" t="s">
        <v>79</v>
      </c>
      <c r="AY123" s="143" t="s">
        <v>224</v>
      </c>
    </row>
    <row r="124" spans="2:65" s="12" customFormat="1">
      <c r="B124" s="148"/>
      <c r="D124" s="142" t="s">
        <v>231</v>
      </c>
      <c r="E124" s="149" t="s">
        <v>1</v>
      </c>
      <c r="F124" s="150" t="s">
        <v>2564</v>
      </c>
      <c r="H124" s="151">
        <v>5.12</v>
      </c>
      <c r="I124" s="152"/>
      <c r="L124" s="148"/>
      <c r="M124" s="153"/>
      <c r="T124" s="154"/>
      <c r="AT124" s="149" t="s">
        <v>231</v>
      </c>
      <c r="AU124" s="149" t="s">
        <v>6</v>
      </c>
      <c r="AV124" s="12" t="s">
        <v>88</v>
      </c>
      <c r="AW124" s="12" t="s">
        <v>35</v>
      </c>
      <c r="AX124" s="12" t="s">
        <v>79</v>
      </c>
      <c r="AY124" s="149" t="s">
        <v>224</v>
      </c>
    </row>
    <row r="125" spans="2:65" s="12" customFormat="1">
      <c r="B125" s="148"/>
      <c r="D125" s="142" t="s">
        <v>231</v>
      </c>
      <c r="E125" s="149" t="s">
        <v>1</v>
      </c>
      <c r="F125" s="150" t="s">
        <v>2565</v>
      </c>
      <c r="H125" s="151">
        <v>2.9159999999999999</v>
      </c>
      <c r="I125" s="152"/>
      <c r="L125" s="148"/>
      <c r="M125" s="153"/>
      <c r="T125" s="154"/>
      <c r="AT125" s="149" t="s">
        <v>231</v>
      </c>
      <c r="AU125" s="149" t="s">
        <v>6</v>
      </c>
      <c r="AV125" s="12" t="s">
        <v>88</v>
      </c>
      <c r="AW125" s="12" t="s">
        <v>35</v>
      </c>
      <c r="AX125" s="12" t="s">
        <v>79</v>
      </c>
      <c r="AY125" s="149" t="s">
        <v>224</v>
      </c>
    </row>
    <row r="126" spans="2:65" s="12" customFormat="1">
      <c r="B126" s="148"/>
      <c r="D126" s="142" t="s">
        <v>231</v>
      </c>
      <c r="E126" s="149" t="s">
        <v>1</v>
      </c>
      <c r="F126" s="150" t="s">
        <v>2566</v>
      </c>
      <c r="H126" s="151">
        <v>4.9000000000000004</v>
      </c>
      <c r="I126" s="152"/>
      <c r="L126" s="148"/>
      <c r="M126" s="153"/>
      <c r="T126" s="154"/>
      <c r="AT126" s="149" t="s">
        <v>231</v>
      </c>
      <c r="AU126" s="149" t="s">
        <v>6</v>
      </c>
      <c r="AV126" s="12" t="s">
        <v>88</v>
      </c>
      <c r="AW126" s="12" t="s">
        <v>35</v>
      </c>
      <c r="AX126" s="12" t="s">
        <v>79</v>
      </c>
      <c r="AY126" s="149" t="s">
        <v>224</v>
      </c>
    </row>
    <row r="127" spans="2:65" s="12" customFormat="1">
      <c r="B127" s="148"/>
      <c r="D127" s="142" t="s">
        <v>231</v>
      </c>
      <c r="E127" s="149" t="s">
        <v>1</v>
      </c>
      <c r="F127" s="150" t="s">
        <v>2567</v>
      </c>
      <c r="H127" s="151">
        <v>4.05</v>
      </c>
      <c r="I127" s="152"/>
      <c r="L127" s="148"/>
      <c r="M127" s="153"/>
      <c r="T127" s="154"/>
      <c r="AT127" s="149" t="s">
        <v>231</v>
      </c>
      <c r="AU127" s="149" t="s">
        <v>6</v>
      </c>
      <c r="AV127" s="12" t="s">
        <v>88</v>
      </c>
      <c r="AW127" s="12" t="s">
        <v>35</v>
      </c>
      <c r="AX127" s="12" t="s">
        <v>79</v>
      </c>
      <c r="AY127" s="149" t="s">
        <v>224</v>
      </c>
    </row>
    <row r="128" spans="2:65" s="12" customFormat="1">
      <c r="B128" s="148"/>
      <c r="D128" s="142" t="s">
        <v>231</v>
      </c>
      <c r="E128" s="149" t="s">
        <v>1</v>
      </c>
      <c r="F128" s="150" t="s">
        <v>2568</v>
      </c>
      <c r="H128" s="151">
        <v>0.86399999999999999</v>
      </c>
      <c r="I128" s="152"/>
      <c r="L128" s="148"/>
      <c r="M128" s="153"/>
      <c r="T128" s="154"/>
      <c r="AT128" s="149" t="s">
        <v>231</v>
      </c>
      <c r="AU128" s="149" t="s">
        <v>6</v>
      </c>
      <c r="AV128" s="12" t="s">
        <v>88</v>
      </c>
      <c r="AW128" s="12" t="s">
        <v>35</v>
      </c>
      <c r="AX128" s="12" t="s">
        <v>79</v>
      </c>
      <c r="AY128" s="149" t="s">
        <v>224</v>
      </c>
    </row>
    <row r="129" spans="2:65" s="13" customFormat="1">
      <c r="B129" s="155"/>
      <c r="D129" s="142" t="s">
        <v>231</v>
      </c>
      <c r="E129" s="156" t="s">
        <v>1</v>
      </c>
      <c r="F129" s="157" t="s">
        <v>236</v>
      </c>
      <c r="H129" s="158">
        <v>17.850000000000001</v>
      </c>
      <c r="I129" s="159"/>
      <c r="L129" s="155"/>
      <c r="M129" s="160"/>
      <c r="T129" s="161"/>
      <c r="AT129" s="156" t="s">
        <v>231</v>
      </c>
      <c r="AU129" s="156" t="s">
        <v>6</v>
      </c>
      <c r="AV129" s="13" t="s">
        <v>229</v>
      </c>
      <c r="AW129" s="13" t="s">
        <v>35</v>
      </c>
      <c r="AX129" s="13" t="s">
        <v>6</v>
      </c>
      <c r="AY129" s="156" t="s">
        <v>224</v>
      </c>
    </row>
    <row r="130" spans="2:65" s="1" customFormat="1" ht="16.5" customHeight="1">
      <c r="B130" s="32"/>
      <c r="C130" s="127" t="s">
        <v>88</v>
      </c>
      <c r="D130" s="127" t="s">
        <v>225</v>
      </c>
      <c r="E130" s="128" t="s">
        <v>370</v>
      </c>
      <c r="F130" s="129" t="s">
        <v>371</v>
      </c>
      <c r="G130" s="130" t="s">
        <v>320</v>
      </c>
      <c r="H130" s="131">
        <v>61.6</v>
      </c>
      <c r="I130" s="132"/>
      <c r="J130" s="133">
        <f>ROUND(I130*H130,2)</f>
        <v>0</v>
      </c>
      <c r="K130" s="134"/>
      <c r="L130" s="32"/>
      <c r="M130" s="135" t="s">
        <v>1</v>
      </c>
      <c r="N130" s="136" t="s">
        <v>44</v>
      </c>
      <c r="P130" s="137">
        <f>O130*H130</f>
        <v>0</v>
      </c>
      <c r="Q130" s="137">
        <v>2.64E-3</v>
      </c>
      <c r="R130" s="137">
        <f>Q130*H130</f>
        <v>0.16262399999999999</v>
      </c>
      <c r="S130" s="137">
        <v>0</v>
      </c>
      <c r="T130" s="138">
        <f>S130*H130</f>
        <v>0</v>
      </c>
      <c r="AR130" s="139" t="s">
        <v>229</v>
      </c>
      <c r="AT130" s="139" t="s">
        <v>225</v>
      </c>
      <c r="AU130" s="139" t="s">
        <v>6</v>
      </c>
      <c r="AY130" s="17" t="s">
        <v>224</v>
      </c>
      <c r="BE130" s="140">
        <f>IF(N130="základní",J130,0)</f>
        <v>0</v>
      </c>
      <c r="BF130" s="140">
        <f>IF(N130="snížená",J130,0)</f>
        <v>0</v>
      </c>
      <c r="BG130" s="140">
        <f>IF(N130="zákl. přenesená",J130,0)</f>
        <v>0</v>
      </c>
      <c r="BH130" s="140">
        <f>IF(N130="sníž. přenesená",J130,0)</f>
        <v>0</v>
      </c>
      <c r="BI130" s="140">
        <f>IF(N130="nulová",J130,0)</f>
        <v>0</v>
      </c>
      <c r="BJ130" s="17" t="s">
        <v>6</v>
      </c>
      <c r="BK130" s="140">
        <f>ROUND(I130*H130,2)</f>
        <v>0</v>
      </c>
      <c r="BL130" s="17" t="s">
        <v>229</v>
      </c>
      <c r="BM130" s="139" t="s">
        <v>2569</v>
      </c>
    </row>
    <row r="131" spans="2:65" s="11" customFormat="1">
      <c r="B131" s="141"/>
      <c r="D131" s="142" t="s">
        <v>231</v>
      </c>
      <c r="E131" s="143" t="s">
        <v>1</v>
      </c>
      <c r="F131" s="144" t="s">
        <v>2563</v>
      </c>
      <c r="H131" s="143" t="s">
        <v>1</v>
      </c>
      <c r="I131" s="145"/>
      <c r="L131" s="141"/>
      <c r="M131" s="146"/>
      <c r="T131" s="147"/>
      <c r="AT131" s="143" t="s">
        <v>231</v>
      </c>
      <c r="AU131" s="143" t="s">
        <v>6</v>
      </c>
      <c r="AV131" s="11" t="s">
        <v>6</v>
      </c>
      <c r="AW131" s="11" t="s">
        <v>35</v>
      </c>
      <c r="AX131" s="11" t="s">
        <v>79</v>
      </c>
      <c r="AY131" s="143" t="s">
        <v>224</v>
      </c>
    </row>
    <row r="132" spans="2:65" s="12" customFormat="1">
      <c r="B132" s="148"/>
      <c r="D132" s="142" t="s">
        <v>231</v>
      </c>
      <c r="E132" s="149" t="s">
        <v>1</v>
      </c>
      <c r="F132" s="150" t="s">
        <v>2570</v>
      </c>
      <c r="H132" s="151">
        <v>12.8</v>
      </c>
      <c r="I132" s="152"/>
      <c r="L132" s="148"/>
      <c r="M132" s="153"/>
      <c r="T132" s="154"/>
      <c r="AT132" s="149" t="s">
        <v>231</v>
      </c>
      <c r="AU132" s="149" t="s">
        <v>6</v>
      </c>
      <c r="AV132" s="12" t="s">
        <v>88</v>
      </c>
      <c r="AW132" s="12" t="s">
        <v>35</v>
      </c>
      <c r="AX132" s="12" t="s">
        <v>79</v>
      </c>
      <c r="AY132" s="149" t="s">
        <v>224</v>
      </c>
    </row>
    <row r="133" spans="2:65" s="12" customFormat="1">
      <c r="B133" s="148"/>
      <c r="D133" s="142" t="s">
        <v>231</v>
      </c>
      <c r="E133" s="149" t="s">
        <v>1</v>
      </c>
      <c r="F133" s="150" t="s">
        <v>2571</v>
      </c>
      <c r="H133" s="151">
        <v>12.96</v>
      </c>
      <c r="I133" s="152"/>
      <c r="L133" s="148"/>
      <c r="M133" s="153"/>
      <c r="T133" s="154"/>
      <c r="AT133" s="149" t="s">
        <v>231</v>
      </c>
      <c r="AU133" s="149" t="s">
        <v>6</v>
      </c>
      <c r="AV133" s="12" t="s">
        <v>88</v>
      </c>
      <c r="AW133" s="12" t="s">
        <v>35</v>
      </c>
      <c r="AX133" s="12" t="s">
        <v>79</v>
      </c>
      <c r="AY133" s="149" t="s">
        <v>224</v>
      </c>
    </row>
    <row r="134" spans="2:65" s="12" customFormat="1">
      <c r="B134" s="148"/>
      <c r="D134" s="142" t="s">
        <v>231</v>
      </c>
      <c r="E134" s="149" t="s">
        <v>1</v>
      </c>
      <c r="F134" s="150" t="s">
        <v>2572</v>
      </c>
      <c r="H134" s="151">
        <v>14</v>
      </c>
      <c r="I134" s="152"/>
      <c r="L134" s="148"/>
      <c r="M134" s="153"/>
      <c r="T134" s="154"/>
      <c r="AT134" s="149" t="s">
        <v>231</v>
      </c>
      <c r="AU134" s="149" t="s">
        <v>6</v>
      </c>
      <c r="AV134" s="12" t="s">
        <v>88</v>
      </c>
      <c r="AW134" s="12" t="s">
        <v>35</v>
      </c>
      <c r="AX134" s="12" t="s">
        <v>79</v>
      </c>
      <c r="AY134" s="149" t="s">
        <v>224</v>
      </c>
    </row>
    <row r="135" spans="2:65" s="12" customFormat="1">
      <c r="B135" s="148"/>
      <c r="D135" s="142" t="s">
        <v>231</v>
      </c>
      <c r="E135" s="149" t="s">
        <v>1</v>
      </c>
      <c r="F135" s="150" t="s">
        <v>2573</v>
      </c>
      <c r="H135" s="151">
        <v>18</v>
      </c>
      <c r="I135" s="152"/>
      <c r="L135" s="148"/>
      <c r="M135" s="153"/>
      <c r="T135" s="154"/>
      <c r="AT135" s="149" t="s">
        <v>231</v>
      </c>
      <c r="AU135" s="149" t="s">
        <v>6</v>
      </c>
      <c r="AV135" s="12" t="s">
        <v>88</v>
      </c>
      <c r="AW135" s="12" t="s">
        <v>35</v>
      </c>
      <c r="AX135" s="12" t="s">
        <v>79</v>
      </c>
      <c r="AY135" s="149" t="s">
        <v>224</v>
      </c>
    </row>
    <row r="136" spans="2:65" s="12" customFormat="1">
      <c r="B136" s="148"/>
      <c r="D136" s="142" t="s">
        <v>231</v>
      </c>
      <c r="E136" s="149" t="s">
        <v>1</v>
      </c>
      <c r="F136" s="150" t="s">
        <v>2574</v>
      </c>
      <c r="H136" s="151">
        <v>3.84</v>
      </c>
      <c r="I136" s="152"/>
      <c r="L136" s="148"/>
      <c r="M136" s="153"/>
      <c r="T136" s="154"/>
      <c r="AT136" s="149" t="s">
        <v>231</v>
      </c>
      <c r="AU136" s="149" t="s">
        <v>6</v>
      </c>
      <c r="AV136" s="12" t="s">
        <v>88</v>
      </c>
      <c r="AW136" s="12" t="s">
        <v>35</v>
      </c>
      <c r="AX136" s="12" t="s">
        <v>79</v>
      </c>
      <c r="AY136" s="149" t="s">
        <v>224</v>
      </c>
    </row>
    <row r="137" spans="2:65" s="13" customFormat="1">
      <c r="B137" s="155"/>
      <c r="D137" s="142" t="s">
        <v>231</v>
      </c>
      <c r="E137" s="156" t="s">
        <v>1</v>
      </c>
      <c r="F137" s="157" t="s">
        <v>236</v>
      </c>
      <c r="H137" s="158">
        <v>61.600000000000009</v>
      </c>
      <c r="I137" s="159"/>
      <c r="L137" s="155"/>
      <c r="M137" s="160"/>
      <c r="T137" s="161"/>
      <c r="AT137" s="156" t="s">
        <v>231</v>
      </c>
      <c r="AU137" s="156" t="s">
        <v>6</v>
      </c>
      <c r="AV137" s="13" t="s">
        <v>229</v>
      </c>
      <c r="AW137" s="13" t="s">
        <v>35</v>
      </c>
      <c r="AX137" s="13" t="s">
        <v>6</v>
      </c>
      <c r="AY137" s="156" t="s">
        <v>224</v>
      </c>
    </row>
    <row r="138" spans="2:65" s="1" customFormat="1" ht="16.5" customHeight="1">
      <c r="B138" s="32"/>
      <c r="C138" s="127" t="s">
        <v>241</v>
      </c>
      <c r="D138" s="127" t="s">
        <v>225</v>
      </c>
      <c r="E138" s="128" t="s">
        <v>377</v>
      </c>
      <c r="F138" s="129" t="s">
        <v>378</v>
      </c>
      <c r="G138" s="130" t="s">
        <v>320</v>
      </c>
      <c r="H138" s="131">
        <v>61.6</v>
      </c>
      <c r="I138" s="132"/>
      <c r="J138" s="133">
        <f>ROUND(I138*H138,2)</f>
        <v>0</v>
      </c>
      <c r="K138" s="134"/>
      <c r="L138" s="32"/>
      <c r="M138" s="135" t="s">
        <v>1</v>
      </c>
      <c r="N138" s="136" t="s">
        <v>44</v>
      </c>
      <c r="P138" s="137">
        <f>O138*H138</f>
        <v>0</v>
      </c>
      <c r="Q138" s="137">
        <v>0</v>
      </c>
      <c r="R138" s="137">
        <f>Q138*H138</f>
        <v>0</v>
      </c>
      <c r="S138" s="137">
        <v>0</v>
      </c>
      <c r="T138" s="138">
        <f>S138*H138</f>
        <v>0</v>
      </c>
      <c r="AR138" s="139" t="s">
        <v>229</v>
      </c>
      <c r="AT138" s="139" t="s">
        <v>225</v>
      </c>
      <c r="AU138" s="139" t="s">
        <v>6</v>
      </c>
      <c r="AY138" s="17" t="s">
        <v>224</v>
      </c>
      <c r="BE138" s="140">
        <f>IF(N138="základní",J138,0)</f>
        <v>0</v>
      </c>
      <c r="BF138" s="140">
        <f>IF(N138="snížená",J138,0)</f>
        <v>0</v>
      </c>
      <c r="BG138" s="140">
        <f>IF(N138="zákl. přenesená",J138,0)</f>
        <v>0</v>
      </c>
      <c r="BH138" s="140">
        <f>IF(N138="sníž. přenesená",J138,0)</f>
        <v>0</v>
      </c>
      <c r="BI138" s="140">
        <f>IF(N138="nulová",J138,0)</f>
        <v>0</v>
      </c>
      <c r="BJ138" s="17" t="s">
        <v>6</v>
      </c>
      <c r="BK138" s="140">
        <f>ROUND(I138*H138,2)</f>
        <v>0</v>
      </c>
      <c r="BL138" s="17" t="s">
        <v>229</v>
      </c>
      <c r="BM138" s="139" t="s">
        <v>2575</v>
      </c>
    </row>
    <row r="139" spans="2:65" s="11" customFormat="1">
      <c r="B139" s="141"/>
      <c r="D139" s="142" t="s">
        <v>231</v>
      </c>
      <c r="E139" s="143" t="s">
        <v>1</v>
      </c>
      <c r="F139" s="144" t="s">
        <v>2563</v>
      </c>
      <c r="H139" s="143" t="s">
        <v>1</v>
      </c>
      <c r="I139" s="145"/>
      <c r="L139" s="141"/>
      <c r="M139" s="146"/>
      <c r="T139" s="147"/>
      <c r="AT139" s="143" t="s">
        <v>231</v>
      </c>
      <c r="AU139" s="143" t="s">
        <v>6</v>
      </c>
      <c r="AV139" s="11" t="s">
        <v>6</v>
      </c>
      <c r="AW139" s="11" t="s">
        <v>35</v>
      </c>
      <c r="AX139" s="11" t="s">
        <v>79</v>
      </c>
      <c r="AY139" s="143" t="s">
        <v>224</v>
      </c>
    </row>
    <row r="140" spans="2:65" s="12" customFormat="1">
      <c r="B140" s="148"/>
      <c r="D140" s="142" t="s">
        <v>231</v>
      </c>
      <c r="E140" s="149" t="s">
        <v>1</v>
      </c>
      <c r="F140" s="150" t="s">
        <v>2570</v>
      </c>
      <c r="H140" s="151">
        <v>12.8</v>
      </c>
      <c r="I140" s="152"/>
      <c r="L140" s="148"/>
      <c r="M140" s="153"/>
      <c r="T140" s="154"/>
      <c r="AT140" s="149" t="s">
        <v>231</v>
      </c>
      <c r="AU140" s="149" t="s">
        <v>6</v>
      </c>
      <c r="AV140" s="12" t="s">
        <v>88</v>
      </c>
      <c r="AW140" s="12" t="s">
        <v>35</v>
      </c>
      <c r="AX140" s="12" t="s">
        <v>79</v>
      </c>
      <c r="AY140" s="149" t="s">
        <v>224</v>
      </c>
    </row>
    <row r="141" spans="2:65" s="12" customFormat="1">
      <c r="B141" s="148"/>
      <c r="D141" s="142" t="s">
        <v>231</v>
      </c>
      <c r="E141" s="149" t="s">
        <v>1</v>
      </c>
      <c r="F141" s="150" t="s">
        <v>2571</v>
      </c>
      <c r="H141" s="151">
        <v>12.96</v>
      </c>
      <c r="I141" s="152"/>
      <c r="L141" s="148"/>
      <c r="M141" s="153"/>
      <c r="T141" s="154"/>
      <c r="AT141" s="149" t="s">
        <v>231</v>
      </c>
      <c r="AU141" s="149" t="s">
        <v>6</v>
      </c>
      <c r="AV141" s="12" t="s">
        <v>88</v>
      </c>
      <c r="AW141" s="12" t="s">
        <v>35</v>
      </c>
      <c r="AX141" s="12" t="s">
        <v>79</v>
      </c>
      <c r="AY141" s="149" t="s">
        <v>224</v>
      </c>
    </row>
    <row r="142" spans="2:65" s="12" customFormat="1">
      <c r="B142" s="148"/>
      <c r="D142" s="142" t="s">
        <v>231</v>
      </c>
      <c r="E142" s="149" t="s">
        <v>1</v>
      </c>
      <c r="F142" s="150" t="s">
        <v>2572</v>
      </c>
      <c r="H142" s="151">
        <v>14</v>
      </c>
      <c r="I142" s="152"/>
      <c r="L142" s="148"/>
      <c r="M142" s="153"/>
      <c r="T142" s="154"/>
      <c r="AT142" s="149" t="s">
        <v>231</v>
      </c>
      <c r="AU142" s="149" t="s">
        <v>6</v>
      </c>
      <c r="AV142" s="12" t="s">
        <v>88</v>
      </c>
      <c r="AW142" s="12" t="s">
        <v>35</v>
      </c>
      <c r="AX142" s="12" t="s">
        <v>79</v>
      </c>
      <c r="AY142" s="149" t="s">
        <v>224</v>
      </c>
    </row>
    <row r="143" spans="2:65" s="12" customFormat="1">
      <c r="B143" s="148"/>
      <c r="D143" s="142" t="s">
        <v>231</v>
      </c>
      <c r="E143" s="149" t="s">
        <v>1</v>
      </c>
      <c r="F143" s="150" t="s">
        <v>2573</v>
      </c>
      <c r="H143" s="151">
        <v>18</v>
      </c>
      <c r="I143" s="152"/>
      <c r="L143" s="148"/>
      <c r="M143" s="153"/>
      <c r="T143" s="154"/>
      <c r="AT143" s="149" t="s">
        <v>231</v>
      </c>
      <c r="AU143" s="149" t="s">
        <v>6</v>
      </c>
      <c r="AV143" s="12" t="s">
        <v>88</v>
      </c>
      <c r="AW143" s="12" t="s">
        <v>35</v>
      </c>
      <c r="AX143" s="12" t="s">
        <v>79</v>
      </c>
      <c r="AY143" s="149" t="s">
        <v>224</v>
      </c>
    </row>
    <row r="144" spans="2:65" s="12" customFormat="1">
      <c r="B144" s="148"/>
      <c r="D144" s="142" t="s">
        <v>231</v>
      </c>
      <c r="E144" s="149" t="s">
        <v>1</v>
      </c>
      <c r="F144" s="150" t="s">
        <v>2574</v>
      </c>
      <c r="H144" s="151">
        <v>3.84</v>
      </c>
      <c r="I144" s="152"/>
      <c r="L144" s="148"/>
      <c r="M144" s="153"/>
      <c r="T144" s="154"/>
      <c r="AT144" s="149" t="s">
        <v>231</v>
      </c>
      <c r="AU144" s="149" t="s">
        <v>6</v>
      </c>
      <c r="AV144" s="12" t="s">
        <v>88</v>
      </c>
      <c r="AW144" s="12" t="s">
        <v>35</v>
      </c>
      <c r="AX144" s="12" t="s">
        <v>79</v>
      </c>
      <c r="AY144" s="149" t="s">
        <v>224</v>
      </c>
    </row>
    <row r="145" spans="2:65" s="13" customFormat="1">
      <c r="B145" s="155"/>
      <c r="D145" s="142" t="s">
        <v>231</v>
      </c>
      <c r="E145" s="156" t="s">
        <v>1</v>
      </c>
      <c r="F145" s="157" t="s">
        <v>236</v>
      </c>
      <c r="H145" s="158">
        <v>61.600000000000009</v>
      </c>
      <c r="I145" s="159"/>
      <c r="L145" s="155"/>
      <c r="M145" s="160"/>
      <c r="T145" s="161"/>
      <c r="AT145" s="156" t="s">
        <v>231</v>
      </c>
      <c r="AU145" s="156" t="s">
        <v>6</v>
      </c>
      <c r="AV145" s="13" t="s">
        <v>229</v>
      </c>
      <c r="AW145" s="13" t="s">
        <v>35</v>
      </c>
      <c r="AX145" s="13" t="s">
        <v>6</v>
      </c>
      <c r="AY145" s="156" t="s">
        <v>224</v>
      </c>
    </row>
    <row r="146" spans="2:65" s="1" customFormat="1" ht="16.5" customHeight="1">
      <c r="B146" s="32"/>
      <c r="C146" s="127" t="s">
        <v>229</v>
      </c>
      <c r="D146" s="127" t="s">
        <v>225</v>
      </c>
      <c r="E146" s="128" t="s">
        <v>435</v>
      </c>
      <c r="F146" s="129" t="s">
        <v>436</v>
      </c>
      <c r="G146" s="130" t="s">
        <v>437</v>
      </c>
      <c r="H146" s="131">
        <v>1.9419999999999999</v>
      </c>
      <c r="I146" s="132"/>
      <c r="J146" s="133">
        <f>ROUND(I146*H146,2)</f>
        <v>0</v>
      </c>
      <c r="K146" s="134"/>
      <c r="L146" s="32"/>
      <c r="M146" s="135" t="s">
        <v>1</v>
      </c>
      <c r="N146" s="136" t="s">
        <v>44</v>
      </c>
      <c r="P146" s="137">
        <f>O146*H146</f>
        <v>0</v>
      </c>
      <c r="Q146" s="137">
        <v>1.0606199999999999</v>
      </c>
      <c r="R146" s="137">
        <f>Q146*H146</f>
        <v>2.0597240399999999</v>
      </c>
      <c r="S146" s="137">
        <v>0</v>
      </c>
      <c r="T146" s="138">
        <f>S146*H146</f>
        <v>0</v>
      </c>
      <c r="AR146" s="139" t="s">
        <v>229</v>
      </c>
      <c r="AT146" s="139" t="s">
        <v>225</v>
      </c>
      <c r="AU146" s="139" t="s">
        <v>6</v>
      </c>
      <c r="AY146" s="17" t="s">
        <v>224</v>
      </c>
      <c r="BE146" s="140">
        <f>IF(N146="základní",J146,0)</f>
        <v>0</v>
      </c>
      <c r="BF146" s="140">
        <f>IF(N146="snížená",J146,0)</f>
        <v>0</v>
      </c>
      <c r="BG146" s="140">
        <f>IF(N146="zákl. přenesená",J146,0)</f>
        <v>0</v>
      </c>
      <c r="BH146" s="140">
        <f>IF(N146="sníž. přenesená",J146,0)</f>
        <v>0</v>
      </c>
      <c r="BI146" s="140">
        <f>IF(N146="nulová",J146,0)</f>
        <v>0</v>
      </c>
      <c r="BJ146" s="17" t="s">
        <v>6</v>
      </c>
      <c r="BK146" s="140">
        <f>ROUND(I146*H146,2)</f>
        <v>0</v>
      </c>
      <c r="BL146" s="17" t="s">
        <v>229</v>
      </c>
      <c r="BM146" s="139" t="s">
        <v>2576</v>
      </c>
    </row>
    <row r="147" spans="2:65" s="12" customFormat="1">
      <c r="B147" s="148"/>
      <c r="D147" s="142" t="s">
        <v>231</v>
      </c>
      <c r="E147" s="149" t="s">
        <v>1</v>
      </c>
      <c r="F147" s="150" t="s">
        <v>2577</v>
      </c>
      <c r="H147" s="151">
        <v>0.84799999999999998</v>
      </c>
      <c r="I147" s="152"/>
      <c r="L147" s="148"/>
      <c r="M147" s="153"/>
      <c r="T147" s="154"/>
      <c r="AT147" s="149" t="s">
        <v>231</v>
      </c>
      <c r="AU147" s="149" t="s">
        <v>6</v>
      </c>
      <c r="AV147" s="12" t="s">
        <v>88</v>
      </c>
      <c r="AW147" s="12" t="s">
        <v>35</v>
      </c>
      <c r="AX147" s="12" t="s">
        <v>79</v>
      </c>
      <c r="AY147" s="149" t="s">
        <v>224</v>
      </c>
    </row>
    <row r="148" spans="2:65" s="12" customFormat="1">
      <c r="B148" s="148"/>
      <c r="D148" s="142" t="s">
        <v>231</v>
      </c>
      <c r="E148" s="149" t="s">
        <v>1</v>
      </c>
      <c r="F148" s="150" t="s">
        <v>2578</v>
      </c>
      <c r="H148" s="151">
        <v>0.84399999999999997</v>
      </c>
      <c r="I148" s="152"/>
      <c r="L148" s="148"/>
      <c r="M148" s="153"/>
      <c r="T148" s="154"/>
      <c r="AT148" s="149" t="s">
        <v>231</v>
      </c>
      <c r="AU148" s="149" t="s">
        <v>6</v>
      </c>
      <c r="AV148" s="12" t="s">
        <v>88</v>
      </c>
      <c r="AW148" s="12" t="s">
        <v>35</v>
      </c>
      <c r="AX148" s="12" t="s">
        <v>79</v>
      </c>
      <c r="AY148" s="149" t="s">
        <v>224</v>
      </c>
    </row>
    <row r="149" spans="2:65" s="12" customFormat="1">
      <c r="B149" s="148"/>
      <c r="D149" s="142" t="s">
        <v>231</v>
      </c>
      <c r="E149" s="149" t="s">
        <v>1</v>
      </c>
      <c r="F149" s="150" t="s">
        <v>2579</v>
      </c>
      <c r="H149" s="151">
        <v>0.25</v>
      </c>
      <c r="I149" s="152"/>
      <c r="L149" s="148"/>
      <c r="M149" s="153"/>
      <c r="T149" s="154"/>
      <c r="AT149" s="149" t="s">
        <v>231</v>
      </c>
      <c r="AU149" s="149" t="s">
        <v>6</v>
      </c>
      <c r="AV149" s="12" t="s">
        <v>88</v>
      </c>
      <c r="AW149" s="12" t="s">
        <v>35</v>
      </c>
      <c r="AX149" s="12" t="s">
        <v>79</v>
      </c>
      <c r="AY149" s="149" t="s">
        <v>224</v>
      </c>
    </row>
    <row r="150" spans="2:65" s="13" customFormat="1">
      <c r="B150" s="155"/>
      <c r="D150" s="142" t="s">
        <v>231</v>
      </c>
      <c r="E150" s="156" t="s">
        <v>1</v>
      </c>
      <c r="F150" s="157" t="s">
        <v>236</v>
      </c>
      <c r="H150" s="158">
        <v>1.9419999999999999</v>
      </c>
      <c r="I150" s="159"/>
      <c r="L150" s="155"/>
      <c r="M150" s="160"/>
      <c r="T150" s="161"/>
      <c r="AT150" s="156" t="s">
        <v>231</v>
      </c>
      <c r="AU150" s="156" t="s">
        <v>6</v>
      </c>
      <c r="AV150" s="13" t="s">
        <v>229</v>
      </c>
      <c r="AW150" s="13" t="s">
        <v>35</v>
      </c>
      <c r="AX150" s="13" t="s">
        <v>6</v>
      </c>
      <c r="AY150" s="156" t="s">
        <v>224</v>
      </c>
    </row>
    <row r="151" spans="2:65" s="10" customFormat="1" ht="25.9" customHeight="1">
      <c r="B151" s="117"/>
      <c r="D151" s="118" t="s">
        <v>78</v>
      </c>
      <c r="E151" s="119" t="s">
        <v>1429</v>
      </c>
      <c r="F151" s="119" t="s">
        <v>1742</v>
      </c>
      <c r="I151" s="120"/>
      <c r="J151" s="121">
        <f>BK151</f>
        <v>0</v>
      </c>
      <c r="L151" s="117"/>
      <c r="M151" s="122"/>
      <c r="P151" s="123">
        <f>P152+P154</f>
        <v>0</v>
      </c>
      <c r="R151" s="123">
        <f>R152+R154</f>
        <v>0</v>
      </c>
      <c r="T151" s="124">
        <f>T152+T154</f>
        <v>0</v>
      </c>
      <c r="AR151" s="118" t="s">
        <v>6</v>
      </c>
      <c r="AT151" s="125" t="s">
        <v>78</v>
      </c>
      <c r="AU151" s="125" t="s">
        <v>79</v>
      </c>
      <c r="AY151" s="118" t="s">
        <v>224</v>
      </c>
      <c r="BK151" s="126">
        <f>BK152+BK154</f>
        <v>0</v>
      </c>
    </row>
    <row r="152" spans="2:65" s="10" customFormat="1" ht="22.9" customHeight="1">
      <c r="B152" s="117"/>
      <c r="D152" s="118" t="s">
        <v>78</v>
      </c>
      <c r="E152" s="195" t="s">
        <v>2580</v>
      </c>
      <c r="F152" s="195" t="s">
        <v>2581</v>
      </c>
      <c r="I152" s="120"/>
      <c r="J152" s="196">
        <f>BK152</f>
        <v>0</v>
      </c>
      <c r="L152" s="117"/>
      <c r="M152" s="122"/>
      <c r="P152" s="123">
        <f>P153</f>
        <v>0</v>
      </c>
      <c r="R152" s="123">
        <f>R153</f>
        <v>0</v>
      </c>
      <c r="T152" s="124">
        <f>T153</f>
        <v>0</v>
      </c>
      <c r="AR152" s="118" t="s">
        <v>6</v>
      </c>
      <c r="AT152" s="125" t="s">
        <v>78</v>
      </c>
      <c r="AU152" s="125" t="s">
        <v>6</v>
      </c>
      <c r="AY152" s="118" t="s">
        <v>224</v>
      </c>
      <c r="BK152" s="126">
        <f>BK153</f>
        <v>0</v>
      </c>
    </row>
    <row r="153" spans="2:65" s="1" customFormat="1" ht="16.5" customHeight="1">
      <c r="B153" s="32"/>
      <c r="C153" s="127" t="s">
        <v>250</v>
      </c>
      <c r="D153" s="127" t="s">
        <v>225</v>
      </c>
      <c r="E153" s="128" t="s">
        <v>2582</v>
      </c>
      <c r="F153" s="129" t="s">
        <v>2583</v>
      </c>
      <c r="G153" s="130" t="s">
        <v>1526</v>
      </c>
      <c r="H153" s="131">
        <v>1</v>
      </c>
      <c r="I153" s="132"/>
      <c r="J153" s="133">
        <f>ROUND(I153*H153,2)</f>
        <v>0</v>
      </c>
      <c r="K153" s="134"/>
      <c r="L153" s="32"/>
      <c r="M153" s="135" t="s">
        <v>1</v>
      </c>
      <c r="N153" s="136" t="s">
        <v>44</v>
      </c>
      <c r="P153" s="137">
        <f>O153*H153</f>
        <v>0</v>
      </c>
      <c r="Q153" s="137">
        <v>0</v>
      </c>
      <c r="R153" s="137">
        <f>Q153*H153</f>
        <v>0</v>
      </c>
      <c r="S153" s="137">
        <v>0</v>
      </c>
      <c r="T153" s="138">
        <f>S153*H153</f>
        <v>0</v>
      </c>
      <c r="AR153" s="139" t="s">
        <v>229</v>
      </c>
      <c r="AT153" s="139" t="s">
        <v>225</v>
      </c>
      <c r="AU153" s="139" t="s">
        <v>88</v>
      </c>
      <c r="AY153" s="17" t="s">
        <v>224</v>
      </c>
      <c r="BE153" s="140">
        <f>IF(N153="základní",J153,0)</f>
        <v>0</v>
      </c>
      <c r="BF153" s="140">
        <f>IF(N153="snížená",J153,0)</f>
        <v>0</v>
      </c>
      <c r="BG153" s="140">
        <f>IF(N153="zákl. přenesená",J153,0)</f>
        <v>0</v>
      </c>
      <c r="BH153" s="140">
        <f>IF(N153="sníž. přenesená",J153,0)</f>
        <v>0</v>
      </c>
      <c r="BI153" s="140">
        <f>IF(N153="nulová",J153,0)</f>
        <v>0</v>
      </c>
      <c r="BJ153" s="17" t="s">
        <v>6</v>
      </c>
      <c r="BK153" s="140">
        <f>ROUND(I153*H153,2)</f>
        <v>0</v>
      </c>
      <c r="BL153" s="17" t="s">
        <v>229</v>
      </c>
      <c r="BM153" s="139" t="s">
        <v>2584</v>
      </c>
    </row>
    <row r="154" spans="2:65" s="10" customFormat="1" ht="22.9" customHeight="1">
      <c r="B154" s="117"/>
      <c r="D154" s="118" t="s">
        <v>78</v>
      </c>
      <c r="E154" s="195" t="s">
        <v>833</v>
      </c>
      <c r="F154" s="195" t="s">
        <v>834</v>
      </c>
      <c r="I154" s="120"/>
      <c r="J154" s="196">
        <f>BK154</f>
        <v>0</v>
      </c>
      <c r="L154" s="117"/>
      <c r="M154" s="122"/>
      <c r="P154" s="123">
        <f>P155</f>
        <v>0</v>
      </c>
      <c r="R154" s="123">
        <f>R155</f>
        <v>0</v>
      </c>
      <c r="T154" s="124">
        <f>T155</f>
        <v>0</v>
      </c>
      <c r="AR154" s="118" t="s">
        <v>88</v>
      </c>
      <c r="AT154" s="125" t="s">
        <v>78</v>
      </c>
      <c r="AU154" s="125" t="s">
        <v>6</v>
      </c>
      <c r="AY154" s="118" t="s">
        <v>224</v>
      </c>
      <c r="BK154" s="126">
        <f>BK155</f>
        <v>0</v>
      </c>
    </row>
    <row r="155" spans="2:65" s="1" customFormat="1" ht="21.75" customHeight="1">
      <c r="B155" s="32"/>
      <c r="C155" s="127" t="s">
        <v>258</v>
      </c>
      <c r="D155" s="127" t="s">
        <v>225</v>
      </c>
      <c r="E155" s="128" t="s">
        <v>2012</v>
      </c>
      <c r="F155" s="129" t="s">
        <v>2585</v>
      </c>
      <c r="G155" s="130" t="s">
        <v>1526</v>
      </c>
      <c r="H155" s="131">
        <v>1</v>
      </c>
      <c r="I155" s="132"/>
      <c r="J155" s="133">
        <f>ROUND(I155*H155,2)</f>
        <v>0</v>
      </c>
      <c r="K155" s="134"/>
      <c r="L155" s="32"/>
      <c r="M155" s="181" t="s">
        <v>1</v>
      </c>
      <c r="N155" s="182" t="s">
        <v>44</v>
      </c>
      <c r="O155" s="183"/>
      <c r="P155" s="184">
        <f>O155*H155</f>
        <v>0</v>
      </c>
      <c r="Q155" s="184">
        <v>0</v>
      </c>
      <c r="R155" s="184">
        <f>Q155*H155</f>
        <v>0</v>
      </c>
      <c r="S155" s="184">
        <v>0</v>
      </c>
      <c r="T155" s="185">
        <f>S155*H155</f>
        <v>0</v>
      </c>
      <c r="AR155" s="139" t="s">
        <v>249</v>
      </c>
      <c r="AT155" s="139" t="s">
        <v>225</v>
      </c>
      <c r="AU155" s="139" t="s">
        <v>88</v>
      </c>
      <c r="AY155" s="17" t="s">
        <v>224</v>
      </c>
      <c r="BE155" s="140">
        <f>IF(N155="základní",J155,0)</f>
        <v>0</v>
      </c>
      <c r="BF155" s="140">
        <f>IF(N155="snížená",J155,0)</f>
        <v>0</v>
      </c>
      <c r="BG155" s="140">
        <f>IF(N155="zákl. přenesená",J155,0)</f>
        <v>0</v>
      </c>
      <c r="BH155" s="140">
        <f>IF(N155="sníž. přenesená",J155,0)</f>
        <v>0</v>
      </c>
      <c r="BI155" s="140">
        <f>IF(N155="nulová",J155,0)</f>
        <v>0</v>
      </c>
      <c r="BJ155" s="17" t="s">
        <v>6</v>
      </c>
      <c r="BK155" s="140">
        <f>ROUND(I155*H155,2)</f>
        <v>0</v>
      </c>
      <c r="BL155" s="17" t="s">
        <v>249</v>
      </c>
      <c r="BM155" s="139" t="s">
        <v>2586</v>
      </c>
    </row>
    <row r="156" spans="2:65" s="1" customFormat="1" ht="6.95" customHeight="1">
      <c r="B156" s="44"/>
      <c r="C156" s="45"/>
      <c r="D156" s="45"/>
      <c r="E156" s="45"/>
      <c r="F156" s="45"/>
      <c r="G156" s="45"/>
      <c r="H156" s="45"/>
      <c r="I156" s="45"/>
      <c r="J156" s="45"/>
      <c r="K156" s="45"/>
      <c r="L156" s="32"/>
    </row>
  </sheetData>
  <sheetProtection algorithmName="SHA-512" hashValue="WaP0/NK0i+1i460c8Qdjdcx4kFMFrFofYisoqI/uD0NC1wLB3p0OC5SjB0QFBbgbcLW+LqovD0f77tOavEO8Zw==" saltValue="c6wXOa2+uOhhgICHcgLXKtl+BYFEg41BwzhRsz1NDVr4gtujg06b4dA2HGdfBic6gLV22dWwPJe/DTN5QnufvQ==" spinCount="100000" sheet="1" objects="1" scenarios="1" formatColumns="0" formatRows="0" autoFilter="0"/>
  <autoFilter ref="C119:K155" xr:uid="{00000000-0009-0000-0000-00001A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B2:BM154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165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>
      <c r="B4" s="20"/>
      <c r="D4" s="21" t="s">
        <v>181</v>
      </c>
      <c r="L4" s="20"/>
      <c r="M4" s="88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236" t="str">
        <f>'Rekapitulace stavby'!K6</f>
        <v>Přírodní koupací biotop Jilemnice</v>
      </c>
      <c r="F7" s="237"/>
      <c r="G7" s="237"/>
      <c r="H7" s="237"/>
      <c r="L7" s="20"/>
    </row>
    <row r="8" spans="2:46" s="1" customFormat="1" ht="12" customHeight="1">
      <c r="B8" s="32"/>
      <c r="D8" s="27" t="s">
        <v>182</v>
      </c>
      <c r="L8" s="32"/>
    </row>
    <row r="9" spans="2:46" s="1" customFormat="1" ht="16.5" customHeight="1">
      <c r="B9" s="32"/>
      <c r="E9" s="201" t="s">
        <v>2587</v>
      </c>
      <c r="F9" s="235"/>
      <c r="G9" s="235"/>
      <c r="H9" s="235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19</v>
      </c>
      <c r="F11" s="25" t="s">
        <v>1</v>
      </c>
      <c r="I11" s="27" t="s">
        <v>20</v>
      </c>
      <c r="J11" s="25" t="s">
        <v>1</v>
      </c>
      <c r="L11" s="32"/>
    </row>
    <row r="12" spans="2:46" s="1" customFormat="1" ht="12" customHeight="1">
      <c r="B12" s="32"/>
      <c r="D12" s="27" t="s">
        <v>21</v>
      </c>
      <c r="F12" s="25" t="s">
        <v>37</v>
      </c>
      <c r="I12" s="27" t="s">
        <v>23</v>
      </c>
      <c r="J12" s="52" t="str">
        <f>'Rekapitulace stavby'!AN8</f>
        <v>12. 2. 2024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tr">
        <f>IF('Rekapitulace stavby'!AN10="","",'Rekapitulace stavby'!AN10)</f>
        <v>05769370</v>
      </c>
      <c r="L14" s="32"/>
    </row>
    <row r="15" spans="2:46" s="1" customFormat="1" ht="18" customHeight="1">
      <c r="B15" s="32"/>
      <c r="E15" s="25" t="str">
        <f>IF('Rekapitulace stavby'!E11="","",'Rekapitulace stavby'!E11)</f>
        <v>Sportovní centrum Jilemnice, s.r.o.</v>
      </c>
      <c r="I15" s="27" t="s">
        <v>29</v>
      </c>
      <c r="J15" s="25" t="str">
        <f>IF('Rekapitulace stavby'!AN11="","",'Rekapitulace stavby'!AN11)</f>
        <v/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30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8" t="str">
        <f>'Rekapitulace stavby'!E14</f>
        <v>Vyplň údaj</v>
      </c>
      <c r="F18" s="224"/>
      <c r="G18" s="224"/>
      <c r="H18" s="224"/>
      <c r="I18" s="27" t="s">
        <v>29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32</v>
      </c>
      <c r="I20" s="27" t="s">
        <v>26</v>
      </c>
      <c r="J20" s="25" t="str">
        <f>IF('Rekapitulace stavby'!AN16="","",'Rekapitulace stavby'!AN16)</f>
        <v>26230283</v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BAPO s.r.o. </v>
      </c>
      <c r="I21" s="27" t="s">
        <v>29</v>
      </c>
      <c r="J21" s="25" t="str">
        <f>IF('Rekapitulace stavby'!AN17="","",'Rekapitulace stavby'!AN17)</f>
        <v/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36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29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38</v>
      </c>
      <c r="L26" s="32"/>
    </row>
    <row r="27" spans="2:12" s="7" customFormat="1" ht="16.5" customHeight="1">
      <c r="B27" s="89"/>
      <c r="E27" s="228" t="s">
        <v>1</v>
      </c>
      <c r="F27" s="228"/>
      <c r="G27" s="228"/>
      <c r="H27" s="228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39</v>
      </c>
      <c r="J30" s="66">
        <f>ROUND(J123,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41</v>
      </c>
      <c r="I32" s="35" t="s">
        <v>40</v>
      </c>
      <c r="J32" s="35" t="s">
        <v>42</v>
      </c>
      <c r="L32" s="32"/>
    </row>
    <row r="33" spans="2:12" s="1" customFormat="1" ht="14.45" customHeight="1">
      <c r="B33" s="32"/>
      <c r="D33" s="55" t="s">
        <v>43</v>
      </c>
      <c r="E33" s="27" t="s">
        <v>44</v>
      </c>
      <c r="F33" s="91">
        <f>ROUND((SUM(BE123:BE153)),  2)</f>
        <v>0</v>
      </c>
      <c r="I33" s="92">
        <v>0.21</v>
      </c>
      <c r="J33" s="91">
        <f>ROUND(((SUM(BE123:BE153))*I33),  2)</f>
        <v>0</v>
      </c>
      <c r="L33" s="32"/>
    </row>
    <row r="34" spans="2:12" s="1" customFormat="1" ht="14.45" customHeight="1">
      <c r="B34" s="32"/>
      <c r="E34" s="27" t="s">
        <v>45</v>
      </c>
      <c r="F34" s="91">
        <f>ROUND((SUM(BF123:BF153)),  2)</f>
        <v>0</v>
      </c>
      <c r="I34" s="92">
        <v>0.12</v>
      </c>
      <c r="J34" s="91">
        <f>ROUND(((SUM(BF123:BF153))*I34),  2)</f>
        <v>0</v>
      </c>
      <c r="L34" s="32"/>
    </row>
    <row r="35" spans="2:12" s="1" customFormat="1" ht="14.45" hidden="1" customHeight="1">
      <c r="B35" s="32"/>
      <c r="E35" s="27" t="s">
        <v>46</v>
      </c>
      <c r="F35" s="91">
        <f>ROUND((SUM(BG123:BG153)),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47</v>
      </c>
      <c r="F36" s="91">
        <f>ROUND((SUM(BH123:BH153)),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48</v>
      </c>
      <c r="F37" s="91">
        <f>ROUND((SUM(BI123:BI153)),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3"/>
      <c r="D39" s="94" t="s">
        <v>49</v>
      </c>
      <c r="E39" s="57"/>
      <c r="F39" s="57"/>
      <c r="G39" s="95" t="s">
        <v>50</v>
      </c>
      <c r="H39" s="96" t="s">
        <v>51</v>
      </c>
      <c r="I39" s="57"/>
      <c r="J39" s="97">
        <f>SUM(J30:J37)</f>
        <v>0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52</v>
      </c>
      <c r="E50" s="42"/>
      <c r="F50" s="42"/>
      <c r="G50" s="41" t="s">
        <v>53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54</v>
      </c>
      <c r="E61" s="34"/>
      <c r="F61" s="99" t="s">
        <v>55</v>
      </c>
      <c r="G61" s="43" t="s">
        <v>54</v>
      </c>
      <c r="H61" s="34"/>
      <c r="I61" s="34"/>
      <c r="J61" s="100" t="s">
        <v>55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56</v>
      </c>
      <c r="E65" s="42"/>
      <c r="F65" s="42"/>
      <c r="G65" s="41" t="s">
        <v>57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54</v>
      </c>
      <c r="E76" s="34"/>
      <c r="F76" s="99" t="s">
        <v>55</v>
      </c>
      <c r="G76" s="43" t="s">
        <v>54</v>
      </c>
      <c r="H76" s="34"/>
      <c r="I76" s="34"/>
      <c r="J76" s="100" t="s">
        <v>55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184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17</v>
      </c>
      <c r="L84" s="32"/>
    </row>
    <row r="85" spans="2:47" s="1" customFormat="1" ht="16.5" customHeight="1">
      <c r="B85" s="32"/>
      <c r="E85" s="236" t="str">
        <f>E7</f>
        <v>Přírodní koupací biotop Jilemnice</v>
      </c>
      <c r="F85" s="237"/>
      <c r="G85" s="237"/>
      <c r="H85" s="237"/>
      <c r="L85" s="32"/>
    </row>
    <row r="86" spans="2:47" s="1" customFormat="1" ht="12" customHeight="1">
      <c r="B86" s="32"/>
      <c r="C86" s="27" t="s">
        <v>182</v>
      </c>
      <c r="L86" s="32"/>
    </row>
    <row r="87" spans="2:47" s="1" customFormat="1" ht="16.5" customHeight="1">
      <c r="B87" s="32"/>
      <c r="E87" s="201" t="str">
        <f>E9</f>
        <v>SO 11 - Přípojka splaškové kanalizace</v>
      </c>
      <c r="F87" s="235"/>
      <c r="G87" s="235"/>
      <c r="H87" s="235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21</v>
      </c>
      <c r="F89" s="25" t="str">
        <f>F12</f>
        <v xml:space="preserve"> </v>
      </c>
      <c r="I89" s="27" t="s">
        <v>23</v>
      </c>
      <c r="J89" s="52" t="str">
        <f>IF(J12="","",J12)</f>
        <v>12. 2. 2024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25</v>
      </c>
      <c r="F91" s="25" t="str">
        <f>E15</f>
        <v>Sportovní centrum Jilemnice, s.r.o.</v>
      </c>
      <c r="I91" s="27" t="s">
        <v>32</v>
      </c>
      <c r="J91" s="30" t="str">
        <f>E21</f>
        <v xml:space="preserve">BAPO s.r.o. </v>
      </c>
      <c r="L91" s="32"/>
    </row>
    <row r="92" spans="2:47" s="1" customFormat="1" ht="15.2" customHeight="1">
      <c r="B92" s="32"/>
      <c r="C92" s="27" t="s">
        <v>30</v>
      </c>
      <c r="F92" s="25" t="str">
        <f>IF(E18="","",E18)</f>
        <v>Vyplň údaj</v>
      </c>
      <c r="I92" s="27" t="s">
        <v>36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185</v>
      </c>
      <c r="D94" s="93"/>
      <c r="E94" s="93"/>
      <c r="F94" s="93"/>
      <c r="G94" s="93"/>
      <c r="H94" s="93"/>
      <c r="I94" s="93"/>
      <c r="J94" s="102" t="s">
        <v>186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3" t="s">
        <v>187</v>
      </c>
      <c r="J96" s="66">
        <f>J123</f>
        <v>0</v>
      </c>
      <c r="L96" s="32"/>
      <c r="AU96" s="17" t="s">
        <v>188</v>
      </c>
    </row>
    <row r="97" spans="2:12" s="8" customFormat="1" ht="24.95" customHeight="1">
      <c r="B97" s="104"/>
      <c r="D97" s="105" t="s">
        <v>1421</v>
      </c>
      <c r="E97" s="106"/>
      <c r="F97" s="106"/>
      <c r="G97" s="106"/>
      <c r="H97" s="106"/>
      <c r="I97" s="106"/>
      <c r="J97" s="107">
        <f>J124</f>
        <v>0</v>
      </c>
      <c r="L97" s="104"/>
    </row>
    <row r="98" spans="2:12" s="15" customFormat="1" ht="19.899999999999999" customHeight="1">
      <c r="B98" s="191"/>
      <c r="D98" s="192" t="s">
        <v>1422</v>
      </c>
      <c r="E98" s="193"/>
      <c r="F98" s="193"/>
      <c r="G98" s="193"/>
      <c r="H98" s="193"/>
      <c r="I98" s="193"/>
      <c r="J98" s="194">
        <f>J125</f>
        <v>0</v>
      </c>
      <c r="L98" s="191"/>
    </row>
    <row r="99" spans="2:12" s="15" customFormat="1" ht="19.899999999999999" customHeight="1">
      <c r="B99" s="191"/>
      <c r="D99" s="192" t="s">
        <v>1423</v>
      </c>
      <c r="E99" s="193"/>
      <c r="F99" s="193"/>
      <c r="G99" s="193"/>
      <c r="H99" s="193"/>
      <c r="I99" s="193"/>
      <c r="J99" s="194">
        <f>J139</f>
        <v>0</v>
      </c>
      <c r="L99" s="191"/>
    </row>
    <row r="100" spans="2:12" s="8" customFormat="1" ht="24.95" customHeight="1">
      <c r="B100" s="104"/>
      <c r="D100" s="105" t="s">
        <v>1424</v>
      </c>
      <c r="E100" s="106"/>
      <c r="F100" s="106"/>
      <c r="G100" s="106"/>
      <c r="H100" s="106"/>
      <c r="I100" s="106"/>
      <c r="J100" s="107">
        <f>J142</f>
        <v>0</v>
      </c>
      <c r="L100" s="104"/>
    </row>
    <row r="101" spans="2:12" s="15" customFormat="1" ht="19.899999999999999" customHeight="1">
      <c r="B101" s="191"/>
      <c r="D101" s="192" t="s">
        <v>1425</v>
      </c>
      <c r="E101" s="193"/>
      <c r="F101" s="193"/>
      <c r="G101" s="193"/>
      <c r="H101" s="193"/>
      <c r="I101" s="193"/>
      <c r="J101" s="194">
        <f>J143</f>
        <v>0</v>
      </c>
      <c r="L101" s="191"/>
    </row>
    <row r="102" spans="2:12" s="8" customFormat="1" ht="24.95" customHeight="1">
      <c r="B102" s="104"/>
      <c r="D102" s="105" t="s">
        <v>1427</v>
      </c>
      <c r="E102" s="106"/>
      <c r="F102" s="106"/>
      <c r="G102" s="106"/>
      <c r="H102" s="106"/>
      <c r="I102" s="106"/>
      <c r="J102" s="107">
        <f>J148</f>
        <v>0</v>
      </c>
      <c r="L102" s="104"/>
    </row>
    <row r="103" spans="2:12" s="15" customFormat="1" ht="19.899999999999999" customHeight="1">
      <c r="B103" s="191"/>
      <c r="D103" s="192" t="s">
        <v>1428</v>
      </c>
      <c r="E103" s="193"/>
      <c r="F103" s="193"/>
      <c r="G103" s="193"/>
      <c r="H103" s="193"/>
      <c r="I103" s="193"/>
      <c r="J103" s="194">
        <f>J149</f>
        <v>0</v>
      </c>
      <c r="L103" s="191"/>
    </row>
    <row r="104" spans="2:12" s="1" customFormat="1" ht="21.75" customHeight="1">
      <c r="B104" s="32"/>
      <c r="L104" s="32"/>
    </row>
    <row r="105" spans="2:12" s="1" customFormat="1" ht="6.95" customHeight="1"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2"/>
    </row>
    <row r="109" spans="2:12" s="1" customFormat="1" ht="6.95" customHeight="1"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2"/>
    </row>
    <row r="110" spans="2:12" s="1" customFormat="1" ht="24.95" customHeight="1">
      <c r="B110" s="32"/>
      <c r="C110" s="21" t="s">
        <v>210</v>
      </c>
      <c r="L110" s="32"/>
    </row>
    <row r="111" spans="2:12" s="1" customFormat="1" ht="6.95" customHeight="1">
      <c r="B111" s="32"/>
      <c r="L111" s="32"/>
    </row>
    <row r="112" spans="2:12" s="1" customFormat="1" ht="12" customHeight="1">
      <c r="B112" s="32"/>
      <c r="C112" s="27" t="s">
        <v>17</v>
      </c>
      <c r="L112" s="32"/>
    </row>
    <row r="113" spans="2:65" s="1" customFormat="1" ht="16.5" customHeight="1">
      <c r="B113" s="32"/>
      <c r="E113" s="236" t="str">
        <f>E7</f>
        <v>Přírodní koupací biotop Jilemnice</v>
      </c>
      <c r="F113" s="237"/>
      <c r="G113" s="237"/>
      <c r="H113" s="237"/>
      <c r="L113" s="32"/>
    </row>
    <row r="114" spans="2:65" s="1" customFormat="1" ht="12" customHeight="1">
      <c r="B114" s="32"/>
      <c r="C114" s="27" t="s">
        <v>182</v>
      </c>
      <c r="L114" s="32"/>
    </row>
    <row r="115" spans="2:65" s="1" customFormat="1" ht="16.5" customHeight="1">
      <c r="B115" s="32"/>
      <c r="E115" s="201" t="str">
        <f>E9</f>
        <v>SO 11 - Přípojka splaškové kanalizace</v>
      </c>
      <c r="F115" s="235"/>
      <c r="G115" s="235"/>
      <c r="H115" s="235"/>
      <c r="L115" s="32"/>
    </row>
    <row r="116" spans="2:65" s="1" customFormat="1" ht="6.95" customHeight="1">
      <c r="B116" s="32"/>
      <c r="L116" s="32"/>
    </row>
    <row r="117" spans="2:65" s="1" customFormat="1" ht="12" customHeight="1">
      <c r="B117" s="32"/>
      <c r="C117" s="27" t="s">
        <v>21</v>
      </c>
      <c r="F117" s="25" t="str">
        <f>F12</f>
        <v xml:space="preserve"> </v>
      </c>
      <c r="I117" s="27" t="s">
        <v>23</v>
      </c>
      <c r="J117" s="52" t="str">
        <f>IF(J12="","",J12)</f>
        <v>12. 2. 2024</v>
      </c>
      <c r="L117" s="32"/>
    </row>
    <row r="118" spans="2:65" s="1" customFormat="1" ht="6.95" customHeight="1">
      <c r="B118" s="32"/>
      <c r="L118" s="32"/>
    </row>
    <row r="119" spans="2:65" s="1" customFormat="1" ht="15.2" customHeight="1">
      <c r="B119" s="32"/>
      <c r="C119" s="27" t="s">
        <v>25</v>
      </c>
      <c r="F119" s="25" t="str">
        <f>E15</f>
        <v>Sportovní centrum Jilemnice, s.r.o.</v>
      </c>
      <c r="I119" s="27" t="s">
        <v>32</v>
      </c>
      <c r="J119" s="30" t="str">
        <f>E21</f>
        <v xml:space="preserve">BAPO s.r.o. </v>
      </c>
      <c r="L119" s="32"/>
    </row>
    <row r="120" spans="2:65" s="1" customFormat="1" ht="15.2" customHeight="1">
      <c r="B120" s="32"/>
      <c r="C120" s="27" t="s">
        <v>30</v>
      </c>
      <c r="F120" s="25" t="str">
        <f>IF(E18="","",E18)</f>
        <v>Vyplň údaj</v>
      </c>
      <c r="I120" s="27" t="s">
        <v>36</v>
      </c>
      <c r="J120" s="30" t="str">
        <f>E24</f>
        <v xml:space="preserve"> </v>
      </c>
      <c r="L120" s="32"/>
    </row>
    <row r="121" spans="2:65" s="1" customFormat="1" ht="10.35" customHeight="1">
      <c r="B121" s="32"/>
      <c r="L121" s="32"/>
    </row>
    <row r="122" spans="2:65" s="9" customFormat="1" ht="29.25" customHeight="1">
      <c r="B122" s="108"/>
      <c r="C122" s="109" t="s">
        <v>211</v>
      </c>
      <c r="D122" s="110" t="s">
        <v>64</v>
      </c>
      <c r="E122" s="110" t="s">
        <v>60</v>
      </c>
      <c r="F122" s="110" t="s">
        <v>61</v>
      </c>
      <c r="G122" s="110" t="s">
        <v>212</v>
      </c>
      <c r="H122" s="110" t="s">
        <v>213</v>
      </c>
      <c r="I122" s="110" t="s">
        <v>214</v>
      </c>
      <c r="J122" s="111" t="s">
        <v>186</v>
      </c>
      <c r="K122" s="112" t="s">
        <v>215</v>
      </c>
      <c r="L122" s="108"/>
      <c r="M122" s="59" t="s">
        <v>1</v>
      </c>
      <c r="N122" s="60" t="s">
        <v>43</v>
      </c>
      <c r="O122" s="60" t="s">
        <v>216</v>
      </c>
      <c r="P122" s="60" t="s">
        <v>217</v>
      </c>
      <c r="Q122" s="60" t="s">
        <v>218</v>
      </c>
      <c r="R122" s="60" t="s">
        <v>219</v>
      </c>
      <c r="S122" s="60" t="s">
        <v>220</v>
      </c>
      <c r="T122" s="61" t="s">
        <v>221</v>
      </c>
    </row>
    <row r="123" spans="2:65" s="1" customFormat="1" ht="22.9" customHeight="1">
      <c r="B123" s="32"/>
      <c r="C123" s="64" t="s">
        <v>222</v>
      </c>
      <c r="J123" s="113">
        <f>BK123</f>
        <v>0</v>
      </c>
      <c r="L123" s="32"/>
      <c r="M123" s="62"/>
      <c r="N123" s="53"/>
      <c r="O123" s="53"/>
      <c r="P123" s="114">
        <f>P124+P142+P148</f>
        <v>0</v>
      </c>
      <c r="Q123" s="53"/>
      <c r="R123" s="114">
        <f>R124+R142+R148</f>
        <v>0.13189999999999985</v>
      </c>
      <c r="S123" s="53"/>
      <c r="T123" s="115">
        <f>T124+T142+T148</f>
        <v>0</v>
      </c>
      <c r="AT123" s="17" t="s">
        <v>78</v>
      </c>
      <c r="AU123" s="17" t="s">
        <v>188</v>
      </c>
      <c r="BK123" s="116">
        <f>BK124+BK142+BK148</f>
        <v>0</v>
      </c>
    </row>
    <row r="124" spans="2:65" s="10" customFormat="1" ht="25.9" customHeight="1">
      <c r="B124" s="117"/>
      <c r="D124" s="118" t="s">
        <v>78</v>
      </c>
      <c r="E124" s="119" t="s">
        <v>1429</v>
      </c>
      <c r="F124" s="119" t="s">
        <v>1430</v>
      </c>
      <c r="I124" s="120"/>
      <c r="J124" s="121">
        <f>BK124</f>
        <v>0</v>
      </c>
      <c r="L124" s="117"/>
      <c r="M124" s="122"/>
      <c r="P124" s="123">
        <f>P125+P139</f>
        <v>0</v>
      </c>
      <c r="R124" s="123">
        <f>R125+R139</f>
        <v>0.13189999999999985</v>
      </c>
      <c r="T124" s="124">
        <f>T125+T139</f>
        <v>0</v>
      </c>
      <c r="AR124" s="118" t="s">
        <v>6</v>
      </c>
      <c r="AT124" s="125" t="s">
        <v>78</v>
      </c>
      <c r="AU124" s="125" t="s">
        <v>79</v>
      </c>
      <c r="AY124" s="118" t="s">
        <v>224</v>
      </c>
      <c r="BK124" s="126">
        <f>BK125+BK139</f>
        <v>0</v>
      </c>
    </row>
    <row r="125" spans="2:65" s="10" customFormat="1" ht="22.9" customHeight="1">
      <c r="B125" s="117"/>
      <c r="D125" s="118" t="s">
        <v>78</v>
      </c>
      <c r="E125" s="195" t="s">
        <v>6</v>
      </c>
      <c r="F125" s="195" t="s">
        <v>1431</v>
      </c>
      <c r="I125" s="120"/>
      <c r="J125" s="196">
        <f>BK125</f>
        <v>0</v>
      </c>
      <c r="L125" s="117"/>
      <c r="M125" s="122"/>
      <c r="P125" s="123">
        <f>SUM(P126:P138)</f>
        <v>0</v>
      </c>
      <c r="R125" s="123">
        <f>SUM(R126:R138)</f>
        <v>0</v>
      </c>
      <c r="T125" s="124">
        <f>SUM(T126:T138)</f>
        <v>0</v>
      </c>
      <c r="AR125" s="118" t="s">
        <v>6</v>
      </c>
      <c r="AT125" s="125" t="s">
        <v>78</v>
      </c>
      <c r="AU125" s="125" t="s">
        <v>6</v>
      </c>
      <c r="AY125" s="118" t="s">
        <v>224</v>
      </c>
      <c r="BK125" s="126">
        <f>SUM(BK126:BK138)</f>
        <v>0</v>
      </c>
    </row>
    <row r="126" spans="2:65" s="1" customFormat="1" ht="24.2" customHeight="1">
      <c r="B126" s="32"/>
      <c r="C126" s="127" t="s">
        <v>6</v>
      </c>
      <c r="D126" s="127" t="s">
        <v>225</v>
      </c>
      <c r="E126" s="128" t="s">
        <v>1432</v>
      </c>
      <c r="F126" s="129" t="s">
        <v>1433</v>
      </c>
      <c r="G126" s="130" t="s">
        <v>228</v>
      </c>
      <c r="H126" s="131">
        <v>8</v>
      </c>
      <c r="I126" s="132"/>
      <c r="J126" s="133">
        <f t="shared" ref="J126:J138" si="0">ROUND(I126*H126,2)</f>
        <v>0</v>
      </c>
      <c r="K126" s="134"/>
      <c r="L126" s="32"/>
      <c r="M126" s="135" t="s">
        <v>1</v>
      </c>
      <c r="N126" s="136" t="s">
        <v>44</v>
      </c>
      <c r="P126" s="137">
        <f t="shared" ref="P126:P138" si="1">O126*H126</f>
        <v>0</v>
      </c>
      <c r="Q126" s="137">
        <v>0</v>
      </c>
      <c r="R126" s="137">
        <f t="shared" ref="R126:R138" si="2">Q126*H126</f>
        <v>0</v>
      </c>
      <c r="S126" s="137">
        <v>0</v>
      </c>
      <c r="T126" s="138">
        <f t="shared" ref="T126:T138" si="3">S126*H126</f>
        <v>0</v>
      </c>
      <c r="AR126" s="139" t="s">
        <v>229</v>
      </c>
      <c r="AT126" s="139" t="s">
        <v>225</v>
      </c>
      <c r="AU126" s="139" t="s">
        <v>88</v>
      </c>
      <c r="AY126" s="17" t="s">
        <v>224</v>
      </c>
      <c r="BE126" s="140">
        <f t="shared" ref="BE126:BE138" si="4">IF(N126="základní",J126,0)</f>
        <v>0</v>
      </c>
      <c r="BF126" s="140">
        <f t="shared" ref="BF126:BF138" si="5">IF(N126="snížená",J126,0)</f>
        <v>0</v>
      </c>
      <c r="BG126" s="140">
        <f t="shared" ref="BG126:BG138" si="6">IF(N126="zákl. přenesená",J126,0)</f>
        <v>0</v>
      </c>
      <c r="BH126" s="140">
        <f t="shared" ref="BH126:BH138" si="7">IF(N126="sníž. přenesená",J126,0)</f>
        <v>0</v>
      </c>
      <c r="BI126" s="140">
        <f t="shared" ref="BI126:BI138" si="8">IF(N126="nulová",J126,0)</f>
        <v>0</v>
      </c>
      <c r="BJ126" s="17" t="s">
        <v>6</v>
      </c>
      <c r="BK126" s="140">
        <f t="shared" ref="BK126:BK138" si="9">ROUND(I126*H126,2)</f>
        <v>0</v>
      </c>
      <c r="BL126" s="17" t="s">
        <v>229</v>
      </c>
      <c r="BM126" s="139" t="s">
        <v>88</v>
      </c>
    </row>
    <row r="127" spans="2:65" s="1" customFormat="1" ht="21.75" customHeight="1">
      <c r="B127" s="32"/>
      <c r="C127" s="127" t="s">
        <v>88</v>
      </c>
      <c r="D127" s="127" t="s">
        <v>225</v>
      </c>
      <c r="E127" s="128" t="s">
        <v>1434</v>
      </c>
      <c r="F127" s="129" t="s">
        <v>1435</v>
      </c>
      <c r="G127" s="130" t="s">
        <v>228</v>
      </c>
      <c r="H127" s="131">
        <v>64</v>
      </c>
      <c r="I127" s="132"/>
      <c r="J127" s="133">
        <f t="shared" si="0"/>
        <v>0</v>
      </c>
      <c r="K127" s="134"/>
      <c r="L127" s="32"/>
      <c r="M127" s="135" t="s">
        <v>1</v>
      </c>
      <c r="N127" s="136" t="s">
        <v>44</v>
      </c>
      <c r="P127" s="137">
        <f t="shared" si="1"/>
        <v>0</v>
      </c>
      <c r="Q127" s="137">
        <v>0</v>
      </c>
      <c r="R127" s="137">
        <f t="shared" si="2"/>
        <v>0</v>
      </c>
      <c r="S127" s="137">
        <v>0</v>
      </c>
      <c r="T127" s="138">
        <f t="shared" si="3"/>
        <v>0</v>
      </c>
      <c r="AR127" s="139" t="s">
        <v>229</v>
      </c>
      <c r="AT127" s="139" t="s">
        <v>225</v>
      </c>
      <c r="AU127" s="139" t="s">
        <v>88</v>
      </c>
      <c r="AY127" s="17" t="s">
        <v>224</v>
      </c>
      <c r="BE127" s="140">
        <f t="shared" si="4"/>
        <v>0</v>
      </c>
      <c r="BF127" s="140">
        <f t="shared" si="5"/>
        <v>0</v>
      </c>
      <c r="BG127" s="140">
        <f t="shared" si="6"/>
        <v>0</v>
      </c>
      <c r="BH127" s="140">
        <f t="shared" si="7"/>
        <v>0</v>
      </c>
      <c r="BI127" s="140">
        <f t="shared" si="8"/>
        <v>0</v>
      </c>
      <c r="BJ127" s="17" t="s">
        <v>6</v>
      </c>
      <c r="BK127" s="140">
        <f t="shared" si="9"/>
        <v>0</v>
      </c>
      <c r="BL127" s="17" t="s">
        <v>229</v>
      </c>
      <c r="BM127" s="139" t="s">
        <v>229</v>
      </c>
    </row>
    <row r="128" spans="2:65" s="1" customFormat="1" ht="24.2" customHeight="1">
      <c r="B128" s="32"/>
      <c r="C128" s="127" t="s">
        <v>241</v>
      </c>
      <c r="D128" s="127" t="s">
        <v>225</v>
      </c>
      <c r="E128" s="128" t="s">
        <v>1436</v>
      </c>
      <c r="F128" s="129" t="s">
        <v>1437</v>
      </c>
      <c r="G128" s="130" t="s">
        <v>228</v>
      </c>
      <c r="H128" s="131">
        <v>72</v>
      </c>
      <c r="I128" s="132"/>
      <c r="J128" s="133">
        <f t="shared" si="0"/>
        <v>0</v>
      </c>
      <c r="K128" s="134"/>
      <c r="L128" s="32"/>
      <c r="M128" s="135" t="s">
        <v>1</v>
      </c>
      <c r="N128" s="136" t="s">
        <v>44</v>
      </c>
      <c r="P128" s="137">
        <f t="shared" si="1"/>
        <v>0</v>
      </c>
      <c r="Q128" s="137">
        <v>0</v>
      </c>
      <c r="R128" s="137">
        <f t="shared" si="2"/>
        <v>0</v>
      </c>
      <c r="S128" s="137">
        <v>0</v>
      </c>
      <c r="T128" s="138">
        <f t="shared" si="3"/>
        <v>0</v>
      </c>
      <c r="AR128" s="139" t="s">
        <v>229</v>
      </c>
      <c r="AT128" s="139" t="s">
        <v>225</v>
      </c>
      <c r="AU128" s="139" t="s">
        <v>88</v>
      </c>
      <c r="AY128" s="17" t="s">
        <v>224</v>
      </c>
      <c r="BE128" s="140">
        <f t="shared" si="4"/>
        <v>0</v>
      </c>
      <c r="BF128" s="140">
        <f t="shared" si="5"/>
        <v>0</v>
      </c>
      <c r="BG128" s="140">
        <f t="shared" si="6"/>
        <v>0</v>
      </c>
      <c r="BH128" s="140">
        <f t="shared" si="7"/>
        <v>0</v>
      </c>
      <c r="BI128" s="140">
        <f t="shared" si="8"/>
        <v>0</v>
      </c>
      <c r="BJ128" s="17" t="s">
        <v>6</v>
      </c>
      <c r="BK128" s="140">
        <f t="shared" si="9"/>
        <v>0</v>
      </c>
      <c r="BL128" s="17" t="s">
        <v>229</v>
      </c>
      <c r="BM128" s="139" t="s">
        <v>258</v>
      </c>
    </row>
    <row r="129" spans="2:65" s="1" customFormat="1" ht="24.2" customHeight="1">
      <c r="B129" s="32"/>
      <c r="C129" s="127" t="s">
        <v>229</v>
      </c>
      <c r="D129" s="127" t="s">
        <v>225</v>
      </c>
      <c r="E129" s="128" t="s">
        <v>1438</v>
      </c>
      <c r="F129" s="129" t="s">
        <v>1439</v>
      </c>
      <c r="G129" s="130" t="s">
        <v>228</v>
      </c>
      <c r="H129" s="131">
        <v>24</v>
      </c>
      <c r="I129" s="132"/>
      <c r="J129" s="133">
        <f t="shared" si="0"/>
        <v>0</v>
      </c>
      <c r="K129" s="134"/>
      <c r="L129" s="32"/>
      <c r="M129" s="135" t="s">
        <v>1</v>
      </c>
      <c r="N129" s="136" t="s">
        <v>44</v>
      </c>
      <c r="P129" s="137">
        <f t="shared" si="1"/>
        <v>0</v>
      </c>
      <c r="Q129" s="137">
        <v>0</v>
      </c>
      <c r="R129" s="137">
        <f t="shared" si="2"/>
        <v>0</v>
      </c>
      <c r="S129" s="137">
        <v>0</v>
      </c>
      <c r="T129" s="138">
        <f t="shared" si="3"/>
        <v>0</v>
      </c>
      <c r="AR129" s="139" t="s">
        <v>229</v>
      </c>
      <c r="AT129" s="139" t="s">
        <v>225</v>
      </c>
      <c r="AU129" s="139" t="s">
        <v>88</v>
      </c>
      <c r="AY129" s="17" t="s">
        <v>224</v>
      </c>
      <c r="BE129" s="140">
        <f t="shared" si="4"/>
        <v>0</v>
      </c>
      <c r="BF129" s="140">
        <f t="shared" si="5"/>
        <v>0</v>
      </c>
      <c r="BG129" s="140">
        <f t="shared" si="6"/>
        <v>0</v>
      </c>
      <c r="BH129" s="140">
        <f t="shared" si="7"/>
        <v>0</v>
      </c>
      <c r="BI129" s="140">
        <f t="shared" si="8"/>
        <v>0</v>
      </c>
      <c r="BJ129" s="17" t="s">
        <v>6</v>
      </c>
      <c r="BK129" s="140">
        <f t="shared" si="9"/>
        <v>0</v>
      </c>
      <c r="BL129" s="17" t="s">
        <v>229</v>
      </c>
      <c r="BM129" s="139" t="s">
        <v>272</v>
      </c>
    </row>
    <row r="130" spans="2:65" s="1" customFormat="1" ht="21.75" customHeight="1">
      <c r="B130" s="32"/>
      <c r="C130" s="127" t="s">
        <v>250</v>
      </c>
      <c r="D130" s="127" t="s">
        <v>225</v>
      </c>
      <c r="E130" s="128" t="s">
        <v>1440</v>
      </c>
      <c r="F130" s="129" t="s">
        <v>1441</v>
      </c>
      <c r="G130" s="130" t="s">
        <v>228</v>
      </c>
      <c r="H130" s="131">
        <v>24</v>
      </c>
      <c r="I130" s="132"/>
      <c r="J130" s="133">
        <f t="shared" si="0"/>
        <v>0</v>
      </c>
      <c r="K130" s="134"/>
      <c r="L130" s="32"/>
      <c r="M130" s="135" t="s">
        <v>1</v>
      </c>
      <c r="N130" s="136" t="s">
        <v>44</v>
      </c>
      <c r="P130" s="137">
        <f t="shared" si="1"/>
        <v>0</v>
      </c>
      <c r="Q130" s="137">
        <v>0</v>
      </c>
      <c r="R130" s="137">
        <f t="shared" si="2"/>
        <v>0</v>
      </c>
      <c r="S130" s="137">
        <v>0</v>
      </c>
      <c r="T130" s="138">
        <f t="shared" si="3"/>
        <v>0</v>
      </c>
      <c r="AR130" s="139" t="s">
        <v>229</v>
      </c>
      <c r="AT130" s="139" t="s">
        <v>225</v>
      </c>
      <c r="AU130" s="139" t="s">
        <v>88</v>
      </c>
      <c r="AY130" s="17" t="s">
        <v>224</v>
      </c>
      <c r="BE130" s="140">
        <f t="shared" si="4"/>
        <v>0</v>
      </c>
      <c r="BF130" s="140">
        <f t="shared" si="5"/>
        <v>0</v>
      </c>
      <c r="BG130" s="140">
        <f t="shared" si="6"/>
        <v>0</v>
      </c>
      <c r="BH130" s="140">
        <f t="shared" si="7"/>
        <v>0</v>
      </c>
      <c r="BI130" s="140">
        <f t="shared" si="8"/>
        <v>0</v>
      </c>
      <c r="BJ130" s="17" t="s">
        <v>6</v>
      </c>
      <c r="BK130" s="140">
        <f t="shared" si="9"/>
        <v>0</v>
      </c>
      <c r="BL130" s="17" t="s">
        <v>229</v>
      </c>
      <c r="BM130" s="139" t="s">
        <v>282</v>
      </c>
    </row>
    <row r="131" spans="2:65" s="1" customFormat="1" ht="16.5" customHeight="1">
      <c r="B131" s="32"/>
      <c r="C131" s="127" t="s">
        <v>258</v>
      </c>
      <c r="D131" s="127" t="s">
        <v>225</v>
      </c>
      <c r="E131" s="128" t="s">
        <v>1442</v>
      </c>
      <c r="F131" s="129" t="s">
        <v>1443</v>
      </c>
      <c r="G131" s="130" t="s">
        <v>228</v>
      </c>
      <c r="H131" s="131">
        <v>24</v>
      </c>
      <c r="I131" s="132"/>
      <c r="J131" s="133">
        <f t="shared" si="0"/>
        <v>0</v>
      </c>
      <c r="K131" s="134"/>
      <c r="L131" s="32"/>
      <c r="M131" s="135" t="s">
        <v>1</v>
      </c>
      <c r="N131" s="136" t="s">
        <v>44</v>
      </c>
      <c r="P131" s="137">
        <f t="shared" si="1"/>
        <v>0</v>
      </c>
      <c r="Q131" s="137">
        <v>0</v>
      </c>
      <c r="R131" s="137">
        <f t="shared" si="2"/>
        <v>0</v>
      </c>
      <c r="S131" s="137">
        <v>0</v>
      </c>
      <c r="T131" s="138">
        <f t="shared" si="3"/>
        <v>0</v>
      </c>
      <c r="AR131" s="139" t="s">
        <v>229</v>
      </c>
      <c r="AT131" s="139" t="s">
        <v>225</v>
      </c>
      <c r="AU131" s="139" t="s">
        <v>88</v>
      </c>
      <c r="AY131" s="17" t="s">
        <v>224</v>
      </c>
      <c r="BE131" s="140">
        <f t="shared" si="4"/>
        <v>0</v>
      </c>
      <c r="BF131" s="140">
        <f t="shared" si="5"/>
        <v>0</v>
      </c>
      <c r="BG131" s="140">
        <f t="shared" si="6"/>
        <v>0</v>
      </c>
      <c r="BH131" s="140">
        <f t="shared" si="7"/>
        <v>0</v>
      </c>
      <c r="BI131" s="140">
        <f t="shared" si="8"/>
        <v>0</v>
      </c>
      <c r="BJ131" s="17" t="s">
        <v>6</v>
      </c>
      <c r="BK131" s="140">
        <f t="shared" si="9"/>
        <v>0</v>
      </c>
      <c r="BL131" s="17" t="s">
        <v>229</v>
      </c>
      <c r="BM131" s="139" t="s">
        <v>9</v>
      </c>
    </row>
    <row r="132" spans="2:65" s="1" customFormat="1" ht="16.5" customHeight="1">
      <c r="B132" s="32"/>
      <c r="C132" s="127" t="s">
        <v>262</v>
      </c>
      <c r="D132" s="127" t="s">
        <v>225</v>
      </c>
      <c r="E132" s="128" t="s">
        <v>1444</v>
      </c>
      <c r="F132" s="129" t="s">
        <v>1445</v>
      </c>
      <c r="G132" s="130" t="s">
        <v>228</v>
      </c>
      <c r="H132" s="131">
        <v>24</v>
      </c>
      <c r="I132" s="132"/>
      <c r="J132" s="133">
        <f t="shared" si="0"/>
        <v>0</v>
      </c>
      <c r="K132" s="134"/>
      <c r="L132" s="32"/>
      <c r="M132" s="135" t="s">
        <v>1</v>
      </c>
      <c r="N132" s="136" t="s">
        <v>44</v>
      </c>
      <c r="P132" s="137">
        <f t="shared" si="1"/>
        <v>0</v>
      </c>
      <c r="Q132" s="137">
        <v>0</v>
      </c>
      <c r="R132" s="137">
        <f t="shared" si="2"/>
        <v>0</v>
      </c>
      <c r="S132" s="137">
        <v>0</v>
      </c>
      <c r="T132" s="138">
        <f t="shared" si="3"/>
        <v>0</v>
      </c>
      <c r="AR132" s="139" t="s">
        <v>229</v>
      </c>
      <c r="AT132" s="139" t="s">
        <v>225</v>
      </c>
      <c r="AU132" s="139" t="s">
        <v>88</v>
      </c>
      <c r="AY132" s="17" t="s">
        <v>224</v>
      </c>
      <c r="BE132" s="140">
        <f t="shared" si="4"/>
        <v>0</v>
      </c>
      <c r="BF132" s="140">
        <f t="shared" si="5"/>
        <v>0</v>
      </c>
      <c r="BG132" s="140">
        <f t="shared" si="6"/>
        <v>0</v>
      </c>
      <c r="BH132" s="140">
        <f t="shared" si="7"/>
        <v>0</v>
      </c>
      <c r="BI132" s="140">
        <f t="shared" si="8"/>
        <v>0</v>
      </c>
      <c r="BJ132" s="17" t="s">
        <v>6</v>
      </c>
      <c r="BK132" s="140">
        <f t="shared" si="9"/>
        <v>0</v>
      </c>
      <c r="BL132" s="17" t="s">
        <v>229</v>
      </c>
      <c r="BM132" s="139" t="s">
        <v>244</v>
      </c>
    </row>
    <row r="133" spans="2:65" s="1" customFormat="1" ht="24.2" customHeight="1">
      <c r="B133" s="32"/>
      <c r="C133" s="127" t="s">
        <v>272</v>
      </c>
      <c r="D133" s="127" t="s">
        <v>225</v>
      </c>
      <c r="E133" s="128" t="s">
        <v>1446</v>
      </c>
      <c r="F133" s="129" t="s">
        <v>1447</v>
      </c>
      <c r="G133" s="130" t="s">
        <v>228</v>
      </c>
      <c r="H133" s="131">
        <v>48</v>
      </c>
      <c r="I133" s="132"/>
      <c r="J133" s="133">
        <f t="shared" si="0"/>
        <v>0</v>
      </c>
      <c r="K133" s="134"/>
      <c r="L133" s="32"/>
      <c r="M133" s="135" t="s">
        <v>1</v>
      </c>
      <c r="N133" s="136" t="s">
        <v>44</v>
      </c>
      <c r="P133" s="137">
        <f t="shared" si="1"/>
        <v>0</v>
      </c>
      <c r="Q133" s="137">
        <v>0</v>
      </c>
      <c r="R133" s="137">
        <f t="shared" si="2"/>
        <v>0</v>
      </c>
      <c r="S133" s="137">
        <v>0</v>
      </c>
      <c r="T133" s="138">
        <f t="shared" si="3"/>
        <v>0</v>
      </c>
      <c r="AR133" s="139" t="s">
        <v>229</v>
      </c>
      <c r="AT133" s="139" t="s">
        <v>225</v>
      </c>
      <c r="AU133" s="139" t="s">
        <v>88</v>
      </c>
      <c r="AY133" s="17" t="s">
        <v>224</v>
      </c>
      <c r="BE133" s="140">
        <f t="shared" si="4"/>
        <v>0</v>
      </c>
      <c r="BF133" s="140">
        <f t="shared" si="5"/>
        <v>0</v>
      </c>
      <c r="BG133" s="140">
        <f t="shared" si="6"/>
        <v>0</v>
      </c>
      <c r="BH133" s="140">
        <f t="shared" si="7"/>
        <v>0</v>
      </c>
      <c r="BI133" s="140">
        <f t="shared" si="8"/>
        <v>0</v>
      </c>
      <c r="BJ133" s="17" t="s">
        <v>6</v>
      </c>
      <c r="BK133" s="140">
        <f t="shared" si="9"/>
        <v>0</v>
      </c>
      <c r="BL133" s="17" t="s">
        <v>229</v>
      </c>
      <c r="BM133" s="139" t="s">
        <v>249</v>
      </c>
    </row>
    <row r="134" spans="2:65" s="1" customFormat="1" ht="24.2" customHeight="1">
      <c r="B134" s="32"/>
      <c r="C134" s="127" t="s">
        <v>277</v>
      </c>
      <c r="D134" s="127" t="s">
        <v>225</v>
      </c>
      <c r="E134" s="128" t="s">
        <v>1448</v>
      </c>
      <c r="F134" s="129" t="s">
        <v>1449</v>
      </c>
      <c r="G134" s="130" t="s">
        <v>228</v>
      </c>
      <c r="H134" s="131">
        <v>24</v>
      </c>
      <c r="I134" s="132"/>
      <c r="J134" s="133">
        <f t="shared" si="0"/>
        <v>0</v>
      </c>
      <c r="K134" s="134"/>
      <c r="L134" s="32"/>
      <c r="M134" s="135" t="s">
        <v>1</v>
      </c>
      <c r="N134" s="136" t="s">
        <v>44</v>
      </c>
      <c r="P134" s="137">
        <f t="shared" si="1"/>
        <v>0</v>
      </c>
      <c r="Q134" s="137">
        <v>0</v>
      </c>
      <c r="R134" s="137">
        <f t="shared" si="2"/>
        <v>0</v>
      </c>
      <c r="S134" s="137">
        <v>0</v>
      </c>
      <c r="T134" s="138">
        <f t="shared" si="3"/>
        <v>0</v>
      </c>
      <c r="AR134" s="139" t="s">
        <v>229</v>
      </c>
      <c r="AT134" s="139" t="s">
        <v>225</v>
      </c>
      <c r="AU134" s="139" t="s">
        <v>88</v>
      </c>
      <c r="AY134" s="17" t="s">
        <v>224</v>
      </c>
      <c r="BE134" s="140">
        <f t="shared" si="4"/>
        <v>0</v>
      </c>
      <c r="BF134" s="140">
        <f t="shared" si="5"/>
        <v>0</v>
      </c>
      <c r="BG134" s="140">
        <f t="shared" si="6"/>
        <v>0</v>
      </c>
      <c r="BH134" s="140">
        <f t="shared" si="7"/>
        <v>0</v>
      </c>
      <c r="BI134" s="140">
        <f t="shared" si="8"/>
        <v>0</v>
      </c>
      <c r="BJ134" s="17" t="s">
        <v>6</v>
      </c>
      <c r="BK134" s="140">
        <f t="shared" si="9"/>
        <v>0</v>
      </c>
      <c r="BL134" s="17" t="s">
        <v>229</v>
      </c>
      <c r="BM134" s="139" t="s">
        <v>253</v>
      </c>
    </row>
    <row r="135" spans="2:65" s="1" customFormat="1" ht="16.5" customHeight="1">
      <c r="B135" s="32"/>
      <c r="C135" s="162" t="s">
        <v>282</v>
      </c>
      <c r="D135" s="162" t="s">
        <v>748</v>
      </c>
      <c r="E135" s="163" t="s">
        <v>1450</v>
      </c>
      <c r="F135" s="164" t="s">
        <v>1451</v>
      </c>
      <c r="G135" s="165" t="s">
        <v>437</v>
      </c>
      <c r="H135" s="166">
        <v>43</v>
      </c>
      <c r="I135" s="167"/>
      <c r="J135" s="168">
        <f t="shared" si="0"/>
        <v>0</v>
      </c>
      <c r="K135" s="169"/>
      <c r="L135" s="170"/>
      <c r="M135" s="171" t="s">
        <v>1</v>
      </c>
      <c r="N135" s="172" t="s">
        <v>44</v>
      </c>
      <c r="P135" s="137">
        <f t="shared" si="1"/>
        <v>0</v>
      </c>
      <c r="Q135" s="137">
        <v>0</v>
      </c>
      <c r="R135" s="137">
        <f t="shared" si="2"/>
        <v>0</v>
      </c>
      <c r="S135" s="137">
        <v>0</v>
      </c>
      <c r="T135" s="138">
        <f t="shared" si="3"/>
        <v>0</v>
      </c>
      <c r="AR135" s="139" t="s">
        <v>272</v>
      </c>
      <c r="AT135" s="139" t="s">
        <v>748</v>
      </c>
      <c r="AU135" s="139" t="s">
        <v>88</v>
      </c>
      <c r="AY135" s="17" t="s">
        <v>224</v>
      </c>
      <c r="BE135" s="140">
        <f t="shared" si="4"/>
        <v>0</v>
      </c>
      <c r="BF135" s="140">
        <f t="shared" si="5"/>
        <v>0</v>
      </c>
      <c r="BG135" s="140">
        <f t="shared" si="6"/>
        <v>0</v>
      </c>
      <c r="BH135" s="140">
        <f t="shared" si="7"/>
        <v>0</v>
      </c>
      <c r="BI135" s="140">
        <f t="shared" si="8"/>
        <v>0</v>
      </c>
      <c r="BJ135" s="17" t="s">
        <v>6</v>
      </c>
      <c r="BK135" s="140">
        <f t="shared" si="9"/>
        <v>0</v>
      </c>
      <c r="BL135" s="17" t="s">
        <v>229</v>
      </c>
      <c r="BM135" s="139" t="s">
        <v>261</v>
      </c>
    </row>
    <row r="136" spans="2:65" s="1" customFormat="1" ht="16.5" customHeight="1">
      <c r="B136" s="32"/>
      <c r="C136" s="162" t="s">
        <v>286</v>
      </c>
      <c r="D136" s="162" t="s">
        <v>748</v>
      </c>
      <c r="E136" s="163" t="s">
        <v>2588</v>
      </c>
      <c r="F136" s="164" t="s">
        <v>2589</v>
      </c>
      <c r="G136" s="165" t="s">
        <v>320</v>
      </c>
      <c r="H136" s="166">
        <v>40</v>
      </c>
      <c r="I136" s="167"/>
      <c r="J136" s="168">
        <f t="shared" si="0"/>
        <v>0</v>
      </c>
      <c r="K136" s="169"/>
      <c r="L136" s="170"/>
      <c r="M136" s="171" t="s">
        <v>1</v>
      </c>
      <c r="N136" s="172" t="s">
        <v>44</v>
      </c>
      <c r="P136" s="137">
        <f t="shared" si="1"/>
        <v>0</v>
      </c>
      <c r="Q136" s="137">
        <v>0</v>
      </c>
      <c r="R136" s="137">
        <f t="shared" si="2"/>
        <v>0</v>
      </c>
      <c r="S136" s="137">
        <v>0</v>
      </c>
      <c r="T136" s="138">
        <f t="shared" si="3"/>
        <v>0</v>
      </c>
      <c r="AR136" s="139" t="s">
        <v>272</v>
      </c>
      <c r="AT136" s="139" t="s">
        <v>748</v>
      </c>
      <c r="AU136" s="139" t="s">
        <v>88</v>
      </c>
      <c r="AY136" s="17" t="s">
        <v>224</v>
      </c>
      <c r="BE136" s="140">
        <f t="shared" si="4"/>
        <v>0</v>
      </c>
      <c r="BF136" s="140">
        <f t="shared" si="5"/>
        <v>0</v>
      </c>
      <c r="BG136" s="140">
        <f t="shared" si="6"/>
        <v>0</v>
      </c>
      <c r="BH136" s="140">
        <f t="shared" si="7"/>
        <v>0</v>
      </c>
      <c r="BI136" s="140">
        <f t="shared" si="8"/>
        <v>0</v>
      </c>
      <c r="BJ136" s="17" t="s">
        <v>6</v>
      </c>
      <c r="BK136" s="140">
        <f t="shared" si="9"/>
        <v>0</v>
      </c>
      <c r="BL136" s="17" t="s">
        <v>229</v>
      </c>
      <c r="BM136" s="139" t="s">
        <v>265</v>
      </c>
    </row>
    <row r="137" spans="2:65" s="1" customFormat="1" ht="24.2" customHeight="1">
      <c r="B137" s="32"/>
      <c r="C137" s="127" t="s">
        <v>9</v>
      </c>
      <c r="D137" s="127" t="s">
        <v>225</v>
      </c>
      <c r="E137" s="128" t="s">
        <v>1452</v>
      </c>
      <c r="F137" s="129" t="s">
        <v>1453</v>
      </c>
      <c r="G137" s="130" t="s">
        <v>228</v>
      </c>
      <c r="H137" s="131">
        <v>2.2999999999999998</v>
      </c>
      <c r="I137" s="132"/>
      <c r="J137" s="133">
        <f t="shared" si="0"/>
        <v>0</v>
      </c>
      <c r="K137" s="134"/>
      <c r="L137" s="32"/>
      <c r="M137" s="135" t="s">
        <v>1</v>
      </c>
      <c r="N137" s="136" t="s">
        <v>44</v>
      </c>
      <c r="P137" s="137">
        <f t="shared" si="1"/>
        <v>0</v>
      </c>
      <c r="Q137" s="137">
        <v>0</v>
      </c>
      <c r="R137" s="137">
        <f t="shared" si="2"/>
        <v>0</v>
      </c>
      <c r="S137" s="137">
        <v>0</v>
      </c>
      <c r="T137" s="138">
        <f t="shared" si="3"/>
        <v>0</v>
      </c>
      <c r="AR137" s="139" t="s">
        <v>229</v>
      </c>
      <c r="AT137" s="139" t="s">
        <v>225</v>
      </c>
      <c r="AU137" s="139" t="s">
        <v>88</v>
      </c>
      <c r="AY137" s="17" t="s">
        <v>224</v>
      </c>
      <c r="BE137" s="140">
        <f t="shared" si="4"/>
        <v>0</v>
      </c>
      <c r="BF137" s="140">
        <f t="shared" si="5"/>
        <v>0</v>
      </c>
      <c r="BG137" s="140">
        <f t="shared" si="6"/>
        <v>0</v>
      </c>
      <c r="BH137" s="140">
        <f t="shared" si="7"/>
        <v>0</v>
      </c>
      <c r="BI137" s="140">
        <f t="shared" si="8"/>
        <v>0</v>
      </c>
      <c r="BJ137" s="17" t="s">
        <v>6</v>
      </c>
      <c r="BK137" s="140">
        <f t="shared" si="9"/>
        <v>0</v>
      </c>
      <c r="BL137" s="17" t="s">
        <v>229</v>
      </c>
      <c r="BM137" s="139" t="s">
        <v>275</v>
      </c>
    </row>
    <row r="138" spans="2:65" s="1" customFormat="1" ht="24.2" customHeight="1">
      <c r="B138" s="32"/>
      <c r="C138" s="127" t="s">
        <v>299</v>
      </c>
      <c r="D138" s="127" t="s">
        <v>225</v>
      </c>
      <c r="E138" s="128" t="s">
        <v>1454</v>
      </c>
      <c r="F138" s="129" t="s">
        <v>1455</v>
      </c>
      <c r="G138" s="130" t="s">
        <v>437</v>
      </c>
      <c r="H138" s="131">
        <v>1</v>
      </c>
      <c r="I138" s="132"/>
      <c r="J138" s="133">
        <f t="shared" si="0"/>
        <v>0</v>
      </c>
      <c r="K138" s="134"/>
      <c r="L138" s="32"/>
      <c r="M138" s="135" t="s">
        <v>1</v>
      </c>
      <c r="N138" s="136" t="s">
        <v>44</v>
      </c>
      <c r="P138" s="137">
        <f t="shared" si="1"/>
        <v>0</v>
      </c>
      <c r="Q138" s="137">
        <v>0</v>
      </c>
      <c r="R138" s="137">
        <f t="shared" si="2"/>
        <v>0</v>
      </c>
      <c r="S138" s="137">
        <v>0</v>
      </c>
      <c r="T138" s="138">
        <f t="shared" si="3"/>
        <v>0</v>
      </c>
      <c r="AR138" s="139" t="s">
        <v>229</v>
      </c>
      <c r="AT138" s="139" t="s">
        <v>225</v>
      </c>
      <c r="AU138" s="139" t="s">
        <v>88</v>
      </c>
      <c r="AY138" s="17" t="s">
        <v>224</v>
      </c>
      <c r="BE138" s="140">
        <f t="shared" si="4"/>
        <v>0</v>
      </c>
      <c r="BF138" s="140">
        <f t="shared" si="5"/>
        <v>0</v>
      </c>
      <c r="BG138" s="140">
        <f t="shared" si="6"/>
        <v>0</v>
      </c>
      <c r="BH138" s="140">
        <f t="shared" si="7"/>
        <v>0</v>
      </c>
      <c r="BI138" s="140">
        <f t="shared" si="8"/>
        <v>0</v>
      </c>
      <c r="BJ138" s="17" t="s">
        <v>6</v>
      </c>
      <c r="BK138" s="140">
        <f t="shared" si="9"/>
        <v>0</v>
      </c>
      <c r="BL138" s="17" t="s">
        <v>229</v>
      </c>
      <c r="BM138" s="139" t="s">
        <v>376</v>
      </c>
    </row>
    <row r="139" spans="2:65" s="10" customFormat="1" ht="22.9" customHeight="1">
      <c r="B139" s="117"/>
      <c r="D139" s="118" t="s">
        <v>78</v>
      </c>
      <c r="E139" s="195" t="s">
        <v>272</v>
      </c>
      <c r="F139" s="195" t="s">
        <v>1456</v>
      </c>
      <c r="I139" s="120"/>
      <c r="J139" s="196">
        <f>BK139</f>
        <v>0</v>
      </c>
      <c r="L139" s="117"/>
      <c r="M139" s="122"/>
      <c r="P139" s="123">
        <f>SUM(P140:P141)</f>
        <v>0</v>
      </c>
      <c r="R139" s="123">
        <f>SUM(R140:R141)</f>
        <v>0.13189999999999985</v>
      </c>
      <c r="T139" s="124">
        <f>SUM(T140:T141)</f>
        <v>0</v>
      </c>
      <c r="AR139" s="118" t="s">
        <v>6</v>
      </c>
      <c r="AT139" s="125" t="s">
        <v>78</v>
      </c>
      <c r="AU139" s="125" t="s">
        <v>6</v>
      </c>
      <c r="AY139" s="118" t="s">
        <v>224</v>
      </c>
      <c r="BK139" s="126">
        <f>SUM(BK140:BK141)</f>
        <v>0</v>
      </c>
    </row>
    <row r="140" spans="2:65" s="1" customFormat="1" ht="24.2" customHeight="1">
      <c r="B140" s="32"/>
      <c r="C140" s="127" t="s">
        <v>244</v>
      </c>
      <c r="D140" s="127" t="s">
        <v>225</v>
      </c>
      <c r="E140" s="128" t="s">
        <v>2590</v>
      </c>
      <c r="F140" s="129" t="s">
        <v>2591</v>
      </c>
      <c r="G140" s="130" t="s">
        <v>447</v>
      </c>
      <c r="H140" s="131">
        <v>36</v>
      </c>
      <c r="I140" s="132"/>
      <c r="J140" s="133">
        <f>ROUND(I140*H140,2)</f>
        <v>0</v>
      </c>
      <c r="K140" s="134"/>
      <c r="L140" s="32"/>
      <c r="M140" s="135" t="s">
        <v>1</v>
      </c>
      <c r="N140" s="136" t="s">
        <v>44</v>
      </c>
      <c r="P140" s="137">
        <f>O140*H140</f>
        <v>0</v>
      </c>
      <c r="Q140" s="137">
        <v>1.0000000000000001E-5</v>
      </c>
      <c r="R140" s="137">
        <f>Q140*H140</f>
        <v>3.6000000000000002E-4</v>
      </c>
      <c r="S140" s="137">
        <v>0</v>
      </c>
      <c r="T140" s="138">
        <f>S140*H140</f>
        <v>0</v>
      </c>
      <c r="AR140" s="139" t="s">
        <v>229</v>
      </c>
      <c r="AT140" s="139" t="s">
        <v>225</v>
      </c>
      <c r="AU140" s="139" t="s">
        <v>88</v>
      </c>
      <c r="AY140" s="17" t="s">
        <v>224</v>
      </c>
      <c r="BE140" s="140">
        <f>IF(N140="základní",J140,0)</f>
        <v>0</v>
      </c>
      <c r="BF140" s="140">
        <f>IF(N140="snížená",J140,0)</f>
        <v>0</v>
      </c>
      <c r="BG140" s="140">
        <f>IF(N140="zákl. přenesená",J140,0)</f>
        <v>0</v>
      </c>
      <c r="BH140" s="140">
        <f>IF(N140="sníž. přenesená",J140,0)</f>
        <v>0</v>
      </c>
      <c r="BI140" s="140">
        <f>IF(N140="nulová",J140,0)</f>
        <v>0</v>
      </c>
      <c r="BJ140" s="17" t="s">
        <v>6</v>
      </c>
      <c r="BK140" s="140">
        <f>ROUND(I140*H140,2)</f>
        <v>0</v>
      </c>
      <c r="BL140" s="17" t="s">
        <v>229</v>
      </c>
      <c r="BM140" s="139" t="s">
        <v>280</v>
      </c>
    </row>
    <row r="141" spans="2:65" s="1" customFormat="1" ht="24.2" customHeight="1">
      <c r="B141" s="32"/>
      <c r="C141" s="162" t="s">
        <v>314</v>
      </c>
      <c r="D141" s="162" t="s">
        <v>748</v>
      </c>
      <c r="E141" s="163" t="s">
        <v>2592</v>
      </c>
      <c r="F141" s="164" t="s">
        <v>2593</v>
      </c>
      <c r="G141" s="165" t="s">
        <v>447</v>
      </c>
      <c r="H141" s="166">
        <v>36.54</v>
      </c>
      <c r="I141" s="167"/>
      <c r="J141" s="168">
        <f>ROUND(I141*H141,2)</f>
        <v>0</v>
      </c>
      <c r="K141" s="169"/>
      <c r="L141" s="170"/>
      <c r="M141" s="171" t="s">
        <v>1</v>
      </c>
      <c r="N141" s="172" t="s">
        <v>44</v>
      </c>
      <c r="P141" s="137">
        <f>O141*H141</f>
        <v>0</v>
      </c>
      <c r="Q141" s="137">
        <v>3.5998905309250098E-3</v>
      </c>
      <c r="R141" s="137">
        <f>Q141*H141</f>
        <v>0.13153999999999985</v>
      </c>
      <c r="S141" s="137">
        <v>0</v>
      </c>
      <c r="T141" s="138">
        <f>S141*H141</f>
        <v>0</v>
      </c>
      <c r="AR141" s="139" t="s">
        <v>272</v>
      </c>
      <c r="AT141" s="139" t="s">
        <v>748</v>
      </c>
      <c r="AU141" s="139" t="s">
        <v>88</v>
      </c>
      <c r="AY141" s="17" t="s">
        <v>224</v>
      </c>
      <c r="BE141" s="140">
        <f>IF(N141="základní",J141,0)</f>
        <v>0</v>
      </c>
      <c r="BF141" s="140">
        <f>IF(N141="snížená",J141,0)</f>
        <v>0</v>
      </c>
      <c r="BG141" s="140">
        <f>IF(N141="zákl. přenesená",J141,0)</f>
        <v>0</v>
      </c>
      <c r="BH141" s="140">
        <f>IF(N141="sníž. přenesená",J141,0)</f>
        <v>0</v>
      </c>
      <c r="BI141" s="140">
        <f>IF(N141="nulová",J141,0)</f>
        <v>0</v>
      </c>
      <c r="BJ141" s="17" t="s">
        <v>6</v>
      </c>
      <c r="BK141" s="140">
        <f>ROUND(I141*H141,2)</f>
        <v>0</v>
      </c>
      <c r="BL141" s="17" t="s">
        <v>229</v>
      </c>
      <c r="BM141" s="139" t="s">
        <v>285</v>
      </c>
    </row>
    <row r="142" spans="2:65" s="10" customFormat="1" ht="25.9" customHeight="1">
      <c r="B142" s="117"/>
      <c r="D142" s="118" t="s">
        <v>78</v>
      </c>
      <c r="E142" s="119" t="s">
        <v>1463</v>
      </c>
      <c r="F142" s="119" t="s">
        <v>1464</v>
      </c>
      <c r="I142" s="120"/>
      <c r="J142" s="121">
        <f>BK142</f>
        <v>0</v>
      </c>
      <c r="L142" s="117"/>
      <c r="M142" s="122"/>
      <c r="P142" s="123">
        <f>P143</f>
        <v>0</v>
      </c>
      <c r="R142" s="123">
        <f>R143</f>
        <v>0</v>
      </c>
      <c r="T142" s="124">
        <f>T143</f>
        <v>0</v>
      </c>
      <c r="AR142" s="118" t="s">
        <v>88</v>
      </c>
      <c r="AT142" s="125" t="s">
        <v>78</v>
      </c>
      <c r="AU142" s="125" t="s">
        <v>79</v>
      </c>
      <c r="AY142" s="118" t="s">
        <v>224</v>
      </c>
      <c r="BK142" s="126">
        <f>BK143</f>
        <v>0</v>
      </c>
    </row>
    <row r="143" spans="2:65" s="10" customFormat="1" ht="22.9" customHeight="1">
      <c r="B143" s="117"/>
      <c r="D143" s="118" t="s">
        <v>78</v>
      </c>
      <c r="E143" s="195" t="s">
        <v>1465</v>
      </c>
      <c r="F143" s="195" t="s">
        <v>1466</v>
      </c>
      <c r="I143" s="120"/>
      <c r="J143" s="196">
        <f>BK143</f>
        <v>0</v>
      </c>
      <c r="L143" s="117"/>
      <c r="M143" s="122"/>
      <c r="P143" s="123">
        <f>SUM(P144:P147)</f>
        <v>0</v>
      </c>
      <c r="R143" s="123">
        <f>SUM(R144:R147)</f>
        <v>0</v>
      </c>
      <c r="T143" s="124">
        <f>SUM(T144:T147)</f>
        <v>0</v>
      </c>
      <c r="AR143" s="118" t="s">
        <v>88</v>
      </c>
      <c r="AT143" s="125" t="s">
        <v>78</v>
      </c>
      <c r="AU143" s="125" t="s">
        <v>6</v>
      </c>
      <c r="AY143" s="118" t="s">
        <v>224</v>
      </c>
      <c r="BK143" s="126">
        <f>SUM(BK144:BK147)</f>
        <v>0</v>
      </c>
    </row>
    <row r="144" spans="2:65" s="1" customFormat="1" ht="24.2" customHeight="1">
      <c r="B144" s="32"/>
      <c r="C144" s="162" t="s">
        <v>249</v>
      </c>
      <c r="D144" s="162" t="s">
        <v>748</v>
      </c>
      <c r="E144" s="163" t="s">
        <v>1471</v>
      </c>
      <c r="F144" s="164" t="s">
        <v>2594</v>
      </c>
      <c r="G144" s="165" t="s">
        <v>312</v>
      </c>
      <c r="H144" s="166">
        <v>2</v>
      </c>
      <c r="I144" s="167"/>
      <c r="J144" s="168">
        <f>ROUND(I144*H144,2)</f>
        <v>0</v>
      </c>
      <c r="K144" s="169"/>
      <c r="L144" s="170"/>
      <c r="M144" s="171" t="s">
        <v>1</v>
      </c>
      <c r="N144" s="172" t="s">
        <v>44</v>
      </c>
      <c r="P144" s="137">
        <f>O144*H144</f>
        <v>0</v>
      </c>
      <c r="Q144" s="137">
        <v>0</v>
      </c>
      <c r="R144" s="137">
        <f>Q144*H144</f>
        <v>0</v>
      </c>
      <c r="S144" s="137">
        <v>0</v>
      </c>
      <c r="T144" s="138">
        <f>S144*H144</f>
        <v>0</v>
      </c>
      <c r="AR144" s="139" t="s">
        <v>420</v>
      </c>
      <c r="AT144" s="139" t="s">
        <v>748</v>
      </c>
      <c r="AU144" s="139" t="s">
        <v>88</v>
      </c>
      <c r="AY144" s="17" t="s">
        <v>224</v>
      </c>
      <c r="BE144" s="140">
        <f>IF(N144="základní",J144,0)</f>
        <v>0</v>
      </c>
      <c r="BF144" s="140">
        <f>IF(N144="snížená",J144,0)</f>
        <v>0</v>
      </c>
      <c r="BG144" s="140">
        <f>IF(N144="zákl. přenesená",J144,0)</f>
        <v>0</v>
      </c>
      <c r="BH144" s="140">
        <f>IF(N144="sníž. přenesená",J144,0)</f>
        <v>0</v>
      </c>
      <c r="BI144" s="140">
        <f>IF(N144="nulová",J144,0)</f>
        <v>0</v>
      </c>
      <c r="BJ144" s="17" t="s">
        <v>6</v>
      </c>
      <c r="BK144" s="140">
        <f>ROUND(I144*H144,2)</f>
        <v>0</v>
      </c>
      <c r="BL144" s="17" t="s">
        <v>249</v>
      </c>
      <c r="BM144" s="139" t="s">
        <v>420</v>
      </c>
    </row>
    <row r="145" spans="2:65" s="1" customFormat="1" ht="21.75" customHeight="1">
      <c r="B145" s="32"/>
      <c r="C145" s="162" t="s">
        <v>322</v>
      </c>
      <c r="D145" s="162" t="s">
        <v>748</v>
      </c>
      <c r="E145" s="163" t="s">
        <v>1473</v>
      </c>
      <c r="F145" s="164" t="s">
        <v>2595</v>
      </c>
      <c r="G145" s="165" t="s">
        <v>312</v>
      </c>
      <c r="H145" s="166">
        <v>1</v>
      </c>
      <c r="I145" s="167"/>
      <c r="J145" s="168">
        <f>ROUND(I145*H145,2)</f>
        <v>0</v>
      </c>
      <c r="K145" s="169"/>
      <c r="L145" s="170"/>
      <c r="M145" s="171" t="s">
        <v>1</v>
      </c>
      <c r="N145" s="172" t="s">
        <v>44</v>
      </c>
      <c r="P145" s="137">
        <f>O145*H145</f>
        <v>0</v>
      </c>
      <c r="Q145" s="137">
        <v>0</v>
      </c>
      <c r="R145" s="137">
        <f>Q145*H145</f>
        <v>0</v>
      </c>
      <c r="S145" s="137">
        <v>0</v>
      </c>
      <c r="T145" s="138">
        <f>S145*H145</f>
        <v>0</v>
      </c>
      <c r="AR145" s="139" t="s">
        <v>420</v>
      </c>
      <c r="AT145" s="139" t="s">
        <v>748</v>
      </c>
      <c r="AU145" s="139" t="s">
        <v>88</v>
      </c>
      <c r="AY145" s="17" t="s">
        <v>224</v>
      </c>
      <c r="BE145" s="140">
        <f>IF(N145="základní",J145,0)</f>
        <v>0</v>
      </c>
      <c r="BF145" s="140">
        <f>IF(N145="snížená",J145,0)</f>
        <v>0</v>
      </c>
      <c r="BG145" s="140">
        <f>IF(N145="zákl. přenesená",J145,0)</f>
        <v>0</v>
      </c>
      <c r="BH145" s="140">
        <f>IF(N145="sníž. přenesená",J145,0)</f>
        <v>0</v>
      </c>
      <c r="BI145" s="140">
        <f>IF(N145="nulová",J145,0)</f>
        <v>0</v>
      </c>
      <c r="BJ145" s="17" t="s">
        <v>6</v>
      </c>
      <c r="BK145" s="140">
        <f>ROUND(I145*H145,2)</f>
        <v>0</v>
      </c>
      <c r="BL145" s="17" t="s">
        <v>249</v>
      </c>
      <c r="BM145" s="139" t="s">
        <v>429</v>
      </c>
    </row>
    <row r="146" spans="2:65" s="1" customFormat="1" ht="16.5" customHeight="1">
      <c r="B146" s="32"/>
      <c r="C146" s="127" t="s">
        <v>253</v>
      </c>
      <c r="D146" s="127" t="s">
        <v>225</v>
      </c>
      <c r="E146" s="128" t="s">
        <v>1479</v>
      </c>
      <c r="F146" s="129" t="s">
        <v>1480</v>
      </c>
      <c r="G146" s="130" t="s">
        <v>447</v>
      </c>
      <c r="H146" s="131">
        <v>38</v>
      </c>
      <c r="I146" s="132"/>
      <c r="J146" s="133">
        <f>ROUND(I146*H146,2)</f>
        <v>0</v>
      </c>
      <c r="K146" s="134"/>
      <c r="L146" s="32"/>
      <c r="M146" s="135" t="s">
        <v>1</v>
      </c>
      <c r="N146" s="136" t="s">
        <v>44</v>
      </c>
      <c r="P146" s="137">
        <f>O146*H146</f>
        <v>0</v>
      </c>
      <c r="Q146" s="137">
        <v>0</v>
      </c>
      <c r="R146" s="137">
        <f>Q146*H146</f>
        <v>0</v>
      </c>
      <c r="S146" s="137">
        <v>0</v>
      </c>
      <c r="T146" s="138">
        <f>S146*H146</f>
        <v>0</v>
      </c>
      <c r="AR146" s="139" t="s">
        <v>249</v>
      </c>
      <c r="AT146" s="139" t="s">
        <v>225</v>
      </c>
      <c r="AU146" s="139" t="s">
        <v>88</v>
      </c>
      <c r="AY146" s="17" t="s">
        <v>224</v>
      </c>
      <c r="BE146" s="140">
        <f>IF(N146="základní",J146,0)</f>
        <v>0</v>
      </c>
      <c r="BF146" s="140">
        <f>IF(N146="snížená",J146,0)</f>
        <v>0</v>
      </c>
      <c r="BG146" s="140">
        <f>IF(N146="zákl. přenesená",J146,0)</f>
        <v>0</v>
      </c>
      <c r="BH146" s="140">
        <f>IF(N146="sníž. přenesená",J146,0)</f>
        <v>0</v>
      </c>
      <c r="BI146" s="140">
        <f>IF(N146="nulová",J146,0)</f>
        <v>0</v>
      </c>
      <c r="BJ146" s="17" t="s">
        <v>6</v>
      </c>
      <c r="BK146" s="140">
        <f>ROUND(I146*H146,2)</f>
        <v>0</v>
      </c>
      <c r="BL146" s="17" t="s">
        <v>249</v>
      </c>
      <c r="BM146" s="139" t="s">
        <v>444</v>
      </c>
    </row>
    <row r="147" spans="2:65" s="1" customFormat="1" ht="24.2" customHeight="1">
      <c r="B147" s="32"/>
      <c r="C147" s="127" t="s">
        <v>333</v>
      </c>
      <c r="D147" s="127" t="s">
        <v>225</v>
      </c>
      <c r="E147" s="128" t="s">
        <v>1481</v>
      </c>
      <c r="F147" s="129" t="s">
        <v>1482</v>
      </c>
      <c r="G147" s="130" t="s">
        <v>797</v>
      </c>
      <c r="H147" s="180"/>
      <c r="I147" s="132"/>
      <c r="J147" s="133">
        <f>ROUND(I147*H147,2)</f>
        <v>0</v>
      </c>
      <c r="K147" s="134"/>
      <c r="L147" s="32"/>
      <c r="M147" s="135" t="s">
        <v>1</v>
      </c>
      <c r="N147" s="136" t="s">
        <v>44</v>
      </c>
      <c r="P147" s="137">
        <f>O147*H147</f>
        <v>0</v>
      </c>
      <c r="Q147" s="137">
        <v>0</v>
      </c>
      <c r="R147" s="137">
        <f>Q147*H147</f>
        <v>0</v>
      </c>
      <c r="S147" s="137">
        <v>0</v>
      </c>
      <c r="T147" s="138">
        <f>S147*H147</f>
        <v>0</v>
      </c>
      <c r="AR147" s="139" t="s">
        <v>249</v>
      </c>
      <c r="AT147" s="139" t="s">
        <v>225</v>
      </c>
      <c r="AU147" s="139" t="s">
        <v>88</v>
      </c>
      <c r="AY147" s="17" t="s">
        <v>224</v>
      </c>
      <c r="BE147" s="140">
        <f>IF(N147="základní",J147,0)</f>
        <v>0</v>
      </c>
      <c r="BF147" s="140">
        <f>IF(N147="snížená",J147,0)</f>
        <v>0</v>
      </c>
      <c r="BG147" s="140">
        <f>IF(N147="zákl. přenesená",J147,0)</f>
        <v>0</v>
      </c>
      <c r="BH147" s="140">
        <f>IF(N147="sníž. přenesená",J147,0)</f>
        <v>0</v>
      </c>
      <c r="BI147" s="140">
        <f>IF(N147="nulová",J147,0)</f>
        <v>0</v>
      </c>
      <c r="BJ147" s="17" t="s">
        <v>6</v>
      </c>
      <c r="BK147" s="140">
        <f>ROUND(I147*H147,2)</f>
        <v>0</v>
      </c>
      <c r="BL147" s="17" t="s">
        <v>249</v>
      </c>
      <c r="BM147" s="139" t="s">
        <v>289</v>
      </c>
    </row>
    <row r="148" spans="2:65" s="10" customFormat="1" ht="25.9" customHeight="1">
      <c r="B148" s="117"/>
      <c r="D148" s="118" t="s">
        <v>78</v>
      </c>
      <c r="E148" s="119" t="s">
        <v>1517</v>
      </c>
      <c r="F148" s="119" t="s">
        <v>1518</v>
      </c>
      <c r="I148" s="120"/>
      <c r="J148" s="121">
        <f>BK148</f>
        <v>0</v>
      </c>
      <c r="L148" s="117"/>
      <c r="M148" s="122"/>
      <c r="P148" s="123">
        <f>P149</f>
        <v>0</v>
      </c>
      <c r="R148" s="123">
        <f>R149</f>
        <v>0</v>
      </c>
      <c r="T148" s="124">
        <f>T149</f>
        <v>0</v>
      </c>
      <c r="AR148" s="118" t="s">
        <v>229</v>
      </c>
      <c r="AT148" s="125" t="s">
        <v>78</v>
      </c>
      <c r="AU148" s="125" t="s">
        <v>79</v>
      </c>
      <c r="AY148" s="118" t="s">
        <v>224</v>
      </c>
      <c r="BK148" s="126">
        <f>BK149</f>
        <v>0</v>
      </c>
    </row>
    <row r="149" spans="2:65" s="10" customFormat="1" ht="22.9" customHeight="1">
      <c r="B149" s="117"/>
      <c r="D149" s="118" t="s">
        <v>78</v>
      </c>
      <c r="E149" s="195" t="s">
        <v>1519</v>
      </c>
      <c r="F149" s="195" t="s">
        <v>1518</v>
      </c>
      <c r="I149" s="120"/>
      <c r="J149" s="196">
        <f>BK149</f>
        <v>0</v>
      </c>
      <c r="L149" s="117"/>
      <c r="M149" s="122"/>
      <c r="P149" s="123">
        <f>SUM(P150:P153)</f>
        <v>0</v>
      </c>
      <c r="R149" s="123">
        <f>SUM(R150:R153)</f>
        <v>0</v>
      </c>
      <c r="T149" s="124">
        <f>SUM(T150:T153)</f>
        <v>0</v>
      </c>
      <c r="AR149" s="118" t="s">
        <v>6</v>
      </c>
      <c r="AT149" s="125" t="s">
        <v>78</v>
      </c>
      <c r="AU149" s="125" t="s">
        <v>6</v>
      </c>
      <c r="AY149" s="118" t="s">
        <v>224</v>
      </c>
      <c r="BK149" s="126">
        <f>SUM(BK150:BK153)</f>
        <v>0</v>
      </c>
    </row>
    <row r="150" spans="2:65" s="1" customFormat="1" ht="16.5" customHeight="1">
      <c r="B150" s="32"/>
      <c r="C150" s="127" t="s">
        <v>261</v>
      </c>
      <c r="D150" s="127" t="s">
        <v>225</v>
      </c>
      <c r="E150" s="128" t="s">
        <v>1520</v>
      </c>
      <c r="F150" s="129" t="s">
        <v>1521</v>
      </c>
      <c r="G150" s="130" t="s">
        <v>610</v>
      </c>
      <c r="H150" s="131">
        <v>24</v>
      </c>
      <c r="I150" s="132"/>
      <c r="J150" s="133">
        <f>ROUND(I150*H150,2)</f>
        <v>0</v>
      </c>
      <c r="K150" s="134"/>
      <c r="L150" s="32"/>
      <c r="M150" s="135" t="s">
        <v>1</v>
      </c>
      <c r="N150" s="136" t="s">
        <v>44</v>
      </c>
      <c r="P150" s="137">
        <f>O150*H150</f>
        <v>0</v>
      </c>
      <c r="Q150" s="137">
        <v>0</v>
      </c>
      <c r="R150" s="137">
        <f>Q150*H150</f>
        <v>0</v>
      </c>
      <c r="S150" s="137">
        <v>0</v>
      </c>
      <c r="T150" s="138">
        <f>S150*H150</f>
        <v>0</v>
      </c>
      <c r="AR150" s="139" t="s">
        <v>229</v>
      </c>
      <c r="AT150" s="139" t="s">
        <v>225</v>
      </c>
      <c r="AU150" s="139" t="s">
        <v>88</v>
      </c>
      <c r="AY150" s="17" t="s">
        <v>224</v>
      </c>
      <c r="BE150" s="140">
        <f>IF(N150="základní",J150,0)</f>
        <v>0</v>
      </c>
      <c r="BF150" s="140">
        <f>IF(N150="snížená",J150,0)</f>
        <v>0</v>
      </c>
      <c r="BG150" s="140">
        <f>IF(N150="zákl. přenesená",J150,0)</f>
        <v>0</v>
      </c>
      <c r="BH150" s="140">
        <f>IF(N150="sníž. přenesená",J150,0)</f>
        <v>0</v>
      </c>
      <c r="BI150" s="140">
        <f>IF(N150="nulová",J150,0)</f>
        <v>0</v>
      </c>
      <c r="BJ150" s="17" t="s">
        <v>6</v>
      </c>
      <c r="BK150" s="140">
        <f>ROUND(I150*H150,2)</f>
        <v>0</v>
      </c>
      <c r="BL150" s="17" t="s">
        <v>229</v>
      </c>
      <c r="BM150" s="139" t="s">
        <v>472</v>
      </c>
    </row>
    <row r="151" spans="2:65" s="1" customFormat="1" ht="16.5" customHeight="1">
      <c r="B151" s="32"/>
      <c r="C151" s="127" t="s">
        <v>7</v>
      </c>
      <c r="D151" s="127" t="s">
        <v>225</v>
      </c>
      <c r="E151" s="128" t="s">
        <v>1522</v>
      </c>
      <c r="F151" s="129" t="s">
        <v>1523</v>
      </c>
      <c r="G151" s="130" t="s">
        <v>610</v>
      </c>
      <c r="H151" s="131">
        <v>6</v>
      </c>
      <c r="I151" s="132"/>
      <c r="J151" s="133">
        <f>ROUND(I151*H151,2)</f>
        <v>0</v>
      </c>
      <c r="K151" s="134"/>
      <c r="L151" s="32"/>
      <c r="M151" s="135" t="s">
        <v>1</v>
      </c>
      <c r="N151" s="136" t="s">
        <v>44</v>
      </c>
      <c r="P151" s="137">
        <f>O151*H151</f>
        <v>0</v>
      </c>
      <c r="Q151" s="137">
        <v>0</v>
      </c>
      <c r="R151" s="137">
        <f>Q151*H151</f>
        <v>0</v>
      </c>
      <c r="S151" s="137">
        <v>0</v>
      </c>
      <c r="T151" s="138">
        <f>S151*H151</f>
        <v>0</v>
      </c>
      <c r="AR151" s="139" t="s">
        <v>229</v>
      </c>
      <c r="AT151" s="139" t="s">
        <v>225</v>
      </c>
      <c r="AU151" s="139" t="s">
        <v>88</v>
      </c>
      <c r="AY151" s="17" t="s">
        <v>224</v>
      </c>
      <c r="BE151" s="140">
        <f>IF(N151="základní",J151,0)</f>
        <v>0</v>
      </c>
      <c r="BF151" s="140">
        <f>IF(N151="snížená",J151,0)</f>
        <v>0</v>
      </c>
      <c r="BG151" s="140">
        <f>IF(N151="zákl. přenesená",J151,0)</f>
        <v>0</v>
      </c>
      <c r="BH151" s="140">
        <f>IF(N151="sníž. přenesená",J151,0)</f>
        <v>0</v>
      </c>
      <c r="BI151" s="140">
        <f>IF(N151="nulová",J151,0)</f>
        <v>0</v>
      </c>
      <c r="BJ151" s="17" t="s">
        <v>6</v>
      </c>
      <c r="BK151" s="140">
        <f>ROUND(I151*H151,2)</f>
        <v>0</v>
      </c>
      <c r="BL151" s="17" t="s">
        <v>229</v>
      </c>
      <c r="BM151" s="139" t="s">
        <v>292</v>
      </c>
    </row>
    <row r="152" spans="2:65" s="1" customFormat="1" ht="16.5" customHeight="1">
      <c r="B152" s="32"/>
      <c r="C152" s="127" t="s">
        <v>265</v>
      </c>
      <c r="D152" s="127" t="s">
        <v>225</v>
      </c>
      <c r="E152" s="128" t="s">
        <v>1524</v>
      </c>
      <c r="F152" s="129" t="s">
        <v>2596</v>
      </c>
      <c r="G152" s="130" t="s">
        <v>1526</v>
      </c>
      <c r="H152" s="131">
        <v>1</v>
      </c>
      <c r="I152" s="132"/>
      <c r="J152" s="133">
        <f>ROUND(I152*H152,2)</f>
        <v>0</v>
      </c>
      <c r="K152" s="134"/>
      <c r="L152" s="32"/>
      <c r="M152" s="135" t="s">
        <v>1</v>
      </c>
      <c r="N152" s="136" t="s">
        <v>44</v>
      </c>
      <c r="P152" s="137">
        <f>O152*H152</f>
        <v>0</v>
      </c>
      <c r="Q152" s="137">
        <v>0</v>
      </c>
      <c r="R152" s="137">
        <f>Q152*H152</f>
        <v>0</v>
      </c>
      <c r="S152" s="137">
        <v>0</v>
      </c>
      <c r="T152" s="138">
        <f>S152*H152</f>
        <v>0</v>
      </c>
      <c r="AR152" s="139" t="s">
        <v>229</v>
      </c>
      <c r="AT152" s="139" t="s">
        <v>225</v>
      </c>
      <c r="AU152" s="139" t="s">
        <v>88</v>
      </c>
      <c r="AY152" s="17" t="s">
        <v>224</v>
      </c>
      <c r="BE152" s="140">
        <f>IF(N152="základní",J152,0)</f>
        <v>0</v>
      </c>
      <c r="BF152" s="140">
        <f>IF(N152="snížená",J152,0)</f>
        <v>0</v>
      </c>
      <c r="BG152" s="140">
        <f>IF(N152="zákl. přenesená",J152,0)</f>
        <v>0</v>
      </c>
      <c r="BH152" s="140">
        <f>IF(N152="sníž. přenesená",J152,0)</f>
        <v>0</v>
      </c>
      <c r="BI152" s="140">
        <f>IF(N152="nulová",J152,0)</f>
        <v>0</v>
      </c>
      <c r="BJ152" s="17" t="s">
        <v>6</v>
      </c>
      <c r="BK152" s="140">
        <f>ROUND(I152*H152,2)</f>
        <v>0</v>
      </c>
      <c r="BL152" s="17" t="s">
        <v>229</v>
      </c>
      <c r="BM152" s="139" t="s">
        <v>302</v>
      </c>
    </row>
    <row r="153" spans="2:65" s="1" customFormat="1" ht="16.5" customHeight="1">
      <c r="B153" s="32"/>
      <c r="C153" s="127" t="s">
        <v>356</v>
      </c>
      <c r="D153" s="127" t="s">
        <v>225</v>
      </c>
      <c r="E153" s="128" t="s">
        <v>2597</v>
      </c>
      <c r="F153" s="129" t="s">
        <v>2598</v>
      </c>
      <c r="G153" s="130" t="s">
        <v>610</v>
      </c>
      <c r="H153" s="131">
        <v>36</v>
      </c>
      <c r="I153" s="132"/>
      <c r="J153" s="133">
        <f>ROUND(I153*H153,2)</f>
        <v>0</v>
      </c>
      <c r="K153" s="134"/>
      <c r="L153" s="32"/>
      <c r="M153" s="181" t="s">
        <v>1</v>
      </c>
      <c r="N153" s="182" t="s">
        <v>44</v>
      </c>
      <c r="O153" s="183"/>
      <c r="P153" s="184">
        <f>O153*H153</f>
        <v>0</v>
      </c>
      <c r="Q153" s="184">
        <v>0</v>
      </c>
      <c r="R153" s="184">
        <f>Q153*H153</f>
        <v>0</v>
      </c>
      <c r="S153" s="184">
        <v>0</v>
      </c>
      <c r="T153" s="185">
        <f>S153*H153</f>
        <v>0</v>
      </c>
      <c r="AR153" s="139" t="s">
        <v>229</v>
      </c>
      <c r="AT153" s="139" t="s">
        <v>225</v>
      </c>
      <c r="AU153" s="139" t="s">
        <v>88</v>
      </c>
      <c r="AY153" s="17" t="s">
        <v>224</v>
      </c>
      <c r="BE153" s="140">
        <f>IF(N153="základní",J153,0)</f>
        <v>0</v>
      </c>
      <c r="BF153" s="140">
        <f>IF(N153="snížená",J153,0)</f>
        <v>0</v>
      </c>
      <c r="BG153" s="140">
        <f>IF(N153="zákl. přenesená",J153,0)</f>
        <v>0</v>
      </c>
      <c r="BH153" s="140">
        <f>IF(N153="sníž. přenesená",J153,0)</f>
        <v>0</v>
      </c>
      <c r="BI153" s="140">
        <f>IF(N153="nulová",J153,0)</f>
        <v>0</v>
      </c>
      <c r="BJ153" s="17" t="s">
        <v>6</v>
      </c>
      <c r="BK153" s="140">
        <f>ROUND(I153*H153,2)</f>
        <v>0</v>
      </c>
      <c r="BL153" s="17" t="s">
        <v>229</v>
      </c>
      <c r="BM153" s="139" t="s">
        <v>499</v>
      </c>
    </row>
    <row r="154" spans="2:65" s="1" customFormat="1" ht="6.95" customHeight="1">
      <c r="B154" s="44"/>
      <c r="C154" s="45"/>
      <c r="D154" s="45"/>
      <c r="E154" s="45"/>
      <c r="F154" s="45"/>
      <c r="G154" s="45"/>
      <c r="H154" s="45"/>
      <c r="I154" s="45"/>
      <c r="J154" s="45"/>
      <c r="K154" s="45"/>
      <c r="L154" s="32"/>
    </row>
  </sheetData>
  <sheetProtection algorithmName="SHA-512" hashValue="UltVmRmVs3V4Uh07TmhEebE1PY67yLHPmfO7w6mFZxvr5zfHnYYqFRCLSGaT99wPRrjlkfwJ4JxpCgVTLzT8UQ==" saltValue="s6FXTMuPxp9PXtNfA2YjV+Ez4FPpBJpD/QWyriQts9/nxS/WesAvEtubJNBQr+nds6AjNJ+UBcTvMJPf/TgUnw==" spinCount="100000" sheet="1" objects="1" scenarios="1" formatColumns="0" formatRows="0" autoFilter="0"/>
  <autoFilter ref="C122:K153" xr:uid="{00000000-0009-0000-0000-00001B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B2:BM134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168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>
      <c r="B4" s="20"/>
      <c r="D4" s="21" t="s">
        <v>181</v>
      </c>
      <c r="L4" s="20"/>
      <c r="M4" s="88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236" t="str">
        <f>'Rekapitulace stavby'!K6</f>
        <v>Přírodní koupací biotop Jilemnice</v>
      </c>
      <c r="F7" s="237"/>
      <c r="G7" s="237"/>
      <c r="H7" s="237"/>
      <c r="L7" s="20"/>
    </row>
    <row r="8" spans="2:46" s="1" customFormat="1" ht="12" customHeight="1">
      <c r="B8" s="32"/>
      <c r="D8" s="27" t="s">
        <v>182</v>
      </c>
      <c r="L8" s="32"/>
    </row>
    <row r="9" spans="2:46" s="1" customFormat="1" ht="30" customHeight="1">
      <c r="B9" s="32"/>
      <c r="E9" s="201" t="s">
        <v>2599</v>
      </c>
      <c r="F9" s="235"/>
      <c r="G9" s="235"/>
      <c r="H9" s="235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19</v>
      </c>
      <c r="F11" s="25" t="s">
        <v>1</v>
      </c>
      <c r="I11" s="27" t="s">
        <v>20</v>
      </c>
      <c r="J11" s="25" t="s">
        <v>1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52" t="str">
        <f>'Rekapitulace stavby'!AN8</f>
        <v>12. 2. 2024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27</v>
      </c>
      <c r="L14" s="32"/>
    </row>
    <row r="15" spans="2:46" s="1" customFormat="1" ht="18" customHeight="1">
      <c r="B15" s="32"/>
      <c r="E15" s="25" t="s">
        <v>28</v>
      </c>
      <c r="I15" s="27" t="s">
        <v>29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30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8" t="str">
        <f>'Rekapitulace stavby'!E14</f>
        <v>Vyplň údaj</v>
      </c>
      <c r="F18" s="224"/>
      <c r="G18" s="224"/>
      <c r="H18" s="224"/>
      <c r="I18" s="27" t="s">
        <v>29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32</v>
      </c>
      <c r="I20" s="27" t="s">
        <v>26</v>
      </c>
      <c r="J20" s="25" t="s">
        <v>33</v>
      </c>
      <c r="L20" s="32"/>
    </row>
    <row r="21" spans="2:12" s="1" customFormat="1" ht="18" customHeight="1">
      <c r="B21" s="32"/>
      <c r="E21" s="25" t="s">
        <v>34</v>
      </c>
      <c r="I21" s="27" t="s">
        <v>29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36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29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38</v>
      </c>
      <c r="L26" s="32"/>
    </row>
    <row r="27" spans="2:12" s="7" customFormat="1" ht="16.5" customHeight="1">
      <c r="B27" s="89"/>
      <c r="E27" s="228" t="s">
        <v>1</v>
      </c>
      <c r="F27" s="228"/>
      <c r="G27" s="228"/>
      <c r="H27" s="228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39</v>
      </c>
      <c r="J30" s="66">
        <f>ROUND(J118,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41</v>
      </c>
      <c r="I32" s="35" t="s">
        <v>40</v>
      </c>
      <c r="J32" s="35" t="s">
        <v>42</v>
      </c>
      <c r="L32" s="32"/>
    </row>
    <row r="33" spans="2:12" s="1" customFormat="1" ht="14.45" customHeight="1">
      <c r="B33" s="32"/>
      <c r="D33" s="55" t="s">
        <v>43</v>
      </c>
      <c r="E33" s="27" t="s">
        <v>44</v>
      </c>
      <c r="F33" s="91">
        <f>ROUND((SUM(BE118:BE133)),  2)</f>
        <v>0</v>
      </c>
      <c r="I33" s="92">
        <v>0.21</v>
      </c>
      <c r="J33" s="91">
        <f>ROUND(((SUM(BE118:BE133))*I33),  2)</f>
        <v>0</v>
      </c>
      <c r="L33" s="32"/>
    </row>
    <row r="34" spans="2:12" s="1" customFormat="1" ht="14.45" customHeight="1">
      <c r="B34" s="32"/>
      <c r="E34" s="27" t="s">
        <v>45</v>
      </c>
      <c r="F34" s="91">
        <f>ROUND((SUM(BF118:BF133)),  2)</f>
        <v>0</v>
      </c>
      <c r="I34" s="92">
        <v>0.12</v>
      </c>
      <c r="J34" s="91">
        <f>ROUND(((SUM(BF118:BF133))*I34),  2)</f>
        <v>0</v>
      </c>
      <c r="L34" s="32"/>
    </row>
    <row r="35" spans="2:12" s="1" customFormat="1" ht="14.45" hidden="1" customHeight="1">
      <c r="B35" s="32"/>
      <c r="E35" s="27" t="s">
        <v>46</v>
      </c>
      <c r="F35" s="91">
        <f>ROUND((SUM(BG118:BG133)),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47</v>
      </c>
      <c r="F36" s="91">
        <f>ROUND((SUM(BH118:BH133)),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48</v>
      </c>
      <c r="F37" s="91">
        <f>ROUND((SUM(BI118:BI133)),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3"/>
      <c r="D39" s="94" t="s">
        <v>49</v>
      </c>
      <c r="E39" s="57"/>
      <c r="F39" s="57"/>
      <c r="G39" s="95" t="s">
        <v>50</v>
      </c>
      <c r="H39" s="96" t="s">
        <v>51</v>
      </c>
      <c r="I39" s="57"/>
      <c r="J39" s="97">
        <f>SUM(J30:J37)</f>
        <v>0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52</v>
      </c>
      <c r="E50" s="42"/>
      <c r="F50" s="42"/>
      <c r="G50" s="41" t="s">
        <v>53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54</v>
      </c>
      <c r="E61" s="34"/>
      <c r="F61" s="99" t="s">
        <v>55</v>
      </c>
      <c r="G61" s="43" t="s">
        <v>54</v>
      </c>
      <c r="H61" s="34"/>
      <c r="I61" s="34"/>
      <c r="J61" s="100" t="s">
        <v>55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56</v>
      </c>
      <c r="E65" s="42"/>
      <c r="F65" s="42"/>
      <c r="G65" s="41" t="s">
        <v>57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54</v>
      </c>
      <c r="E76" s="34"/>
      <c r="F76" s="99" t="s">
        <v>55</v>
      </c>
      <c r="G76" s="43" t="s">
        <v>54</v>
      </c>
      <c r="H76" s="34"/>
      <c r="I76" s="34"/>
      <c r="J76" s="100" t="s">
        <v>55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184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17</v>
      </c>
      <c r="L84" s="32"/>
    </row>
    <row r="85" spans="2:47" s="1" customFormat="1" ht="16.5" customHeight="1">
      <c r="B85" s="32"/>
      <c r="E85" s="236" t="str">
        <f>E7</f>
        <v>Přírodní koupací biotop Jilemnice</v>
      </c>
      <c r="F85" s="237"/>
      <c r="G85" s="237"/>
      <c r="H85" s="237"/>
      <c r="L85" s="32"/>
    </row>
    <row r="86" spans="2:47" s="1" customFormat="1" ht="12" customHeight="1">
      <c r="B86" s="32"/>
      <c r="C86" s="27" t="s">
        <v>182</v>
      </c>
      <c r="L86" s="32"/>
    </row>
    <row r="87" spans="2:47" s="1" customFormat="1" ht="30" customHeight="1">
      <c r="B87" s="32"/>
      <c r="E87" s="201" t="str">
        <f>E9</f>
        <v>SO 12 - Bourací práce, odstranění stávajících zpevněných ploch</v>
      </c>
      <c r="F87" s="235"/>
      <c r="G87" s="235"/>
      <c r="H87" s="235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21</v>
      </c>
      <c r="F89" s="25" t="str">
        <f>F12</f>
        <v>Jilemnice</v>
      </c>
      <c r="I89" s="27" t="s">
        <v>23</v>
      </c>
      <c r="J89" s="52" t="str">
        <f>IF(J12="","",J12)</f>
        <v>12. 2. 2024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25</v>
      </c>
      <c r="F91" s="25" t="str">
        <f>E15</f>
        <v>Sportovní centrum Jilemnice, s.r.o.</v>
      </c>
      <c r="I91" s="27" t="s">
        <v>32</v>
      </c>
      <c r="J91" s="30" t="str">
        <f>E21</f>
        <v xml:space="preserve">BAPO s.r.o. </v>
      </c>
      <c r="L91" s="32"/>
    </row>
    <row r="92" spans="2:47" s="1" customFormat="1" ht="15.2" customHeight="1">
      <c r="B92" s="32"/>
      <c r="C92" s="27" t="s">
        <v>30</v>
      </c>
      <c r="F92" s="25" t="str">
        <f>IF(E18="","",E18)</f>
        <v>Vyplň údaj</v>
      </c>
      <c r="I92" s="27" t="s">
        <v>36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185</v>
      </c>
      <c r="D94" s="93"/>
      <c r="E94" s="93"/>
      <c r="F94" s="93"/>
      <c r="G94" s="93"/>
      <c r="H94" s="93"/>
      <c r="I94" s="93"/>
      <c r="J94" s="102" t="s">
        <v>186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3" t="s">
        <v>187</v>
      </c>
      <c r="J96" s="66">
        <f>J118</f>
        <v>0</v>
      </c>
      <c r="L96" s="32"/>
      <c r="AU96" s="17" t="s">
        <v>188</v>
      </c>
    </row>
    <row r="97" spans="2:12" s="8" customFormat="1" ht="24.95" customHeight="1">
      <c r="B97" s="104"/>
      <c r="D97" s="105" t="s">
        <v>189</v>
      </c>
      <c r="E97" s="106"/>
      <c r="F97" s="106"/>
      <c r="G97" s="106"/>
      <c r="H97" s="106"/>
      <c r="I97" s="106"/>
      <c r="J97" s="107">
        <f>J119</f>
        <v>0</v>
      </c>
      <c r="L97" s="104"/>
    </row>
    <row r="98" spans="2:12" s="8" customFormat="1" ht="24.95" customHeight="1">
      <c r="B98" s="104"/>
      <c r="D98" s="105" t="s">
        <v>2600</v>
      </c>
      <c r="E98" s="106"/>
      <c r="F98" s="106"/>
      <c r="G98" s="106"/>
      <c r="H98" s="106"/>
      <c r="I98" s="106"/>
      <c r="J98" s="107">
        <f>J128</f>
        <v>0</v>
      </c>
      <c r="L98" s="104"/>
    </row>
    <row r="99" spans="2:12" s="1" customFormat="1" ht="21.75" customHeight="1">
      <c r="B99" s="32"/>
      <c r="L99" s="32"/>
    </row>
    <row r="100" spans="2:12" s="1" customFormat="1" ht="6.95" customHeight="1"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32"/>
    </row>
    <row r="104" spans="2:12" s="1" customFormat="1" ht="6.95" customHeight="1"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2"/>
    </row>
    <row r="105" spans="2:12" s="1" customFormat="1" ht="24.95" customHeight="1">
      <c r="B105" s="32"/>
      <c r="C105" s="21" t="s">
        <v>210</v>
      </c>
      <c r="L105" s="32"/>
    </row>
    <row r="106" spans="2:12" s="1" customFormat="1" ht="6.95" customHeight="1">
      <c r="B106" s="32"/>
      <c r="L106" s="32"/>
    </row>
    <row r="107" spans="2:12" s="1" customFormat="1" ht="12" customHeight="1">
      <c r="B107" s="32"/>
      <c r="C107" s="27" t="s">
        <v>17</v>
      </c>
      <c r="L107" s="32"/>
    </row>
    <row r="108" spans="2:12" s="1" customFormat="1" ht="16.5" customHeight="1">
      <c r="B108" s="32"/>
      <c r="E108" s="236" t="str">
        <f>E7</f>
        <v>Přírodní koupací biotop Jilemnice</v>
      </c>
      <c r="F108" s="237"/>
      <c r="G108" s="237"/>
      <c r="H108" s="237"/>
      <c r="L108" s="32"/>
    </row>
    <row r="109" spans="2:12" s="1" customFormat="1" ht="12" customHeight="1">
      <c r="B109" s="32"/>
      <c r="C109" s="27" t="s">
        <v>182</v>
      </c>
      <c r="L109" s="32"/>
    </row>
    <row r="110" spans="2:12" s="1" customFormat="1" ht="30" customHeight="1">
      <c r="B110" s="32"/>
      <c r="E110" s="201" t="str">
        <f>E9</f>
        <v>SO 12 - Bourací práce, odstranění stávajících zpevněných ploch</v>
      </c>
      <c r="F110" s="235"/>
      <c r="G110" s="235"/>
      <c r="H110" s="235"/>
      <c r="L110" s="32"/>
    </row>
    <row r="111" spans="2:12" s="1" customFormat="1" ht="6.95" customHeight="1">
      <c r="B111" s="32"/>
      <c r="L111" s="32"/>
    </row>
    <row r="112" spans="2:12" s="1" customFormat="1" ht="12" customHeight="1">
      <c r="B112" s="32"/>
      <c r="C112" s="27" t="s">
        <v>21</v>
      </c>
      <c r="F112" s="25" t="str">
        <f>F12</f>
        <v>Jilemnice</v>
      </c>
      <c r="I112" s="27" t="s">
        <v>23</v>
      </c>
      <c r="J112" s="52" t="str">
        <f>IF(J12="","",J12)</f>
        <v>12. 2. 2024</v>
      </c>
      <c r="L112" s="32"/>
    </row>
    <row r="113" spans="2:65" s="1" customFormat="1" ht="6.95" customHeight="1">
      <c r="B113" s="32"/>
      <c r="L113" s="32"/>
    </row>
    <row r="114" spans="2:65" s="1" customFormat="1" ht="15.2" customHeight="1">
      <c r="B114" s="32"/>
      <c r="C114" s="27" t="s">
        <v>25</v>
      </c>
      <c r="F114" s="25" t="str">
        <f>E15</f>
        <v>Sportovní centrum Jilemnice, s.r.o.</v>
      </c>
      <c r="I114" s="27" t="s">
        <v>32</v>
      </c>
      <c r="J114" s="30" t="str">
        <f>E21</f>
        <v xml:space="preserve">BAPO s.r.o. </v>
      </c>
      <c r="L114" s="32"/>
    </row>
    <row r="115" spans="2:65" s="1" customFormat="1" ht="15.2" customHeight="1">
      <c r="B115" s="32"/>
      <c r="C115" s="27" t="s">
        <v>30</v>
      </c>
      <c r="F115" s="25" t="str">
        <f>IF(E18="","",E18)</f>
        <v>Vyplň údaj</v>
      </c>
      <c r="I115" s="27" t="s">
        <v>36</v>
      </c>
      <c r="J115" s="30" t="str">
        <f>E24</f>
        <v xml:space="preserve"> </v>
      </c>
      <c r="L115" s="32"/>
    </row>
    <row r="116" spans="2:65" s="1" customFormat="1" ht="10.35" customHeight="1">
      <c r="B116" s="32"/>
      <c r="L116" s="32"/>
    </row>
    <row r="117" spans="2:65" s="9" customFormat="1" ht="29.25" customHeight="1">
      <c r="B117" s="108"/>
      <c r="C117" s="109" t="s">
        <v>211</v>
      </c>
      <c r="D117" s="110" t="s">
        <v>64</v>
      </c>
      <c r="E117" s="110" t="s">
        <v>60</v>
      </c>
      <c r="F117" s="110" t="s">
        <v>61</v>
      </c>
      <c r="G117" s="110" t="s">
        <v>212</v>
      </c>
      <c r="H117" s="110" t="s">
        <v>213</v>
      </c>
      <c r="I117" s="110" t="s">
        <v>214</v>
      </c>
      <c r="J117" s="111" t="s">
        <v>186</v>
      </c>
      <c r="K117" s="112" t="s">
        <v>215</v>
      </c>
      <c r="L117" s="108"/>
      <c r="M117" s="59" t="s">
        <v>1</v>
      </c>
      <c r="N117" s="60" t="s">
        <v>43</v>
      </c>
      <c r="O117" s="60" t="s">
        <v>216</v>
      </c>
      <c r="P117" s="60" t="s">
        <v>217</v>
      </c>
      <c r="Q117" s="60" t="s">
        <v>218</v>
      </c>
      <c r="R117" s="60" t="s">
        <v>219</v>
      </c>
      <c r="S117" s="60" t="s">
        <v>220</v>
      </c>
      <c r="T117" s="61" t="s">
        <v>221</v>
      </c>
    </row>
    <row r="118" spans="2:65" s="1" customFormat="1" ht="22.9" customHeight="1">
      <c r="B118" s="32"/>
      <c r="C118" s="64" t="s">
        <v>222</v>
      </c>
      <c r="J118" s="113">
        <f>BK118</f>
        <v>0</v>
      </c>
      <c r="L118" s="32"/>
      <c r="M118" s="62"/>
      <c r="N118" s="53"/>
      <c r="O118" s="53"/>
      <c r="P118" s="114">
        <f>P119+P128</f>
        <v>0</v>
      </c>
      <c r="Q118" s="53"/>
      <c r="R118" s="114">
        <f>R119+R128</f>
        <v>0</v>
      </c>
      <c r="S118" s="53"/>
      <c r="T118" s="115">
        <f>T119+T128</f>
        <v>343.71600000000001</v>
      </c>
      <c r="AT118" s="17" t="s">
        <v>78</v>
      </c>
      <c r="AU118" s="17" t="s">
        <v>188</v>
      </c>
      <c r="BK118" s="116">
        <f>BK119+BK128</f>
        <v>0</v>
      </c>
    </row>
    <row r="119" spans="2:65" s="10" customFormat="1" ht="25.9" customHeight="1">
      <c r="B119" s="117"/>
      <c r="D119" s="118" t="s">
        <v>78</v>
      </c>
      <c r="E119" s="119" t="s">
        <v>6</v>
      </c>
      <c r="F119" s="119" t="s">
        <v>223</v>
      </c>
      <c r="I119" s="120"/>
      <c r="J119" s="121">
        <f>BK119</f>
        <v>0</v>
      </c>
      <c r="L119" s="117"/>
      <c r="M119" s="122"/>
      <c r="P119" s="123">
        <f>SUM(P120:P127)</f>
        <v>0</v>
      </c>
      <c r="R119" s="123">
        <f>SUM(R120:R127)</f>
        <v>0</v>
      </c>
      <c r="T119" s="124">
        <f>SUM(T120:T127)</f>
        <v>343.71600000000001</v>
      </c>
      <c r="AR119" s="118" t="s">
        <v>6</v>
      </c>
      <c r="AT119" s="125" t="s">
        <v>78</v>
      </c>
      <c r="AU119" s="125" t="s">
        <v>79</v>
      </c>
      <c r="AY119" s="118" t="s">
        <v>224</v>
      </c>
      <c r="BK119" s="126">
        <f>SUM(BK120:BK127)</f>
        <v>0</v>
      </c>
    </row>
    <row r="120" spans="2:65" s="1" customFormat="1" ht="16.5" customHeight="1">
      <c r="B120" s="32"/>
      <c r="C120" s="127" t="s">
        <v>6</v>
      </c>
      <c r="D120" s="127" t="s">
        <v>225</v>
      </c>
      <c r="E120" s="128" t="s">
        <v>2601</v>
      </c>
      <c r="F120" s="129" t="s">
        <v>2602</v>
      </c>
      <c r="G120" s="130" t="s">
        <v>320</v>
      </c>
      <c r="H120" s="131">
        <v>720</v>
      </c>
      <c r="I120" s="132"/>
      <c r="J120" s="133">
        <f>ROUND(I120*H120,2)</f>
        <v>0</v>
      </c>
      <c r="K120" s="134"/>
      <c r="L120" s="32"/>
      <c r="M120" s="135" t="s">
        <v>1</v>
      </c>
      <c r="N120" s="136" t="s">
        <v>44</v>
      </c>
      <c r="P120" s="137">
        <f>O120*H120</f>
        <v>0</v>
      </c>
      <c r="Q120" s="137">
        <v>0</v>
      </c>
      <c r="R120" s="137">
        <f>Q120*H120</f>
        <v>0</v>
      </c>
      <c r="S120" s="137">
        <v>0.23499999999999999</v>
      </c>
      <c r="T120" s="138">
        <f>S120*H120</f>
        <v>169.2</v>
      </c>
      <c r="AR120" s="139" t="s">
        <v>229</v>
      </c>
      <c r="AT120" s="139" t="s">
        <v>225</v>
      </c>
      <c r="AU120" s="139" t="s">
        <v>6</v>
      </c>
      <c r="AY120" s="17" t="s">
        <v>224</v>
      </c>
      <c r="BE120" s="140">
        <f>IF(N120="základní",J120,0)</f>
        <v>0</v>
      </c>
      <c r="BF120" s="140">
        <f>IF(N120="snížená",J120,0)</f>
        <v>0</v>
      </c>
      <c r="BG120" s="140">
        <f>IF(N120="zákl. přenesená",J120,0)</f>
        <v>0</v>
      </c>
      <c r="BH120" s="140">
        <f>IF(N120="sníž. přenesená",J120,0)</f>
        <v>0</v>
      </c>
      <c r="BI120" s="140">
        <f>IF(N120="nulová",J120,0)</f>
        <v>0</v>
      </c>
      <c r="BJ120" s="17" t="s">
        <v>6</v>
      </c>
      <c r="BK120" s="140">
        <f>ROUND(I120*H120,2)</f>
        <v>0</v>
      </c>
      <c r="BL120" s="17" t="s">
        <v>229</v>
      </c>
      <c r="BM120" s="139" t="s">
        <v>2603</v>
      </c>
    </row>
    <row r="121" spans="2:65" s="12" customFormat="1">
      <c r="B121" s="148"/>
      <c r="D121" s="142" t="s">
        <v>231</v>
      </c>
      <c r="E121" s="149" t="s">
        <v>1</v>
      </c>
      <c r="F121" s="150" t="s">
        <v>2604</v>
      </c>
      <c r="H121" s="151">
        <v>720</v>
      </c>
      <c r="I121" s="152"/>
      <c r="L121" s="148"/>
      <c r="M121" s="153"/>
      <c r="T121" s="154"/>
      <c r="AT121" s="149" t="s">
        <v>231</v>
      </c>
      <c r="AU121" s="149" t="s">
        <v>6</v>
      </c>
      <c r="AV121" s="12" t="s">
        <v>88</v>
      </c>
      <c r="AW121" s="12" t="s">
        <v>35</v>
      </c>
      <c r="AX121" s="12" t="s">
        <v>6</v>
      </c>
      <c r="AY121" s="149" t="s">
        <v>224</v>
      </c>
    </row>
    <row r="122" spans="2:65" s="1" customFormat="1" ht="24.2" customHeight="1">
      <c r="B122" s="32"/>
      <c r="C122" s="127" t="s">
        <v>88</v>
      </c>
      <c r="D122" s="127" t="s">
        <v>225</v>
      </c>
      <c r="E122" s="128" t="s">
        <v>2605</v>
      </c>
      <c r="F122" s="129" t="s">
        <v>2606</v>
      </c>
      <c r="G122" s="130" t="s">
        <v>447</v>
      </c>
      <c r="H122" s="131">
        <v>450</v>
      </c>
      <c r="I122" s="132"/>
      <c r="J122" s="133">
        <f>ROUND(I122*H122,2)</f>
        <v>0</v>
      </c>
      <c r="K122" s="134"/>
      <c r="L122" s="32"/>
      <c r="M122" s="135" t="s">
        <v>1</v>
      </c>
      <c r="N122" s="136" t="s">
        <v>44</v>
      </c>
      <c r="P122" s="137">
        <f>O122*H122</f>
        <v>0</v>
      </c>
      <c r="Q122" s="137">
        <v>0</v>
      </c>
      <c r="R122" s="137">
        <f>Q122*H122</f>
        <v>0</v>
      </c>
      <c r="S122" s="137">
        <v>2.48E-3</v>
      </c>
      <c r="T122" s="138">
        <f>S122*H122</f>
        <v>1.1160000000000001</v>
      </c>
      <c r="AR122" s="139" t="s">
        <v>229</v>
      </c>
      <c r="AT122" s="139" t="s">
        <v>225</v>
      </c>
      <c r="AU122" s="139" t="s">
        <v>6</v>
      </c>
      <c r="AY122" s="17" t="s">
        <v>224</v>
      </c>
      <c r="BE122" s="140">
        <f>IF(N122="základní",J122,0)</f>
        <v>0</v>
      </c>
      <c r="BF122" s="140">
        <f>IF(N122="snížená",J122,0)</f>
        <v>0</v>
      </c>
      <c r="BG122" s="140">
        <f>IF(N122="zákl. přenesená",J122,0)</f>
        <v>0</v>
      </c>
      <c r="BH122" s="140">
        <f>IF(N122="sníž. přenesená",J122,0)</f>
        <v>0</v>
      </c>
      <c r="BI122" s="140">
        <f>IF(N122="nulová",J122,0)</f>
        <v>0</v>
      </c>
      <c r="BJ122" s="17" t="s">
        <v>6</v>
      </c>
      <c r="BK122" s="140">
        <f>ROUND(I122*H122,2)</f>
        <v>0</v>
      </c>
      <c r="BL122" s="17" t="s">
        <v>229</v>
      </c>
      <c r="BM122" s="139" t="s">
        <v>2607</v>
      </c>
    </row>
    <row r="123" spans="2:65" s="1" customFormat="1" ht="24.2" customHeight="1">
      <c r="B123" s="32"/>
      <c r="C123" s="127" t="s">
        <v>241</v>
      </c>
      <c r="D123" s="127" t="s">
        <v>225</v>
      </c>
      <c r="E123" s="128" t="s">
        <v>2608</v>
      </c>
      <c r="F123" s="129" t="s">
        <v>2609</v>
      </c>
      <c r="G123" s="130" t="s">
        <v>228</v>
      </c>
      <c r="H123" s="131">
        <v>255</v>
      </c>
      <c r="I123" s="132"/>
      <c r="J123" s="133">
        <f>ROUND(I123*H123,2)</f>
        <v>0</v>
      </c>
      <c r="K123" s="134"/>
      <c r="L123" s="32"/>
      <c r="M123" s="135" t="s">
        <v>1</v>
      </c>
      <c r="N123" s="136" t="s">
        <v>44</v>
      </c>
      <c r="P123" s="137">
        <f>O123*H123</f>
        <v>0</v>
      </c>
      <c r="Q123" s="137">
        <v>0</v>
      </c>
      <c r="R123" s="137">
        <f>Q123*H123</f>
        <v>0</v>
      </c>
      <c r="S123" s="137">
        <v>0.68</v>
      </c>
      <c r="T123" s="138">
        <f>S123*H123</f>
        <v>173.4</v>
      </c>
      <c r="AR123" s="139" t="s">
        <v>229</v>
      </c>
      <c r="AT123" s="139" t="s">
        <v>225</v>
      </c>
      <c r="AU123" s="139" t="s">
        <v>6</v>
      </c>
      <c r="AY123" s="17" t="s">
        <v>224</v>
      </c>
      <c r="BE123" s="140">
        <f>IF(N123="základní",J123,0)</f>
        <v>0</v>
      </c>
      <c r="BF123" s="140">
        <f>IF(N123="snížená",J123,0)</f>
        <v>0</v>
      </c>
      <c r="BG123" s="140">
        <f>IF(N123="zákl. přenesená",J123,0)</f>
        <v>0</v>
      </c>
      <c r="BH123" s="140">
        <f>IF(N123="sníž. přenesená",J123,0)</f>
        <v>0</v>
      </c>
      <c r="BI123" s="140">
        <f>IF(N123="nulová",J123,0)</f>
        <v>0</v>
      </c>
      <c r="BJ123" s="17" t="s">
        <v>6</v>
      </c>
      <c r="BK123" s="140">
        <f>ROUND(I123*H123,2)</f>
        <v>0</v>
      </c>
      <c r="BL123" s="17" t="s">
        <v>229</v>
      </c>
      <c r="BM123" s="139" t="s">
        <v>2610</v>
      </c>
    </row>
    <row r="124" spans="2:65" s="12" customFormat="1">
      <c r="B124" s="148"/>
      <c r="D124" s="142" t="s">
        <v>231</v>
      </c>
      <c r="E124" s="149" t="s">
        <v>1</v>
      </c>
      <c r="F124" s="150" t="s">
        <v>2611</v>
      </c>
      <c r="H124" s="151">
        <v>153</v>
      </c>
      <c r="I124" s="152"/>
      <c r="L124" s="148"/>
      <c r="M124" s="153"/>
      <c r="T124" s="154"/>
      <c r="AT124" s="149" t="s">
        <v>231</v>
      </c>
      <c r="AU124" s="149" t="s">
        <v>6</v>
      </c>
      <c r="AV124" s="12" t="s">
        <v>88</v>
      </c>
      <c r="AW124" s="12" t="s">
        <v>35</v>
      </c>
      <c r="AX124" s="12" t="s">
        <v>79</v>
      </c>
      <c r="AY124" s="149" t="s">
        <v>224</v>
      </c>
    </row>
    <row r="125" spans="2:65" s="12" customFormat="1">
      <c r="B125" s="148"/>
      <c r="D125" s="142" t="s">
        <v>231</v>
      </c>
      <c r="E125" s="149" t="s">
        <v>1</v>
      </c>
      <c r="F125" s="150" t="s">
        <v>2612</v>
      </c>
      <c r="H125" s="151">
        <v>72</v>
      </c>
      <c r="I125" s="152"/>
      <c r="L125" s="148"/>
      <c r="M125" s="153"/>
      <c r="T125" s="154"/>
      <c r="AT125" s="149" t="s">
        <v>231</v>
      </c>
      <c r="AU125" s="149" t="s">
        <v>6</v>
      </c>
      <c r="AV125" s="12" t="s">
        <v>88</v>
      </c>
      <c r="AW125" s="12" t="s">
        <v>35</v>
      </c>
      <c r="AX125" s="12" t="s">
        <v>79</v>
      </c>
      <c r="AY125" s="149" t="s">
        <v>224</v>
      </c>
    </row>
    <row r="126" spans="2:65" s="12" customFormat="1">
      <c r="B126" s="148"/>
      <c r="D126" s="142" t="s">
        <v>231</v>
      </c>
      <c r="E126" s="149" t="s">
        <v>1</v>
      </c>
      <c r="F126" s="150" t="s">
        <v>2613</v>
      </c>
      <c r="H126" s="151">
        <v>30</v>
      </c>
      <c r="I126" s="152"/>
      <c r="L126" s="148"/>
      <c r="M126" s="153"/>
      <c r="T126" s="154"/>
      <c r="AT126" s="149" t="s">
        <v>231</v>
      </c>
      <c r="AU126" s="149" t="s">
        <v>6</v>
      </c>
      <c r="AV126" s="12" t="s">
        <v>88</v>
      </c>
      <c r="AW126" s="12" t="s">
        <v>35</v>
      </c>
      <c r="AX126" s="12" t="s">
        <v>79</v>
      </c>
      <c r="AY126" s="149" t="s">
        <v>224</v>
      </c>
    </row>
    <row r="127" spans="2:65" s="13" customFormat="1">
      <c r="B127" s="155"/>
      <c r="D127" s="142" t="s">
        <v>231</v>
      </c>
      <c r="E127" s="156" t="s">
        <v>1</v>
      </c>
      <c r="F127" s="157" t="s">
        <v>236</v>
      </c>
      <c r="H127" s="158">
        <v>255</v>
      </c>
      <c r="I127" s="159"/>
      <c r="L127" s="155"/>
      <c r="M127" s="160"/>
      <c r="T127" s="161"/>
      <c r="AT127" s="156" t="s">
        <v>231</v>
      </c>
      <c r="AU127" s="156" t="s">
        <v>6</v>
      </c>
      <c r="AV127" s="13" t="s">
        <v>229</v>
      </c>
      <c r="AW127" s="13" t="s">
        <v>35</v>
      </c>
      <c r="AX127" s="13" t="s">
        <v>6</v>
      </c>
      <c r="AY127" s="156" t="s">
        <v>224</v>
      </c>
    </row>
    <row r="128" spans="2:65" s="10" customFormat="1" ht="25.9" customHeight="1">
      <c r="B128" s="117"/>
      <c r="D128" s="118" t="s">
        <v>78</v>
      </c>
      <c r="E128" s="119" t="s">
        <v>2614</v>
      </c>
      <c r="F128" s="119" t="s">
        <v>2615</v>
      </c>
      <c r="I128" s="120"/>
      <c r="J128" s="121">
        <f>BK128</f>
        <v>0</v>
      </c>
      <c r="L128" s="117"/>
      <c r="M128" s="122"/>
      <c r="P128" s="123">
        <f>SUM(P129:P133)</f>
        <v>0</v>
      </c>
      <c r="R128" s="123">
        <f>SUM(R129:R133)</f>
        <v>0</v>
      </c>
      <c r="T128" s="124">
        <f>SUM(T129:T133)</f>
        <v>0</v>
      </c>
      <c r="AR128" s="118" t="s">
        <v>6</v>
      </c>
      <c r="AT128" s="125" t="s">
        <v>78</v>
      </c>
      <c r="AU128" s="125" t="s">
        <v>79</v>
      </c>
      <c r="AY128" s="118" t="s">
        <v>224</v>
      </c>
      <c r="BK128" s="126">
        <f>SUM(BK129:BK133)</f>
        <v>0</v>
      </c>
    </row>
    <row r="129" spans="2:65" s="1" customFormat="1" ht="21.75" customHeight="1">
      <c r="B129" s="32"/>
      <c r="C129" s="127" t="s">
        <v>229</v>
      </c>
      <c r="D129" s="127" t="s">
        <v>225</v>
      </c>
      <c r="E129" s="128" t="s">
        <v>2616</v>
      </c>
      <c r="F129" s="129" t="s">
        <v>2617</v>
      </c>
      <c r="G129" s="130" t="s">
        <v>437</v>
      </c>
      <c r="H129" s="131">
        <v>343.71600000000001</v>
      </c>
      <c r="I129" s="132"/>
      <c r="J129" s="133">
        <f>ROUND(I129*H129,2)</f>
        <v>0</v>
      </c>
      <c r="K129" s="134"/>
      <c r="L129" s="32"/>
      <c r="M129" s="135" t="s">
        <v>1</v>
      </c>
      <c r="N129" s="136" t="s">
        <v>44</v>
      </c>
      <c r="P129" s="137">
        <f>O129*H129</f>
        <v>0</v>
      </c>
      <c r="Q129" s="137">
        <v>0</v>
      </c>
      <c r="R129" s="137">
        <f>Q129*H129</f>
        <v>0</v>
      </c>
      <c r="S129" s="137">
        <v>0</v>
      </c>
      <c r="T129" s="138">
        <f>S129*H129</f>
        <v>0</v>
      </c>
      <c r="AR129" s="139" t="s">
        <v>229</v>
      </c>
      <c r="AT129" s="139" t="s">
        <v>225</v>
      </c>
      <c r="AU129" s="139" t="s">
        <v>6</v>
      </c>
      <c r="AY129" s="17" t="s">
        <v>224</v>
      </c>
      <c r="BE129" s="140">
        <f>IF(N129="základní",J129,0)</f>
        <v>0</v>
      </c>
      <c r="BF129" s="140">
        <f>IF(N129="snížená",J129,0)</f>
        <v>0</v>
      </c>
      <c r="BG129" s="140">
        <f>IF(N129="zákl. přenesená",J129,0)</f>
        <v>0</v>
      </c>
      <c r="BH129" s="140">
        <f>IF(N129="sníž. přenesená",J129,0)</f>
        <v>0</v>
      </c>
      <c r="BI129" s="140">
        <f>IF(N129="nulová",J129,0)</f>
        <v>0</v>
      </c>
      <c r="BJ129" s="17" t="s">
        <v>6</v>
      </c>
      <c r="BK129" s="140">
        <f>ROUND(I129*H129,2)</f>
        <v>0</v>
      </c>
      <c r="BL129" s="17" t="s">
        <v>229</v>
      </c>
      <c r="BM129" s="139" t="s">
        <v>2618</v>
      </c>
    </row>
    <row r="130" spans="2:65" s="1" customFormat="1" ht="16.5" customHeight="1">
      <c r="B130" s="32"/>
      <c r="C130" s="127" t="s">
        <v>250</v>
      </c>
      <c r="D130" s="127" t="s">
        <v>225</v>
      </c>
      <c r="E130" s="128" t="s">
        <v>2619</v>
      </c>
      <c r="F130" s="129" t="s">
        <v>2620</v>
      </c>
      <c r="G130" s="130" t="s">
        <v>437</v>
      </c>
      <c r="H130" s="131">
        <v>3437.16</v>
      </c>
      <c r="I130" s="132"/>
      <c r="J130" s="133">
        <f>ROUND(I130*H130,2)</f>
        <v>0</v>
      </c>
      <c r="K130" s="134"/>
      <c r="L130" s="32"/>
      <c r="M130" s="135" t="s">
        <v>1</v>
      </c>
      <c r="N130" s="136" t="s">
        <v>44</v>
      </c>
      <c r="P130" s="137">
        <f>O130*H130</f>
        <v>0</v>
      </c>
      <c r="Q130" s="137">
        <v>0</v>
      </c>
      <c r="R130" s="137">
        <f>Q130*H130</f>
        <v>0</v>
      </c>
      <c r="S130" s="137">
        <v>0</v>
      </c>
      <c r="T130" s="138">
        <f>S130*H130</f>
        <v>0</v>
      </c>
      <c r="AR130" s="139" t="s">
        <v>229</v>
      </c>
      <c r="AT130" s="139" t="s">
        <v>225</v>
      </c>
      <c r="AU130" s="139" t="s">
        <v>6</v>
      </c>
      <c r="AY130" s="17" t="s">
        <v>224</v>
      </c>
      <c r="BE130" s="140">
        <f>IF(N130="základní",J130,0)</f>
        <v>0</v>
      </c>
      <c r="BF130" s="140">
        <f>IF(N130="snížená",J130,0)</f>
        <v>0</v>
      </c>
      <c r="BG130" s="140">
        <f>IF(N130="zákl. přenesená",J130,0)</f>
        <v>0</v>
      </c>
      <c r="BH130" s="140">
        <f>IF(N130="sníž. přenesená",J130,0)</f>
        <v>0</v>
      </c>
      <c r="BI130" s="140">
        <f>IF(N130="nulová",J130,0)</f>
        <v>0</v>
      </c>
      <c r="BJ130" s="17" t="s">
        <v>6</v>
      </c>
      <c r="BK130" s="140">
        <f>ROUND(I130*H130,2)</f>
        <v>0</v>
      </c>
      <c r="BL130" s="17" t="s">
        <v>229</v>
      </c>
      <c r="BM130" s="139" t="s">
        <v>2621</v>
      </c>
    </row>
    <row r="131" spans="2:65" s="11" customFormat="1">
      <c r="B131" s="141"/>
      <c r="D131" s="142" t="s">
        <v>231</v>
      </c>
      <c r="E131" s="143" t="s">
        <v>1</v>
      </c>
      <c r="F131" s="144" t="s">
        <v>2622</v>
      </c>
      <c r="H131" s="143" t="s">
        <v>1</v>
      </c>
      <c r="I131" s="145"/>
      <c r="L131" s="141"/>
      <c r="M131" s="146"/>
      <c r="T131" s="147"/>
      <c r="AT131" s="143" t="s">
        <v>231</v>
      </c>
      <c r="AU131" s="143" t="s">
        <v>6</v>
      </c>
      <c r="AV131" s="11" t="s">
        <v>6</v>
      </c>
      <c r="AW131" s="11" t="s">
        <v>35</v>
      </c>
      <c r="AX131" s="11" t="s">
        <v>79</v>
      </c>
      <c r="AY131" s="143" t="s">
        <v>224</v>
      </c>
    </row>
    <row r="132" spans="2:65" s="12" customFormat="1">
      <c r="B132" s="148"/>
      <c r="D132" s="142" t="s">
        <v>231</v>
      </c>
      <c r="E132" s="149" t="s">
        <v>1</v>
      </c>
      <c r="F132" s="150" t="s">
        <v>2623</v>
      </c>
      <c r="H132" s="151">
        <v>3437.16</v>
      </c>
      <c r="I132" s="152"/>
      <c r="L132" s="148"/>
      <c r="M132" s="153"/>
      <c r="T132" s="154"/>
      <c r="AT132" s="149" t="s">
        <v>231</v>
      </c>
      <c r="AU132" s="149" t="s">
        <v>6</v>
      </c>
      <c r="AV132" s="12" t="s">
        <v>88</v>
      </c>
      <c r="AW132" s="12" t="s">
        <v>35</v>
      </c>
      <c r="AX132" s="12" t="s">
        <v>6</v>
      </c>
      <c r="AY132" s="149" t="s">
        <v>224</v>
      </c>
    </row>
    <row r="133" spans="2:65" s="1" customFormat="1" ht="16.5" customHeight="1">
      <c r="B133" s="32"/>
      <c r="C133" s="127" t="s">
        <v>258</v>
      </c>
      <c r="D133" s="127" t="s">
        <v>225</v>
      </c>
      <c r="E133" s="128" t="s">
        <v>2624</v>
      </c>
      <c r="F133" s="129" t="s">
        <v>2625</v>
      </c>
      <c r="G133" s="130" t="s">
        <v>437</v>
      </c>
      <c r="H133" s="131">
        <v>343.71600000000001</v>
      </c>
      <c r="I133" s="132"/>
      <c r="J133" s="133">
        <f>ROUND(I133*H133,2)</f>
        <v>0</v>
      </c>
      <c r="K133" s="134"/>
      <c r="L133" s="32"/>
      <c r="M133" s="181" t="s">
        <v>1</v>
      </c>
      <c r="N133" s="182" t="s">
        <v>44</v>
      </c>
      <c r="O133" s="183"/>
      <c r="P133" s="184">
        <f>O133*H133</f>
        <v>0</v>
      </c>
      <c r="Q133" s="184">
        <v>0</v>
      </c>
      <c r="R133" s="184">
        <f>Q133*H133</f>
        <v>0</v>
      </c>
      <c r="S133" s="184">
        <v>0</v>
      </c>
      <c r="T133" s="185">
        <f>S133*H133</f>
        <v>0</v>
      </c>
      <c r="AR133" s="139" t="s">
        <v>229</v>
      </c>
      <c r="AT133" s="139" t="s">
        <v>225</v>
      </c>
      <c r="AU133" s="139" t="s">
        <v>6</v>
      </c>
      <c r="AY133" s="17" t="s">
        <v>224</v>
      </c>
      <c r="BE133" s="140">
        <f>IF(N133="základní",J133,0)</f>
        <v>0</v>
      </c>
      <c r="BF133" s="140">
        <f>IF(N133="snížená",J133,0)</f>
        <v>0</v>
      </c>
      <c r="BG133" s="140">
        <f>IF(N133="zákl. přenesená",J133,0)</f>
        <v>0</v>
      </c>
      <c r="BH133" s="140">
        <f>IF(N133="sníž. přenesená",J133,0)</f>
        <v>0</v>
      </c>
      <c r="BI133" s="140">
        <f>IF(N133="nulová",J133,0)</f>
        <v>0</v>
      </c>
      <c r="BJ133" s="17" t="s">
        <v>6</v>
      </c>
      <c r="BK133" s="140">
        <f>ROUND(I133*H133,2)</f>
        <v>0</v>
      </c>
      <c r="BL133" s="17" t="s">
        <v>229</v>
      </c>
      <c r="BM133" s="139" t="s">
        <v>2626</v>
      </c>
    </row>
    <row r="134" spans="2:65" s="1" customFormat="1" ht="6.95" customHeight="1">
      <c r="B134" s="44"/>
      <c r="C134" s="45"/>
      <c r="D134" s="45"/>
      <c r="E134" s="45"/>
      <c r="F134" s="45"/>
      <c r="G134" s="45"/>
      <c r="H134" s="45"/>
      <c r="I134" s="45"/>
      <c r="J134" s="45"/>
      <c r="K134" s="45"/>
      <c r="L134" s="32"/>
    </row>
  </sheetData>
  <sheetProtection algorithmName="SHA-512" hashValue="xR2oWVvR7mP8raELY0T75cUTnMLtXf0LCwrFz4u7+Nr1fSEI2Tr2W/yBGSdZHwtgpzkqu+sSYeNaNRaeHyyHGA==" saltValue="Bge7DP660UzoIOkvEvnckhd6/LPS7/8gL1mU9vms7yLRwsikap411p6PvSO8P1RnubhnpmQnMou7a7UQZwSKBg==" spinCount="100000" sheet="1" objects="1" scenarios="1" formatColumns="0" formatRows="0" autoFilter="0"/>
  <autoFilter ref="C117:K133" xr:uid="{00000000-0009-0000-0000-00001C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08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91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>
      <c r="B4" s="20"/>
      <c r="D4" s="21" t="s">
        <v>181</v>
      </c>
      <c r="L4" s="20"/>
      <c r="M4" s="88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236" t="str">
        <f>'Rekapitulace stavby'!K6</f>
        <v>Přírodní koupací biotop Jilemnice</v>
      </c>
      <c r="F7" s="237"/>
      <c r="G7" s="237"/>
      <c r="H7" s="237"/>
      <c r="L7" s="20"/>
    </row>
    <row r="8" spans="2:46" s="1" customFormat="1" ht="12" customHeight="1">
      <c r="B8" s="32"/>
      <c r="D8" s="27" t="s">
        <v>182</v>
      </c>
      <c r="L8" s="32"/>
    </row>
    <row r="9" spans="2:46" s="1" customFormat="1" ht="16.5" customHeight="1">
      <c r="B9" s="32"/>
      <c r="E9" s="201" t="s">
        <v>891</v>
      </c>
      <c r="F9" s="235"/>
      <c r="G9" s="235"/>
      <c r="H9" s="235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19</v>
      </c>
      <c r="F11" s="25" t="s">
        <v>1</v>
      </c>
      <c r="I11" s="27" t="s">
        <v>20</v>
      </c>
      <c r="J11" s="25" t="s">
        <v>1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52" t="str">
        <f>'Rekapitulace stavby'!AN8</f>
        <v>12. 2. 2024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27</v>
      </c>
      <c r="L14" s="32"/>
    </row>
    <row r="15" spans="2:46" s="1" customFormat="1" ht="18" customHeight="1">
      <c r="B15" s="32"/>
      <c r="E15" s="25" t="s">
        <v>28</v>
      </c>
      <c r="I15" s="27" t="s">
        <v>29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30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8" t="str">
        <f>'Rekapitulace stavby'!E14</f>
        <v>Vyplň údaj</v>
      </c>
      <c r="F18" s="224"/>
      <c r="G18" s="224"/>
      <c r="H18" s="224"/>
      <c r="I18" s="27" t="s">
        <v>29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32</v>
      </c>
      <c r="I20" s="27" t="s">
        <v>26</v>
      </c>
      <c r="J20" s="25" t="s">
        <v>33</v>
      </c>
      <c r="L20" s="32"/>
    </row>
    <row r="21" spans="2:12" s="1" customFormat="1" ht="18" customHeight="1">
      <c r="B21" s="32"/>
      <c r="E21" s="25" t="s">
        <v>34</v>
      </c>
      <c r="I21" s="27" t="s">
        <v>29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36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29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38</v>
      </c>
      <c r="L26" s="32"/>
    </row>
    <row r="27" spans="2:12" s="7" customFormat="1" ht="16.5" customHeight="1">
      <c r="B27" s="89"/>
      <c r="E27" s="228" t="s">
        <v>1</v>
      </c>
      <c r="F27" s="228"/>
      <c r="G27" s="228"/>
      <c r="H27" s="228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39</v>
      </c>
      <c r="J30" s="66">
        <f>ROUND(J120,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41</v>
      </c>
      <c r="I32" s="35" t="s">
        <v>40</v>
      </c>
      <c r="J32" s="35" t="s">
        <v>42</v>
      </c>
      <c r="L32" s="32"/>
    </row>
    <row r="33" spans="2:12" s="1" customFormat="1" ht="14.45" customHeight="1">
      <c r="B33" s="32"/>
      <c r="D33" s="55" t="s">
        <v>43</v>
      </c>
      <c r="E33" s="27" t="s">
        <v>44</v>
      </c>
      <c r="F33" s="91">
        <f>ROUND((SUM(BE120:BE207)),  2)</f>
        <v>0</v>
      </c>
      <c r="I33" s="92">
        <v>0.21</v>
      </c>
      <c r="J33" s="91">
        <f>ROUND(((SUM(BE120:BE207))*I33),  2)</f>
        <v>0</v>
      </c>
      <c r="L33" s="32"/>
    </row>
    <row r="34" spans="2:12" s="1" customFormat="1" ht="14.45" customHeight="1">
      <c r="B34" s="32"/>
      <c r="E34" s="27" t="s">
        <v>45</v>
      </c>
      <c r="F34" s="91">
        <f>ROUND((SUM(BF120:BF207)),  2)</f>
        <v>0</v>
      </c>
      <c r="I34" s="92">
        <v>0.12</v>
      </c>
      <c r="J34" s="91">
        <f>ROUND(((SUM(BF120:BF207))*I34),  2)</f>
        <v>0</v>
      </c>
      <c r="L34" s="32"/>
    </row>
    <row r="35" spans="2:12" s="1" customFormat="1" ht="14.45" hidden="1" customHeight="1">
      <c r="B35" s="32"/>
      <c r="E35" s="27" t="s">
        <v>46</v>
      </c>
      <c r="F35" s="91">
        <f>ROUND((SUM(BG120:BG207)),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47</v>
      </c>
      <c r="F36" s="91">
        <f>ROUND((SUM(BH120:BH207)),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48</v>
      </c>
      <c r="F37" s="91">
        <f>ROUND((SUM(BI120:BI207)),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3"/>
      <c r="D39" s="94" t="s">
        <v>49</v>
      </c>
      <c r="E39" s="57"/>
      <c r="F39" s="57"/>
      <c r="G39" s="95" t="s">
        <v>50</v>
      </c>
      <c r="H39" s="96" t="s">
        <v>51</v>
      </c>
      <c r="I39" s="57"/>
      <c r="J39" s="97">
        <f>SUM(J30:J37)</f>
        <v>0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52</v>
      </c>
      <c r="E50" s="42"/>
      <c r="F50" s="42"/>
      <c r="G50" s="41" t="s">
        <v>53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54</v>
      </c>
      <c r="E61" s="34"/>
      <c r="F61" s="99" t="s">
        <v>55</v>
      </c>
      <c r="G61" s="43" t="s">
        <v>54</v>
      </c>
      <c r="H61" s="34"/>
      <c r="I61" s="34"/>
      <c r="J61" s="100" t="s">
        <v>55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56</v>
      </c>
      <c r="E65" s="42"/>
      <c r="F65" s="42"/>
      <c r="G65" s="41" t="s">
        <v>57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54</v>
      </c>
      <c r="E76" s="34"/>
      <c r="F76" s="99" t="s">
        <v>55</v>
      </c>
      <c r="G76" s="43" t="s">
        <v>54</v>
      </c>
      <c r="H76" s="34"/>
      <c r="I76" s="34"/>
      <c r="J76" s="100" t="s">
        <v>55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184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17</v>
      </c>
      <c r="L84" s="32"/>
    </row>
    <row r="85" spans="2:47" s="1" customFormat="1" ht="16.5" customHeight="1">
      <c r="B85" s="32"/>
      <c r="E85" s="236" t="str">
        <f>E7</f>
        <v>Přírodní koupací biotop Jilemnice</v>
      </c>
      <c r="F85" s="237"/>
      <c r="G85" s="237"/>
      <c r="H85" s="237"/>
      <c r="L85" s="32"/>
    </row>
    <row r="86" spans="2:47" s="1" customFormat="1" ht="12" customHeight="1">
      <c r="B86" s="32"/>
      <c r="C86" s="27" t="s">
        <v>182</v>
      </c>
      <c r="L86" s="32"/>
    </row>
    <row r="87" spans="2:47" s="1" customFormat="1" ht="16.5" customHeight="1">
      <c r="B87" s="32"/>
      <c r="E87" s="201" t="str">
        <f>E9</f>
        <v>SO 02 - Dopravní napojení areálu vč. parkovacích stání</v>
      </c>
      <c r="F87" s="235"/>
      <c r="G87" s="235"/>
      <c r="H87" s="235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21</v>
      </c>
      <c r="F89" s="25" t="str">
        <f>F12</f>
        <v>Jilemnice</v>
      </c>
      <c r="I89" s="27" t="s">
        <v>23</v>
      </c>
      <c r="J89" s="52" t="str">
        <f>IF(J12="","",J12)</f>
        <v>12. 2. 2024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25</v>
      </c>
      <c r="F91" s="25" t="str">
        <f>E15</f>
        <v>Sportovní centrum Jilemnice, s.r.o.</v>
      </c>
      <c r="I91" s="27" t="s">
        <v>32</v>
      </c>
      <c r="J91" s="30" t="str">
        <f>E21</f>
        <v xml:space="preserve">BAPO s.r.o. </v>
      </c>
      <c r="L91" s="32"/>
    </row>
    <row r="92" spans="2:47" s="1" customFormat="1" ht="15.2" customHeight="1">
      <c r="B92" s="32"/>
      <c r="C92" s="27" t="s">
        <v>30</v>
      </c>
      <c r="F92" s="25" t="str">
        <f>IF(E18="","",E18)</f>
        <v>Vyplň údaj</v>
      </c>
      <c r="I92" s="27" t="s">
        <v>36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185</v>
      </c>
      <c r="D94" s="93"/>
      <c r="E94" s="93"/>
      <c r="F94" s="93"/>
      <c r="G94" s="93"/>
      <c r="H94" s="93"/>
      <c r="I94" s="93"/>
      <c r="J94" s="102" t="s">
        <v>186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3" t="s">
        <v>187</v>
      </c>
      <c r="J96" s="66">
        <f>J120</f>
        <v>0</v>
      </c>
      <c r="L96" s="32"/>
      <c r="AU96" s="17" t="s">
        <v>188</v>
      </c>
    </row>
    <row r="97" spans="2:12" s="8" customFormat="1" ht="24.95" customHeight="1">
      <c r="B97" s="104"/>
      <c r="D97" s="105" t="s">
        <v>189</v>
      </c>
      <c r="E97" s="106"/>
      <c r="F97" s="106"/>
      <c r="G97" s="106"/>
      <c r="H97" s="106"/>
      <c r="I97" s="106"/>
      <c r="J97" s="107">
        <f>J121</f>
        <v>0</v>
      </c>
      <c r="L97" s="104"/>
    </row>
    <row r="98" spans="2:12" s="8" customFormat="1" ht="24.95" customHeight="1">
      <c r="B98" s="104"/>
      <c r="D98" s="105" t="s">
        <v>195</v>
      </c>
      <c r="E98" s="106"/>
      <c r="F98" s="106"/>
      <c r="G98" s="106"/>
      <c r="H98" s="106"/>
      <c r="I98" s="106"/>
      <c r="J98" s="107">
        <f>J141</f>
        <v>0</v>
      </c>
      <c r="L98" s="104"/>
    </row>
    <row r="99" spans="2:12" s="8" customFormat="1" ht="24.95" customHeight="1">
      <c r="B99" s="104"/>
      <c r="D99" s="105" t="s">
        <v>202</v>
      </c>
      <c r="E99" s="106"/>
      <c r="F99" s="106"/>
      <c r="G99" s="106"/>
      <c r="H99" s="106"/>
      <c r="I99" s="106"/>
      <c r="J99" s="107">
        <f>J186</f>
        <v>0</v>
      </c>
      <c r="L99" s="104"/>
    </row>
    <row r="100" spans="2:12" s="8" customFormat="1" ht="24.95" customHeight="1">
      <c r="B100" s="104"/>
      <c r="D100" s="105" t="s">
        <v>204</v>
      </c>
      <c r="E100" s="106"/>
      <c r="F100" s="106"/>
      <c r="G100" s="106"/>
      <c r="H100" s="106"/>
      <c r="I100" s="106"/>
      <c r="J100" s="107">
        <f>J206</f>
        <v>0</v>
      </c>
      <c r="L100" s="104"/>
    </row>
    <row r="101" spans="2:12" s="1" customFormat="1" ht="21.75" customHeight="1">
      <c r="B101" s="32"/>
      <c r="L101" s="32"/>
    </row>
    <row r="102" spans="2:12" s="1" customFormat="1" ht="6.95" customHeight="1"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32"/>
    </row>
    <row r="106" spans="2:12" s="1" customFormat="1" ht="6.95" customHeight="1"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32"/>
    </row>
    <row r="107" spans="2:12" s="1" customFormat="1" ht="24.95" customHeight="1">
      <c r="B107" s="32"/>
      <c r="C107" s="21" t="s">
        <v>210</v>
      </c>
      <c r="L107" s="32"/>
    </row>
    <row r="108" spans="2:12" s="1" customFormat="1" ht="6.95" customHeight="1">
      <c r="B108" s="32"/>
      <c r="L108" s="32"/>
    </row>
    <row r="109" spans="2:12" s="1" customFormat="1" ht="12" customHeight="1">
      <c r="B109" s="32"/>
      <c r="C109" s="27" t="s">
        <v>17</v>
      </c>
      <c r="L109" s="32"/>
    </row>
    <row r="110" spans="2:12" s="1" customFormat="1" ht="16.5" customHeight="1">
      <c r="B110" s="32"/>
      <c r="E110" s="236" t="str">
        <f>E7</f>
        <v>Přírodní koupací biotop Jilemnice</v>
      </c>
      <c r="F110" s="237"/>
      <c r="G110" s="237"/>
      <c r="H110" s="237"/>
      <c r="L110" s="32"/>
    </row>
    <row r="111" spans="2:12" s="1" customFormat="1" ht="12" customHeight="1">
      <c r="B111" s="32"/>
      <c r="C111" s="27" t="s">
        <v>182</v>
      </c>
      <c r="L111" s="32"/>
    </row>
    <row r="112" spans="2:12" s="1" customFormat="1" ht="16.5" customHeight="1">
      <c r="B112" s="32"/>
      <c r="E112" s="201" t="str">
        <f>E9</f>
        <v>SO 02 - Dopravní napojení areálu vč. parkovacích stání</v>
      </c>
      <c r="F112" s="235"/>
      <c r="G112" s="235"/>
      <c r="H112" s="235"/>
      <c r="L112" s="32"/>
    </row>
    <row r="113" spans="2:65" s="1" customFormat="1" ht="6.95" customHeight="1">
      <c r="B113" s="32"/>
      <c r="L113" s="32"/>
    </row>
    <row r="114" spans="2:65" s="1" customFormat="1" ht="12" customHeight="1">
      <c r="B114" s="32"/>
      <c r="C114" s="27" t="s">
        <v>21</v>
      </c>
      <c r="F114" s="25" t="str">
        <f>F12</f>
        <v>Jilemnice</v>
      </c>
      <c r="I114" s="27" t="s">
        <v>23</v>
      </c>
      <c r="J114" s="52" t="str">
        <f>IF(J12="","",J12)</f>
        <v>12. 2. 2024</v>
      </c>
      <c r="L114" s="32"/>
    </row>
    <row r="115" spans="2:65" s="1" customFormat="1" ht="6.95" customHeight="1">
      <c r="B115" s="32"/>
      <c r="L115" s="32"/>
    </row>
    <row r="116" spans="2:65" s="1" customFormat="1" ht="15.2" customHeight="1">
      <c r="B116" s="32"/>
      <c r="C116" s="27" t="s">
        <v>25</v>
      </c>
      <c r="F116" s="25" t="str">
        <f>E15</f>
        <v>Sportovní centrum Jilemnice, s.r.o.</v>
      </c>
      <c r="I116" s="27" t="s">
        <v>32</v>
      </c>
      <c r="J116" s="30" t="str">
        <f>E21</f>
        <v xml:space="preserve">BAPO s.r.o. </v>
      </c>
      <c r="L116" s="32"/>
    </row>
    <row r="117" spans="2:65" s="1" customFormat="1" ht="15.2" customHeight="1">
      <c r="B117" s="32"/>
      <c r="C117" s="27" t="s">
        <v>30</v>
      </c>
      <c r="F117" s="25" t="str">
        <f>IF(E18="","",E18)</f>
        <v>Vyplň údaj</v>
      </c>
      <c r="I117" s="27" t="s">
        <v>36</v>
      </c>
      <c r="J117" s="30" t="str">
        <f>E24</f>
        <v xml:space="preserve"> </v>
      </c>
      <c r="L117" s="32"/>
    </row>
    <row r="118" spans="2:65" s="1" customFormat="1" ht="10.35" customHeight="1">
      <c r="B118" s="32"/>
      <c r="L118" s="32"/>
    </row>
    <row r="119" spans="2:65" s="9" customFormat="1" ht="29.25" customHeight="1">
      <c r="B119" s="108"/>
      <c r="C119" s="109" t="s">
        <v>211</v>
      </c>
      <c r="D119" s="110" t="s">
        <v>64</v>
      </c>
      <c r="E119" s="110" t="s">
        <v>60</v>
      </c>
      <c r="F119" s="110" t="s">
        <v>61</v>
      </c>
      <c r="G119" s="110" t="s">
        <v>212</v>
      </c>
      <c r="H119" s="110" t="s">
        <v>213</v>
      </c>
      <c r="I119" s="110" t="s">
        <v>214</v>
      </c>
      <c r="J119" s="111" t="s">
        <v>186</v>
      </c>
      <c r="K119" s="112" t="s">
        <v>215</v>
      </c>
      <c r="L119" s="108"/>
      <c r="M119" s="59" t="s">
        <v>1</v>
      </c>
      <c r="N119" s="60" t="s">
        <v>43</v>
      </c>
      <c r="O119" s="60" t="s">
        <v>216</v>
      </c>
      <c r="P119" s="60" t="s">
        <v>217</v>
      </c>
      <c r="Q119" s="60" t="s">
        <v>218</v>
      </c>
      <c r="R119" s="60" t="s">
        <v>219</v>
      </c>
      <c r="S119" s="60" t="s">
        <v>220</v>
      </c>
      <c r="T119" s="61" t="s">
        <v>221</v>
      </c>
    </row>
    <row r="120" spans="2:65" s="1" customFormat="1" ht="22.9" customHeight="1">
      <c r="B120" s="32"/>
      <c r="C120" s="64" t="s">
        <v>222</v>
      </c>
      <c r="J120" s="113">
        <f>BK120</f>
        <v>0</v>
      </c>
      <c r="L120" s="32"/>
      <c r="M120" s="62"/>
      <c r="N120" s="53"/>
      <c r="O120" s="53"/>
      <c r="P120" s="114">
        <f>P121+P141+P186+P206</f>
        <v>0</v>
      </c>
      <c r="Q120" s="53"/>
      <c r="R120" s="114">
        <f>R121+R141+R186+R206</f>
        <v>59.130960000000002</v>
      </c>
      <c r="S120" s="53"/>
      <c r="T120" s="115">
        <f>T121+T141+T186+T206</f>
        <v>0</v>
      </c>
      <c r="AT120" s="17" t="s">
        <v>78</v>
      </c>
      <c r="AU120" s="17" t="s">
        <v>188</v>
      </c>
      <c r="BK120" s="116">
        <f>BK121+BK141+BK186+BK206</f>
        <v>0</v>
      </c>
    </row>
    <row r="121" spans="2:65" s="10" customFormat="1" ht="25.9" customHeight="1">
      <c r="B121" s="117"/>
      <c r="D121" s="118" t="s">
        <v>78</v>
      </c>
      <c r="E121" s="119" t="s">
        <v>6</v>
      </c>
      <c r="F121" s="119" t="s">
        <v>223</v>
      </c>
      <c r="I121" s="120"/>
      <c r="J121" s="121">
        <f>BK121</f>
        <v>0</v>
      </c>
      <c r="L121" s="117"/>
      <c r="M121" s="122"/>
      <c r="P121" s="123">
        <f>SUM(P122:P140)</f>
        <v>0</v>
      </c>
      <c r="R121" s="123">
        <f>SUM(R122:R140)</f>
        <v>0</v>
      </c>
      <c r="T121" s="124">
        <f>SUM(T122:T140)</f>
        <v>0</v>
      </c>
      <c r="AR121" s="118" t="s">
        <v>6</v>
      </c>
      <c r="AT121" s="125" t="s">
        <v>78</v>
      </c>
      <c r="AU121" s="125" t="s">
        <v>79</v>
      </c>
      <c r="AY121" s="118" t="s">
        <v>224</v>
      </c>
      <c r="BK121" s="126">
        <f>SUM(BK122:BK140)</f>
        <v>0</v>
      </c>
    </row>
    <row r="122" spans="2:65" s="1" customFormat="1" ht="24.2" customHeight="1">
      <c r="B122" s="32"/>
      <c r="C122" s="127" t="s">
        <v>6</v>
      </c>
      <c r="D122" s="127" t="s">
        <v>225</v>
      </c>
      <c r="E122" s="128" t="s">
        <v>226</v>
      </c>
      <c r="F122" s="129" t="s">
        <v>227</v>
      </c>
      <c r="G122" s="130" t="s">
        <v>228</v>
      </c>
      <c r="H122" s="131">
        <v>1215</v>
      </c>
      <c r="I122" s="132"/>
      <c r="J122" s="133">
        <f>ROUND(I122*H122,2)</f>
        <v>0</v>
      </c>
      <c r="K122" s="134"/>
      <c r="L122" s="32"/>
      <c r="M122" s="135" t="s">
        <v>1</v>
      </c>
      <c r="N122" s="136" t="s">
        <v>44</v>
      </c>
      <c r="P122" s="137">
        <f>O122*H122</f>
        <v>0</v>
      </c>
      <c r="Q122" s="137">
        <v>0</v>
      </c>
      <c r="R122" s="137">
        <f>Q122*H122</f>
        <v>0</v>
      </c>
      <c r="S122" s="137">
        <v>0</v>
      </c>
      <c r="T122" s="138">
        <f>S122*H122</f>
        <v>0</v>
      </c>
      <c r="AR122" s="139" t="s">
        <v>229</v>
      </c>
      <c r="AT122" s="139" t="s">
        <v>225</v>
      </c>
      <c r="AU122" s="139" t="s">
        <v>6</v>
      </c>
      <c r="AY122" s="17" t="s">
        <v>224</v>
      </c>
      <c r="BE122" s="140">
        <f>IF(N122="základní",J122,0)</f>
        <v>0</v>
      </c>
      <c r="BF122" s="140">
        <f>IF(N122="snížená",J122,0)</f>
        <v>0</v>
      </c>
      <c r="BG122" s="140">
        <f>IF(N122="zákl. přenesená",J122,0)</f>
        <v>0</v>
      </c>
      <c r="BH122" s="140">
        <f>IF(N122="sníž. přenesená",J122,0)</f>
        <v>0</v>
      </c>
      <c r="BI122" s="140">
        <f>IF(N122="nulová",J122,0)</f>
        <v>0</v>
      </c>
      <c r="BJ122" s="17" t="s">
        <v>6</v>
      </c>
      <c r="BK122" s="140">
        <f>ROUND(I122*H122,2)</f>
        <v>0</v>
      </c>
      <c r="BL122" s="17" t="s">
        <v>229</v>
      </c>
      <c r="BM122" s="139" t="s">
        <v>892</v>
      </c>
    </row>
    <row r="123" spans="2:65" s="11" customFormat="1">
      <c r="B123" s="141"/>
      <c r="D123" s="142" t="s">
        <v>231</v>
      </c>
      <c r="E123" s="143" t="s">
        <v>1</v>
      </c>
      <c r="F123" s="144" t="s">
        <v>893</v>
      </c>
      <c r="H123" s="143" t="s">
        <v>1</v>
      </c>
      <c r="I123" s="145"/>
      <c r="L123" s="141"/>
      <c r="M123" s="146"/>
      <c r="T123" s="147"/>
      <c r="AT123" s="143" t="s">
        <v>231</v>
      </c>
      <c r="AU123" s="143" t="s">
        <v>6</v>
      </c>
      <c r="AV123" s="11" t="s">
        <v>6</v>
      </c>
      <c r="AW123" s="11" t="s">
        <v>35</v>
      </c>
      <c r="AX123" s="11" t="s">
        <v>79</v>
      </c>
      <c r="AY123" s="143" t="s">
        <v>224</v>
      </c>
    </row>
    <row r="124" spans="2:65" s="12" customFormat="1">
      <c r="B124" s="148"/>
      <c r="D124" s="142" t="s">
        <v>231</v>
      </c>
      <c r="E124" s="149" t="s">
        <v>1</v>
      </c>
      <c r="F124" s="150" t="s">
        <v>894</v>
      </c>
      <c r="H124" s="151">
        <v>670</v>
      </c>
      <c r="I124" s="152"/>
      <c r="L124" s="148"/>
      <c r="M124" s="153"/>
      <c r="T124" s="154"/>
      <c r="AT124" s="149" t="s">
        <v>231</v>
      </c>
      <c r="AU124" s="149" t="s">
        <v>6</v>
      </c>
      <c r="AV124" s="12" t="s">
        <v>88</v>
      </c>
      <c r="AW124" s="12" t="s">
        <v>35</v>
      </c>
      <c r="AX124" s="12" t="s">
        <v>79</v>
      </c>
      <c r="AY124" s="149" t="s">
        <v>224</v>
      </c>
    </row>
    <row r="125" spans="2:65" s="11" customFormat="1">
      <c r="B125" s="141"/>
      <c r="D125" s="142" t="s">
        <v>231</v>
      </c>
      <c r="E125" s="143" t="s">
        <v>1</v>
      </c>
      <c r="F125" s="144" t="s">
        <v>895</v>
      </c>
      <c r="H125" s="143" t="s">
        <v>1</v>
      </c>
      <c r="I125" s="145"/>
      <c r="L125" s="141"/>
      <c r="M125" s="146"/>
      <c r="T125" s="147"/>
      <c r="AT125" s="143" t="s">
        <v>231</v>
      </c>
      <c r="AU125" s="143" t="s">
        <v>6</v>
      </c>
      <c r="AV125" s="11" t="s">
        <v>6</v>
      </c>
      <c r="AW125" s="11" t="s">
        <v>35</v>
      </c>
      <c r="AX125" s="11" t="s">
        <v>79</v>
      </c>
      <c r="AY125" s="143" t="s">
        <v>224</v>
      </c>
    </row>
    <row r="126" spans="2:65" s="12" customFormat="1">
      <c r="B126" s="148"/>
      <c r="D126" s="142" t="s">
        <v>231</v>
      </c>
      <c r="E126" s="149" t="s">
        <v>1</v>
      </c>
      <c r="F126" s="150" t="s">
        <v>896</v>
      </c>
      <c r="H126" s="151">
        <v>545</v>
      </c>
      <c r="I126" s="152"/>
      <c r="L126" s="148"/>
      <c r="M126" s="153"/>
      <c r="T126" s="154"/>
      <c r="AT126" s="149" t="s">
        <v>231</v>
      </c>
      <c r="AU126" s="149" t="s">
        <v>6</v>
      </c>
      <c r="AV126" s="12" t="s">
        <v>88</v>
      </c>
      <c r="AW126" s="12" t="s">
        <v>35</v>
      </c>
      <c r="AX126" s="12" t="s">
        <v>79</v>
      </c>
      <c r="AY126" s="149" t="s">
        <v>224</v>
      </c>
    </row>
    <row r="127" spans="2:65" s="13" customFormat="1">
      <c r="B127" s="155"/>
      <c r="D127" s="142" t="s">
        <v>231</v>
      </c>
      <c r="E127" s="156" t="s">
        <v>1</v>
      </c>
      <c r="F127" s="157" t="s">
        <v>236</v>
      </c>
      <c r="H127" s="158">
        <v>1215</v>
      </c>
      <c r="I127" s="159"/>
      <c r="L127" s="155"/>
      <c r="M127" s="160"/>
      <c r="T127" s="161"/>
      <c r="AT127" s="156" t="s">
        <v>231</v>
      </c>
      <c r="AU127" s="156" t="s">
        <v>6</v>
      </c>
      <c r="AV127" s="13" t="s">
        <v>229</v>
      </c>
      <c r="AW127" s="13" t="s">
        <v>35</v>
      </c>
      <c r="AX127" s="13" t="s">
        <v>6</v>
      </c>
      <c r="AY127" s="156" t="s">
        <v>224</v>
      </c>
    </row>
    <row r="128" spans="2:65" s="1" customFormat="1" ht="24.2" customHeight="1">
      <c r="B128" s="32"/>
      <c r="C128" s="127" t="s">
        <v>88</v>
      </c>
      <c r="D128" s="127" t="s">
        <v>225</v>
      </c>
      <c r="E128" s="128" t="s">
        <v>897</v>
      </c>
      <c r="F128" s="129" t="s">
        <v>898</v>
      </c>
      <c r="G128" s="130" t="s">
        <v>228</v>
      </c>
      <c r="H128" s="131">
        <v>2040</v>
      </c>
      <c r="I128" s="132"/>
      <c r="J128" s="133">
        <f>ROUND(I128*H128,2)</f>
        <v>0</v>
      </c>
      <c r="K128" s="134"/>
      <c r="L128" s="32"/>
      <c r="M128" s="135" t="s">
        <v>1</v>
      </c>
      <c r="N128" s="136" t="s">
        <v>44</v>
      </c>
      <c r="P128" s="137">
        <f>O128*H128</f>
        <v>0</v>
      </c>
      <c r="Q128" s="137">
        <v>0</v>
      </c>
      <c r="R128" s="137">
        <f>Q128*H128</f>
        <v>0</v>
      </c>
      <c r="S128" s="137">
        <v>0</v>
      </c>
      <c r="T128" s="138">
        <f>S128*H128</f>
        <v>0</v>
      </c>
      <c r="AR128" s="139" t="s">
        <v>229</v>
      </c>
      <c r="AT128" s="139" t="s">
        <v>225</v>
      </c>
      <c r="AU128" s="139" t="s">
        <v>6</v>
      </c>
      <c r="AY128" s="17" t="s">
        <v>224</v>
      </c>
      <c r="BE128" s="140">
        <f>IF(N128="základní",J128,0)</f>
        <v>0</v>
      </c>
      <c r="BF128" s="140">
        <f>IF(N128="snížená",J128,0)</f>
        <v>0</v>
      </c>
      <c r="BG128" s="140">
        <f>IF(N128="zákl. přenesená",J128,0)</f>
        <v>0</v>
      </c>
      <c r="BH128" s="140">
        <f>IF(N128="sníž. přenesená",J128,0)</f>
        <v>0</v>
      </c>
      <c r="BI128" s="140">
        <f>IF(N128="nulová",J128,0)</f>
        <v>0</v>
      </c>
      <c r="BJ128" s="17" t="s">
        <v>6</v>
      </c>
      <c r="BK128" s="140">
        <f>ROUND(I128*H128,2)</f>
        <v>0</v>
      </c>
      <c r="BL128" s="17" t="s">
        <v>229</v>
      </c>
      <c r="BM128" s="139" t="s">
        <v>899</v>
      </c>
    </row>
    <row r="129" spans="2:65" s="11" customFormat="1">
      <c r="B129" s="141"/>
      <c r="D129" s="142" t="s">
        <v>231</v>
      </c>
      <c r="E129" s="143" t="s">
        <v>1</v>
      </c>
      <c r="F129" s="144" t="s">
        <v>900</v>
      </c>
      <c r="H129" s="143" t="s">
        <v>1</v>
      </c>
      <c r="I129" s="145"/>
      <c r="L129" s="141"/>
      <c r="M129" s="146"/>
      <c r="T129" s="147"/>
      <c r="AT129" s="143" t="s">
        <v>231</v>
      </c>
      <c r="AU129" s="143" t="s">
        <v>6</v>
      </c>
      <c r="AV129" s="11" t="s">
        <v>6</v>
      </c>
      <c r="AW129" s="11" t="s">
        <v>35</v>
      </c>
      <c r="AX129" s="11" t="s">
        <v>79</v>
      </c>
      <c r="AY129" s="143" t="s">
        <v>224</v>
      </c>
    </row>
    <row r="130" spans="2:65" s="12" customFormat="1">
      <c r="B130" s="148"/>
      <c r="D130" s="142" t="s">
        <v>231</v>
      </c>
      <c r="E130" s="149" t="s">
        <v>1</v>
      </c>
      <c r="F130" s="150" t="s">
        <v>901</v>
      </c>
      <c r="H130" s="151">
        <v>610</v>
      </c>
      <c r="I130" s="152"/>
      <c r="L130" s="148"/>
      <c r="M130" s="153"/>
      <c r="T130" s="154"/>
      <c r="AT130" s="149" t="s">
        <v>231</v>
      </c>
      <c r="AU130" s="149" t="s">
        <v>6</v>
      </c>
      <c r="AV130" s="12" t="s">
        <v>88</v>
      </c>
      <c r="AW130" s="12" t="s">
        <v>35</v>
      </c>
      <c r="AX130" s="12" t="s">
        <v>79</v>
      </c>
      <c r="AY130" s="149" t="s">
        <v>224</v>
      </c>
    </row>
    <row r="131" spans="2:65" s="11" customFormat="1">
      <c r="B131" s="141"/>
      <c r="D131" s="142" t="s">
        <v>231</v>
      </c>
      <c r="E131" s="143" t="s">
        <v>1</v>
      </c>
      <c r="F131" s="144" t="s">
        <v>902</v>
      </c>
      <c r="H131" s="143" t="s">
        <v>1</v>
      </c>
      <c r="I131" s="145"/>
      <c r="L131" s="141"/>
      <c r="M131" s="146"/>
      <c r="T131" s="147"/>
      <c r="AT131" s="143" t="s">
        <v>231</v>
      </c>
      <c r="AU131" s="143" t="s">
        <v>6</v>
      </c>
      <c r="AV131" s="11" t="s">
        <v>6</v>
      </c>
      <c r="AW131" s="11" t="s">
        <v>35</v>
      </c>
      <c r="AX131" s="11" t="s">
        <v>79</v>
      </c>
      <c r="AY131" s="143" t="s">
        <v>224</v>
      </c>
    </row>
    <row r="132" spans="2:65" s="12" customFormat="1">
      <c r="B132" s="148"/>
      <c r="D132" s="142" t="s">
        <v>231</v>
      </c>
      <c r="E132" s="149" t="s">
        <v>1</v>
      </c>
      <c r="F132" s="150" t="s">
        <v>903</v>
      </c>
      <c r="H132" s="151">
        <v>1430</v>
      </c>
      <c r="I132" s="152"/>
      <c r="L132" s="148"/>
      <c r="M132" s="153"/>
      <c r="T132" s="154"/>
      <c r="AT132" s="149" t="s">
        <v>231</v>
      </c>
      <c r="AU132" s="149" t="s">
        <v>6</v>
      </c>
      <c r="AV132" s="12" t="s">
        <v>88</v>
      </c>
      <c r="AW132" s="12" t="s">
        <v>35</v>
      </c>
      <c r="AX132" s="12" t="s">
        <v>79</v>
      </c>
      <c r="AY132" s="149" t="s">
        <v>224</v>
      </c>
    </row>
    <row r="133" spans="2:65" s="13" customFormat="1">
      <c r="B133" s="155"/>
      <c r="D133" s="142" t="s">
        <v>231</v>
      </c>
      <c r="E133" s="156" t="s">
        <v>1</v>
      </c>
      <c r="F133" s="157" t="s">
        <v>236</v>
      </c>
      <c r="H133" s="158">
        <v>2040</v>
      </c>
      <c r="I133" s="159"/>
      <c r="L133" s="155"/>
      <c r="M133" s="160"/>
      <c r="T133" s="161"/>
      <c r="AT133" s="156" t="s">
        <v>231</v>
      </c>
      <c r="AU133" s="156" t="s">
        <v>6</v>
      </c>
      <c r="AV133" s="13" t="s">
        <v>229</v>
      </c>
      <c r="AW133" s="13" t="s">
        <v>35</v>
      </c>
      <c r="AX133" s="13" t="s">
        <v>6</v>
      </c>
      <c r="AY133" s="156" t="s">
        <v>224</v>
      </c>
    </row>
    <row r="134" spans="2:65" s="1" customFormat="1" ht="16.5" customHeight="1">
      <c r="B134" s="32"/>
      <c r="C134" s="127" t="s">
        <v>241</v>
      </c>
      <c r="D134" s="127" t="s">
        <v>225</v>
      </c>
      <c r="E134" s="128" t="s">
        <v>904</v>
      </c>
      <c r="F134" s="129" t="s">
        <v>905</v>
      </c>
      <c r="G134" s="130" t="s">
        <v>320</v>
      </c>
      <c r="H134" s="131">
        <v>85</v>
      </c>
      <c r="I134" s="132"/>
      <c r="J134" s="133">
        <f>ROUND(I134*H134,2)</f>
        <v>0</v>
      </c>
      <c r="K134" s="134"/>
      <c r="L134" s="32"/>
      <c r="M134" s="135" t="s">
        <v>1</v>
      </c>
      <c r="N134" s="136" t="s">
        <v>44</v>
      </c>
      <c r="P134" s="137">
        <f>O134*H134</f>
        <v>0</v>
      </c>
      <c r="Q134" s="137">
        <v>0</v>
      </c>
      <c r="R134" s="137">
        <f>Q134*H134</f>
        <v>0</v>
      </c>
      <c r="S134" s="137">
        <v>0</v>
      </c>
      <c r="T134" s="138">
        <f>S134*H134</f>
        <v>0</v>
      </c>
      <c r="AR134" s="139" t="s">
        <v>229</v>
      </c>
      <c r="AT134" s="139" t="s">
        <v>225</v>
      </c>
      <c r="AU134" s="139" t="s">
        <v>6</v>
      </c>
      <c r="AY134" s="17" t="s">
        <v>224</v>
      </c>
      <c r="BE134" s="140">
        <f>IF(N134="základní",J134,0)</f>
        <v>0</v>
      </c>
      <c r="BF134" s="140">
        <f>IF(N134="snížená",J134,0)</f>
        <v>0</v>
      </c>
      <c r="BG134" s="140">
        <f>IF(N134="zákl. přenesená",J134,0)</f>
        <v>0</v>
      </c>
      <c r="BH134" s="140">
        <f>IF(N134="sníž. přenesená",J134,0)</f>
        <v>0</v>
      </c>
      <c r="BI134" s="140">
        <f>IF(N134="nulová",J134,0)</f>
        <v>0</v>
      </c>
      <c r="BJ134" s="17" t="s">
        <v>6</v>
      </c>
      <c r="BK134" s="140">
        <f>ROUND(I134*H134,2)</f>
        <v>0</v>
      </c>
      <c r="BL134" s="17" t="s">
        <v>229</v>
      </c>
      <c r="BM134" s="139" t="s">
        <v>906</v>
      </c>
    </row>
    <row r="135" spans="2:65" s="1" customFormat="1" ht="21.75" customHeight="1">
      <c r="B135" s="32"/>
      <c r="C135" s="127" t="s">
        <v>229</v>
      </c>
      <c r="D135" s="127" t="s">
        <v>225</v>
      </c>
      <c r="E135" s="128" t="s">
        <v>907</v>
      </c>
      <c r="F135" s="129" t="s">
        <v>908</v>
      </c>
      <c r="G135" s="130" t="s">
        <v>320</v>
      </c>
      <c r="H135" s="131">
        <v>3100</v>
      </c>
      <c r="I135" s="132"/>
      <c r="J135" s="133">
        <f>ROUND(I135*H135,2)</f>
        <v>0</v>
      </c>
      <c r="K135" s="134"/>
      <c r="L135" s="32"/>
      <c r="M135" s="135" t="s">
        <v>1</v>
      </c>
      <c r="N135" s="136" t="s">
        <v>44</v>
      </c>
      <c r="P135" s="137">
        <f>O135*H135</f>
        <v>0</v>
      </c>
      <c r="Q135" s="137">
        <v>0</v>
      </c>
      <c r="R135" s="137">
        <f>Q135*H135</f>
        <v>0</v>
      </c>
      <c r="S135" s="137">
        <v>0</v>
      </c>
      <c r="T135" s="138">
        <f>S135*H135</f>
        <v>0</v>
      </c>
      <c r="AR135" s="139" t="s">
        <v>229</v>
      </c>
      <c r="AT135" s="139" t="s">
        <v>225</v>
      </c>
      <c r="AU135" s="139" t="s">
        <v>6</v>
      </c>
      <c r="AY135" s="17" t="s">
        <v>224</v>
      </c>
      <c r="BE135" s="140">
        <f>IF(N135="základní",J135,0)</f>
        <v>0</v>
      </c>
      <c r="BF135" s="140">
        <f>IF(N135="snížená",J135,0)</f>
        <v>0</v>
      </c>
      <c r="BG135" s="140">
        <f>IF(N135="zákl. přenesená",J135,0)</f>
        <v>0</v>
      </c>
      <c r="BH135" s="140">
        <f>IF(N135="sníž. přenesená",J135,0)</f>
        <v>0</v>
      </c>
      <c r="BI135" s="140">
        <f>IF(N135="nulová",J135,0)</f>
        <v>0</v>
      </c>
      <c r="BJ135" s="17" t="s">
        <v>6</v>
      </c>
      <c r="BK135" s="140">
        <f>ROUND(I135*H135,2)</f>
        <v>0</v>
      </c>
      <c r="BL135" s="17" t="s">
        <v>229</v>
      </c>
      <c r="BM135" s="139" t="s">
        <v>909</v>
      </c>
    </row>
    <row r="136" spans="2:65" s="1" customFormat="1" ht="21.75" customHeight="1">
      <c r="B136" s="32"/>
      <c r="C136" s="127" t="s">
        <v>250</v>
      </c>
      <c r="D136" s="127" t="s">
        <v>225</v>
      </c>
      <c r="E136" s="128" t="s">
        <v>910</v>
      </c>
      <c r="F136" s="129" t="s">
        <v>911</v>
      </c>
      <c r="G136" s="130" t="s">
        <v>320</v>
      </c>
      <c r="H136" s="131">
        <v>750</v>
      </c>
      <c r="I136" s="132"/>
      <c r="J136" s="133">
        <f>ROUND(I136*H136,2)</f>
        <v>0</v>
      </c>
      <c r="K136" s="134"/>
      <c r="L136" s="32"/>
      <c r="M136" s="135" t="s">
        <v>1</v>
      </c>
      <c r="N136" s="136" t="s">
        <v>44</v>
      </c>
      <c r="P136" s="137">
        <f>O136*H136</f>
        <v>0</v>
      </c>
      <c r="Q136" s="137">
        <v>0</v>
      </c>
      <c r="R136" s="137">
        <f>Q136*H136</f>
        <v>0</v>
      </c>
      <c r="S136" s="137">
        <v>0</v>
      </c>
      <c r="T136" s="138">
        <f>S136*H136</f>
        <v>0</v>
      </c>
      <c r="AR136" s="139" t="s">
        <v>229</v>
      </c>
      <c r="AT136" s="139" t="s">
        <v>225</v>
      </c>
      <c r="AU136" s="139" t="s">
        <v>6</v>
      </c>
      <c r="AY136" s="17" t="s">
        <v>224</v>
      </c>
      <c r="BE136" s="140">
        <f>IF(N136="základní",J136,0)</f>
        <v>0</v>
      </c>
      <c r="BF136" s="140">
        <f>IF(N136="snížená",J136,0)</f>
        <v>0</v>
      </c>
      <c r="BG136" s="140">
        <f>IF(N136="zákl. přenesená",J136,0)</f>
        <v>0</v>
      </c>
      <c r="BH136" s="140">
        <f>IF(N136="sníž. přenesená",J136,0)</f>
        <v>0</v>
      </c>
      <c r="BI136" s="140">
        <f>IF(N136="nulová",J136,0)</f>
        <v>0</v>
      </c>
      <c r="BJ136" s="17" t="s">
        <v>6</v>
      </c>
      <c r="BK136" s="140">
        <f>ROUND(I136*H136,2)</f>
        <v>0</v>
      </c>
      <c r="BL136" s="17" t="s">
        <v>229</v>
      </c>
      <c r="BM136" s="139" t="s">
        <v>912</v>
      </c>
    </row>
    <row r="137" spans="2:65" s="1" customFormat="1" ht="21.75" customHeight="1">
      <c r="B137" s="32"/>
      <c r="C137" s="127" t="s">
        <v>258</v>
      </c>
      <c r="D137" s="127" t="s">
        <v>225</v>
      </c>
      <c r="E137" s="128" t="s">
        <v>913</v>
      </c>
      <c r="F137" s="129" t="s">
        <v>914</v>
      </c>
      <c r="G137" s="130" t="s">
        <v>320</v>
      </c>
      <c r="H137" s="131">
        <v>720</v>
      </c>
      <c r="I137" s="132"/>
      <c r="J137" s="133">
        <f>ROUND(I137*H137,2)</f>
        <v>0</v>
      </c>
      <c r="K137" s="134"/>
      <c r="L137" s="32"/>
      <c r="M137" s="135" t="s">
        <v>1</v>
      </c>
      <c r="N137" s="136" t="s">
        <v>44</v>
      </c>
      <c r="P137" s="137">
        <f>O137*H137</f>
        <v>0</v>
      </c>
      <c r="Q137" s="137">
        <v>0</v>
      </c>
      <c r="R137" s="137">
        <f>Q137*H137</f>
        <v>0</v>
      </c>
      <c r="S137" s="137">
        <v>0</v>
      </c>
      <c r="T137" s="138">
        <f>S137*H137</f>
        <v>0</v>
      </c>
      <c r="AR137" s="139" t="s">
        <v>229</v>
      </c>
      <c r="AT137" s="139" t="s">
        <v>225</v>
      </c>
      <c r="AU137" s="139" t="s">
        <v>6</v>
      </c>
      <c r="AY137" s="17" t="s">
        <v>224</v>
      </c>
      <c r="BE137" s="140">
        <f>IF(N137="základní",J137,0)</f>
        <v>0</v>
      </c>
      <c r="BF137" s="140">
        <f>IF(N137="snížená",J137,0)</f>
        <v>0</v>
      </c>
      <c r="BG137" s="140">
        <f>IF(N137="zákl. přenesená",J137,0)</f>
        <v>0</v>
      </c>
      <c r="BH137" s="140">
        <f>IF(N137="sníž. přenesená",J137,0)</f>
        <v>0</v>
      </c>
      <c r="BI137" s="140">
        <f>IF(N137="nulová",J137,0)</f>
        <v>0</v>
      </c>
      <c r="BJ137" s="17" t="s">
        <v>6</v>
      </c>
      <c r="BK137" s="140">
        <f>ROUND(I137*H137,2)</f>
        <v>0</v>
      </c>
      <c r="BL137" s="17" t="s">
        <v>229</v>
      </c>
      <c r="BM137" s="139" t="s">
        <v>915</v>
      </c>
    </row>
    <row r="138" spans="2:65" s="1" customFormat="1" ht="21.75" customHeight="1">
      <c r="B138" s="32"/>
      <c r="C138" s="162" t="s">
        <v>262</v>
      </c>
      <c r="D138" s="162" t="s">
        <v>748</v>
      </c>
      <c r="E138" s="163" t="s">
        <v>916</v>
      </c>
      <c r="F138" s="164" t="s">
        <v>917</v>
      </c>
      <c r="G138" s="165" t="s">
        <v>918</v>
      </c>
      <c r="H138" s="166">
        <v>29.4</v>
      </c>
      <c r="I138" s="167"/>
      <c r="J138" s="168">
        <f>ROUND(I138*H138,2)</f>
        <v>0</v>
      </c>
      <c r="K138" s="169"/>
      <c r="L138" s="170"/>
      <c r="M138" s="171" t="s">
        <v>1</v>
      </c>
      <c r="N138" s="172" t="s">
        <v>44</v>
      </c>
      <c r="P138" s="137">
        <f>O138*H138</f>
        <v>0</v>
      </c>
      <c r="Q138" s="137">
        <v>0</v>
      </c>
      <c r="R138" s="137">
        <f>Q138*H138</f>
        <v>0</v>
      </c>
      <c r="S138" s="137">
        <v>0</v>
      </c>
      <c r="T138" s="138">
        <f>S138*H138</f>
        <v>0</v>
      </c>
      <c r="AR138" s="139" t="s">
        <v>272</v>
      </c>
      <c r="AT138" s="139" t="s">
        <v>748</v>
      </c>
      <c r="AU138" s="139" t="s">
        <v>6</v>
      </c>
      <c r="AY138" s="17" t="s">
        <v>224</v>
      </c>
      <c r="BE138" s="140">
        <f>IF(N138="základní",J138,0)</f>
        <v>0</v>
      </c>
      <c r="BF138" s="140">
        <f>IF(N138="snížená",J138,0)</f>
        <v>0</v>
      </c>
      <c r="BG138" s="140">
        <f>IF(N138="zákl. přenesená",J138,0)</f>
        <v>0</v>
      </c>
      <c r="BH138" s="140">
        <f>IF(N138="sníž. přenesená",J138,0)</f>
        <v>0</v>
      </c>
      <c r="BI138" s="140">
        <f>IF(N138="nulová",J138,0)</f>
        <v>0</v>
      </c>
      <c r="BJ138" s="17" t="s">
        <v>6</v>
      </c>
      <c r="BK138" s="140">
        <f>ROUND(I138*H138,2)</f>
        <v>0</v>
      </c>
      <c r="BL138" s="17" t="s">
        <v>229</v>
      </c>
      <c r="BM138" s="139" t="s">
        <v>919</v>
      </c>
    </row>
    <row r="139" spans="2:65" s="12" customFormat="1">
      <c r="B139" s="148"/>
      <c r="D139" s="142" t="s">
        <v>231</v>
      </c>
      <c r="E139" s="149" t="s">
        <v>1</v>
      </c>
      <c r="F139" s="150" t="s">
        <v>920</v>
      </c>
      <c r="H139" s="151">
        <v>29.4</v>
      </c>
      <c r="I139" s="152"/>
      <c r="L139" s="148"/>
      <c r="M139" s="153"/>
      <c r="T139" s="154"/>
      <c r="AT139" s="149" t="s">
        <v>231</v>
      </c>
      <c r="AU139" s="149" t="s">
        <v>6</v>
      </c>
      <c r="AV139" s="12" t="s">
        <v>88</v>
      </c>
      <c r="AW139" s="12" t="s">
        <v>35</v>
      </c>
      <c r="AX139" s="12" t="s">
        <v>79</v>
      </c>
      <c r="AY139" s="149" t="s">
        <v>224</v>
      </c>
    </row>
    <row r="140" spans="2:65" s="13" customFormat="1">
      <c r="B140" s="155"/>
      <c r="D140" s="142" t="s">
        <v>231</v>
      </c>
      <c r="E140" s="156" t="s">
        <v>1</v>
      </c>
      <c r="F140" s="157" t="s">
        <v>236</v>
      </c>
      <c r="H140" s="158">
        <v>29.4</v>
      </c>
      <c r="I140" s="159"/>
      <c r="L140" s="155"/>
      <c r="M140" s="160"/>
      <c r="T140" s="161"/>
      <c r="AT140" s="156" t="s">
        <v>231</v>
      </c>
      <c r="AU140" s="156" t="s">
        <v>6</v>
      </c>
      <c r="AV140" s="13" t="s">
        <v>229</v>
      </c>
      <c r="AW140" s="13" t="s">
        <v>35</v>
      </c>
      <c r="AX140" s="13" t="s">
        <v>6</v>
      </c>
      <c r="AY140" s="156" t="s">
        <v>224</v>
      </c>
    </row>
    <row r="141" spans="2:65" s="10" customFormat="1" ht="25.9" customHeight="1">
      <c r="B141" s="117"/>
      <c r="D141" s="118" t="s">
        <v>78</v>
      </c>
      <c r="E141" s="119" t="s">
        <v>250</v>
      </c>
      <c r="F141" s="119" t="s">
        <v>521</v>
      </c>
      <c r="I141" s="120"/>
      <c r="J141" s="121">
        <f>BK141</f>
        <v>0</v>
      </c>
      <c r="L141" s="117"/>
      <c r="M141" s="122"/>
      <c r="P141" s="123">
        <f>SUM(P142:P185)</f>
        <v>0</v>
      </c>
      <c r="R141" s="123">
        <f>SUM(R142:R185)</f>
        <v>59.130960000000002</v>
      </c>
      <c r="T141" s="124">
        <f>SUM(T142:T185)</f>
        <v>0</v>
      </c>
      <c r="AR141" s="118" t="s">
        <v>6</v>
      </c>
      <c r="AT141" s="125" t="s">
        <v>78</v>
      </c>
      <c r="AU141" s="125" t="s">
        <v>79</v>
      </c>
      <c r="AY141" s="118" t="s">
        <v>224</v>
      </c>
      <c r="BK141" s="126">
        <f>SUM(BK142:BK185)</f>
        <v>0</v>
      </c>
    </row>
    <row r="142" spans="2:65" s="1" customFormat="1" ht="21.75" customHeight="1">
      <c r="B142" s="32"/>
      <c r="C142" s="127" t="s">
        <v>272</v>
      </c>
      <c r="D142" s="127" t="s">
        <v>225</v>
      </c>
      <c r="E142" s="128" t="s">
        <v>921</v>
      </c>
      <c r="F142" s="129" t="s">
        <v>922</v>
      </c>
      <c r="G142" s="130" t="s">
        <v>320</v>
      </c>
      <c r="H142" s="131">
        <v>3100</v>
      </c>
      <c r="I142" s="132"/>
      <c r="J142" s="133">
        <f>ROUND(I142*H142,2)</f>
        <v>0</v>
      </c>
      <c r="K142" s="134"/>
      <c r="L142" s="32"/>
      <c r="M142" s="135" t="s">
        <v>1</v>
      </c>
      <c r="N142" s="136" t="s">
        <v>44</v>
      </c>
      <c r="P142" s="137">
        <f>O142*H142</f>
        <v>0</v>
      </c>
      <c r="Q142" s="137">
        <v>0</v>
      </c>
      <c r="R142" s="137">
        <f>Q142*H142</f>
        <v>0</v>
      </c>
      <c r="S142" s="137">
        <v>0</v>
      </c>
      <c r="T142" s="138">
        <f>S142*H142</f>
        <v>0</v>
      </c>
      <c r="AR142" s="139" t="s">
        <v>229</v>
      </c>
      <c r="AT142" s="139" t="s">
        <v>225</v>
      </c>
      <c r="AU142" s="139" t="s">
        <v>6</v>
      </c>
      <c r="AY142" s="17" t="s">
        <v>224</v>
      </c>
      <c r="BE142" s="140">
        <f>IF(N142="základní",J142,0)</f>
        <v>0</v>
      </c>
      <c r="BF142" s="140">
        <f>IF(N142="snížená",J142,0)</f>
        <v>0</v>
      </c>
      <c r="BG142" s="140">
        <f>IF(N142="zákl. přenesená",J142,0)</f>
        <v>0</v>
      </c>
      <c r="BH142" s="140">
        <f>IF(N142="sníž. přenesená",J142,0)</f>
        <v>0</v>
      </c>
      <c r="BI142" s="140">
        <f>IF(N142="nulová",J142,0)</f>
        <v>0</v>
      </c>
      <c r="BJ142" s="17" t="s">
        <v>6</v>
      </c>
      <c r="BK142" s="140">
        <f>ROUND(I142*H142,2)</f>
        <v>0</v>
      </c>
      <c r="BL142" s="17" t="s">
        <v>229</v>
      </c>
      <c r="BM142" s="139" t="s">
        <v>923</v>
      </c>
    </row>
    <row r="143" spans="2:65" s="1" customFormat="1" ht="21.75" customHeight="1">
      <c r="B143" s="32"/>
      <c r="C143" s="127" t="s">
        <v>277</v>
      </c>
      <c r="D143" s="127" t="s">
        <v>225</v>
      </c>
      <c r="E143" s="128" t="s">
        <v>924</v>
      </c>
      <c r="F143" s="129" t="s">
        <v>925</v>
      </c>
      <c r="G143" s="130" t="s">
        <v>320</v>
      </c>
      <c r="H143" s="131">
        <v>1170</v>
      </c>
      <c r="I143" s="132"/>
      <c r="J143" s="133">
        <f>ROUND(I143*H143,2)</f>
        <v>0</v>
      </c>
      <c r="K143" s="134"/>
      <c r="L143" s="32"/>
      <c r="M143" s="135" t="s">
        <v>1</v>
      </c>
      <c r="N143" s="136" t="s">
        <v>44</v>
      </c>
      <c r="P143" s="137">
        <f>O143*H143</f>
        <v>0</v>
      </c>
      <c r="Q143" s="137">
        <v>0</v>
      </c>
      <c r="R143" s="137">
        <f>Q143*H143</f>
        <v>0</v>
      </c>
      <c r="S143" s="137">
        <v>0</v>
      </c>
      <c r="T143" s="138">
        <f>S143*H143</f>
        <v>0</v>
      </c>
      <c r="AR143" s="139" t="s">
        <v>229</v>
      </c>
      <c r="AT143" s="139" t="s">
        <v>225</v>
      </c>
      <c r="AU143" s="139" t="s">
        <v>6</v>
      </c>
      <c r="AY143" s="17" t="s">
        <v>224</v>
      </c>
      <c r="BE143" s="140">
        <f>IF(N143="základní",J143,0)</f>
        <v>0</v>
      </c>
      <c r="BF143" s="140">
        <f>IF(N143="snížená",J143,0)</f>
        <v>0</v>
      </c>
      <c r="BG143" s="140">
        <f>IF(N143="zákl. přenesená",J143,0)</f>
        <v>0</v>
      </c>
      <c r="BH143" s="140">
        <f>IF(N143="sníž. přenesená",J143,0)</f>
        <v>0</v>
      </c>
      <c r="BI143" s="140">
        <f>IF(N143="nulová",J143,0)</f>
        <v>0</v>
      </c>
      <c r="BJ143" s="17" t="s">
        <v>6</v>
      </c>
      <c r="BK143" s="140">
        <f>ROUND(I143*H143,2)</f>
        <v>0</v>
      </c>
      <c r="BL143" s="17" t="s">
        <v>229</v>
      </c>
      <c r="BM143" s="139" t="s">
        <v>926</v>
      </c>
    </row>
    <row r="144" spans="2:65" s="11" customFormat="1">
      <c r="B144" s="141"/>
      <c r="D144" s="142" t="s">
        <v>231</v>
      </c>
      <c r="E144" s="143" t="s">
        <v>1</v>
      </c>
      <c r="F144" s="144" t="s">
        <v>927</v>
      </c>
      <c r="H144" s="143" t="s">
        <v>1</v>
      </c>
      <c r="I144" s="145"/>
      <c r="L144" s="141"/>
      <c r="M144" s="146"/>
      <c r="T144" s="147"/>
      <c r="AT144" s="143" t="s">
        <v>231</v>
      </c>
      <c r="AU144" s="143" t="s">
        <v>6</v>
      </c>
      <c r="AV144" s="11" t="s">
        <v>6</v>
      </c>
      <c r="AW144" s="11" t="s">
        <v>35</v>
      </c>
      <c r="AX144" s="11" t="s">
        <v>79</v>
      </c>
      <c r="AY144" s="143" t="s">
        <v>224</v>
      </c>
    </row>
    <row r="145" spans="2:65" s="12" customFormat="1">
      <c r="B145" s="148"/>
      <c r="D145" s="142" t="s">
        <v>231</v>
      </c>
      <c r="E145" s="149" t="s">
        <v>1</v>
      </c>
      <c r="F145" s="150" t="s">
        <v>928</v>
      </c>
      <c r="H145" s="151">
        <v>1170</v>
      </c>
      <c r="I145" s="152"/>
      <c r="L145" s="148"/>
      <c r="M145" s="153"/>
      <c r="T145" s="154"/>
      <c r="AT145" s="149" t="s">
        <v>231</v>
      </c>
      <c r="AU145" s="149" t="s">
        <v>6</v>
      </c>
      <c r="AV145" s="12" t="s">
        <v>88</v>
      </c>
      <c r="AW145" s="12" t="s">
        <v>35</v>
      </c>
      <c r="AX145" s="12" t="s">
        <v>6</v>
      </c>
      <c r="AY145" s="149" t="s">
        <v>224</v>
      </c>
    </row>
    <row r="146" spans="2:65" s="1" customFormat="1" ht="21.75" customHeight="1">
      <c r="B146" s="32"/>
      <c r="C146" s="127" t="s">
        <v>282</v>
      </c>
      <c r="D146" s="127" t="s">
        <v>225</v>
      </c>
      <c r="E146" s="128" t="s">
        <v>929</v>
      </c>
      <c r="F146" s="129" t="s">
        <v>930</v>
      </c>
      <c r="G146" s="130" t="s">
        <v>320</v>
      </c>
      <c r="H146" s="131">
        <v>1281</v>
      </c>
      <c r="I146" s="132"/>
      <c r="J146" s="133">
        <f>ROUND(I146*H146,2)</f>
        <v>0</v>
      </c>
      <c r="K146" s="134"/>
      <c r="L146" s="32"/>
      <c r="M146" s="135" t="s">
        <v>1</v>
      </c>
      <c r="N146" s="136" t="s">
        <v>44</v>
      </c>
      <c r="P146" s="137">
        <f>O146*H146</f>
        <v>0</v>
      </c>
      <c r="Q146" s="137">
        <v>0</v>
      </c>
      <c r="R146" s="137">
        <f>Q146*H146</f>
        <v>0</v>
      </c>
      <c r="S146" s="137">
        <v>0</v>
      </c>
      <c r="T146" s="138">
        <f>S146*H146</f>
        <v>0</v>
      </c>
      <c r="AR146" s="139" t="s">
        <v>229</v>
      </c>
      <c r="AT146" s="139" t="s">
        <v>225</v>
      </c>
      <c r="AU146" s="139" t="s">
        <v>6</v>
      </c>
      <c r="AY146" s="17" t="s">
        <v>224</v>
      </c>
      <c r="BE146" s="140">
        <f>IF(N146="základní",J146,0)</f>
        <v>0</v>
      </c>
      <c r="BF146" s="140">
        <f>IF(N146="snížená",J146,0)</f>
        <v>0</v>
      </c>
      <c r="BG146" s="140">
        <f>IF(N146="zákl. přenesená",J146,0)</f>
        <v>0</v>
      </c>
      <c r="BH146" s="140">
        <f>IF(N146="sníž. přenesená",J146,0)</f>
        <v>0</v>
      </c>
      <c r="BI146" s="140">
        <f>IF(N146="nulová",J146,0)</f>
        <v>0</v>
      </c>
      <c r="BJ146" s="17" t="s">
        <v>6</v>
      </c>
      <c r="BK146" s="140">
        <f>ROUND(I146*H146,2)</f>
        <v>0</v>
      </c>
      <c r="BL146" s="17" t="s">
        <v>229</v>
      </c>
      <c r="BM146" s="139" t="s">
        <v>931</v>
      </c>
    </row>
    <row r="147" spans="2:65" s="11" customFormat="1">
      <c r="B147" s="141"/>
      <c r="D147" s="142" t="s">
        <v>231</v>
      </c>
      <c r="E147" s="143" t="s">
        <v>1</v>
      </c>
      <c r="F147" s="144" t="s">
        <v>932</v>
      </c>
      <c r="H147" s="143" t="s">
        <v>1</v>
      </c>
      <c r="I147" s="145"/>
      <c r="L147" s="141"/>
      <c r="M147" s="146"/>
      <c r="T147" s="147"/>
      <c r="AT147" s="143" t="s">
        <v>231</v>
      </c>
      <c r="AU147" s="143" t="s">
        <v>6</v>
      </c>
      <c r="AV147" s="11" t="s">
        <v>6</v>
      </c>
      <c r="AW147" s="11" t="s">
        <v>35</v>
      </c>
      <c r="AX147" s="11" t="s">
        <v>79</v>
      </c>
      <c r="AY147" s="143" t="s">
        <v>224</v>
      </c>
    </row>
    <row r="148" spans="2:65" s="12" customFormat="1">
      <c r="B148" s="148"/>
      <c r="D148" s="142" t="s">
        <v>231</v>
      </c>
      <c r="E148" s="149" t="s">
        <v>1</v>
      </c>
      <c r="F148" s="150" t="s">
        <v>933</v>
      </c>
      <c r="H148" s="151">
        <v>1281</v>
      </c>
      <c r="I148" s="152"/>
      <c r="L148" s="148"/>
      <c r="M148" s="153"/>
      <c r="T148" s="154"/>
      <c r="AT148" s="149" t="s">
        <v>231</v>
      </c>
      <c r="AU148" s="149" t="s">
        <v>6</v>
      </c>
      <c r="AV148" s="12" t="s">
        <v>88</v>
      </c>
      <c r="AW148" s="12" t="s">
        <v>35</v>
      </c>
      <c r="AX148" s="12" t="s">
        <v>6</v>
      </c>
      <c r="AY148" s="149" t="s">
        <v>224</v>
      </c>
    </row>
    <row r="149" spans="2:65" s="1" customFormat="1" ht="24.2" customHeight="1">
      <c r="B149" s="32"/>
      <c r="C149" s="127" t="s">
        <v>286</v>
      </c>
      <c r="D149" s="127" t="s">
        <v>225</v>
      </c>
      <c r="E149" s="128" t="s">
        <v>934</v>
      </c>
      <c r="F149" s="129" t="s">
        <v>935</v>
      </c>
      <c r="G149" s="130" t="s">
        <v>320</v>
      </c>
      <c r="H149" s="131">
        <v>816</v>
      </c>
      <c r="I149" s="132"/>
      <c r="J149" s="133">
        <f>ROUND(I149*H149,2)</f>
        <v>0</v>
      </c>
      <c r="K149" s="134"/>
      <c r="L149" s="32"/>
      <c r="M149" s="135" t="s">
        <v>1</v>
      </c>
      <c r="N149" s="136" t="s">
        <v>44</v>
      </c>
      <c r="P149" s="137">
        <f>O149*H149</f>
        <v>0</v>
      </c>
      <c r="Q149" s="137">
        <v>0</v>
      </c>
      <c r="R149" s="137">
        <f>Q149*H149</f>
        <v>0</v>
      </c>
      <c r="S149" s="137">
        <v>0</v>
      </c>
      <c r="T149" s="138">
        <f>S149*H149</f>
        <v>0</v>
      </c>
      <c r="AR149" s="139" t="s">
        <v>229</v>
      </c>
      <c r="AT149" s="139" t="s">
        <v>225</v>
      </c>
      <c r="AU149" s="139" t="s">
        <v>6</v>
      </c>
      <c r="AY149" s="17" t="s">
        <v>224</v>
      </c>
      <c r="BE149" s="140">
        <f>IF(N149="základní",J149,0)</f>
        <v>0</v>
      </c>
      <c r="BF149" s="140">
        <f>IF(N149="snížená",J149,0)</f>
        <v>0</v>
      </c>
      <c r="BG149" s="140">
        <f>IF(N149="zákl. přenesená",J149,0)</f>
        <v>0</v>
      </c>
      <c r="BH149" s="140">
        <f>IF(N149="sníž. přenesená",J149,0)</f>
        <v>0</v>
      </c>
      <c r="BI149" s="140">
        <f>IF(N149="nulová",J149,0)</f>
        <v>0</v>
      </c>
      <c r="BJ149" s="17" t="s">
        <v>6</v>
      </c>
      <c r="BK149" s="140">
        <f>ROUND(I149*H149,2)</f>
        <v>0</v>
      </c>
      <c r="BL149" s="17" t="s">
        <v>229</v>
      </c>
      <c r="BM149" s="139" t="s">
        <v>936</v>
      </c>
    </row>
    <row r="150" spans="2:65" s="11" customFormat="1">
      <c r="B150" s="141"/>
      <c r="D150" s="142" t="s">
        <v>231</v>
      </c>
      <c r="E150" s="143" t="s">
        <v>1</v>
      </c>
      <c r="F150" s="144" t="s">
        <v>937</v>
      </c>
      <c r="H150" s="143" t="s">
        <v>1</v>
      </c>
      <c r="I150" s="145"/>
      <c r="L150" s="141"/>
      <c r="M150" s="146"/>
      <c r="T150" s="147"/>
      <c r="AT150" s="143" t="s">
        <v>231</v>
      </c>
      <c r="AU150" s="143" t="s">
        <v>6</v>
      </c>
      <c r="AV150" s="11" t="s">
        <v>6</v>
      </c>
      <c r="AW150" s="11" t="s">
        <v>35</v>
      </c>
      <c r="AX150" s="11" t="s">
        <v>79</v>
      </c>
      <c r="AY150" s="143" t="s">
        <v>224</v>
      </c>
    </row>
    <row r="151" spans="2:65" s="12" customFormat="1">
      <c r="B151" s="148"/>
      <c r="D151" s="142" t="s">
        <v>231</v>
      </c>
      <c r="E151" s="149" t="s">
        <v>1</v>
      </c>
      <c r="F151" s="150" t="s">
        <v>938</v>
      </c>
      <c r="H151" s="151">
        <v>217</v>
      </c>
      <c r="I151" s="152"/>
      <c r="L151" s="148"/>
      <c r="M151" s="153"/>
      <c r="T151" s="154"/>
      <c r="AT151" s="149" t="s">
        <v>231</v>
      </c>
      <c r="AU151" s="149" t="s">
        <v>6</v>
      </c>
      <c r="AV151" s="12" t="s">
        <v>88</v>
      </c>
      <c r="AW151" s="12" t="s">
        <v>35</v>
      </c>
      <c r="AX151" s="12" t="s">
        <v>79</v>
      </c>
      <c r="AY151" s="149" t="s">
        <v>224</v>
      </c>
    </row>
    <row r="152" spans="2:65" s="11" customFormat="1">
      <c r="B152" s="141"/>
      <c r="D152" s="142" t="s">
        <v>231</v>
      </c>
      <c r="E152" s="143" t="s">
        <v>1</v>
      </c>
      <c r="F152" s="144" t="s">
        <v>939</v>
      </c>
      <c r="H152" s="143" t="s">
        <v>1</v>
      </c>
      <c r="I152" s="145"/>
      <c r="L152" s="141"/>
      <c r="M152" s="146"/>
      <c r="T152" s="147"/>
      <c r="AT152" s="143" t="s">
        <v>231</v>
      </c>
      <c r="AU152" s="143" t="s">
        <v>6</v>
      </c>
      <c r="AV152" s="11" t="s">
        <v>6</v>
      </c>
      <c r="AW152" s="11" t="s">
        <v>35</v>
      </c>
      <c r="AX152" s="11" t="s">
        <v>79</v>
      </c>
      <c r="AY152" s="143" t="s">
        <v>224</v>
      </c>
    </row>
    <row r="153" spans="2:65" s="12" customFormat="1">
      <c r="B153" s="148"/>
      <c r="D153" s="142" t="s">
        <v>231</v>
      </c>
      <c r="E153" s="149" t="s">
        <v>1</v>
      </c>
      <c r="F153" s="150" t="s">
        <v>940</v>
      </c>
      <c r="H153" s="151">
        <v>599</v>
      </c>
      <c r="I153" s="152"/>
      <c r="L153" s="148"/>
      <c r="M153" s="153"/>
      <c r="T153" s="154"/>
      <c r="AT153" s="149" t="s">
        <v>231</v>
      </c>
      <c r="AU153" s="149" t="s">
        <v>6</v>
      </c>
      <c r="AV153" s="12" t="s">
        <v>88</v>
      </c>
      <c r="AW153" s="12" t="s">
        <v>35</v>
      </c>
      <c r="AX153" s="12" t="s">
        <v>79</v>
      </c>
      <c r="AY153" s="149" t="s">
        <v>224</v>
      </c>
    </row>
    <row r="154" spans="2:65" s="13" customFormat="1">
      <c r="B154" s="155"/>
      <c r="D154" s="142" t="s">
        <v>231</v>
      </c>
      <c r="E154" s="156" t="s">
        <v>1</v>
      </c>
      <c r="F154" s="157" t="s">
        <v>236</v>
      </c>
      <c r="H154" s="158">
        <v>816</v>
      </c>
      <c r="I154" s="159"/>
      <c r="L154" s="155"/>
      <c r="M154" s="160"/>
      <c r="T154" s="161"/>
      <c r="AT154" s="156" t="s">
        <v>231</v>
      </c>
      <c r="AU154" s="156" t="s">
        <v>6</v>
      </c>
      <c r="AV154" s="13" t="s">
        <v>229</v>
      </c>
      <c r="AW154" s="13" t="s">
        <v>35</v>
      </c>
      <c r="AX154" s="13" t="s">
        <v>6</v>
      </c>
      <c r="AY154" s="156" t="s">
        <v>224</v>
      </c>
    </row>
    <row r="155" spans="2:65" s="1" customFormat="1" ht="24.2" customHeight="1">
      <c r="B155" s="32"/>
      <c r="C155" s="127" t="s">
        <v>9</v>
      </c>
      <c r="D155" s="127" t="s">
        <v>225</v>
      </c>
      <c r="E155" s="128" t="s">
        <v>941</v>
      </c>
      <c r="F155" s="129" t="s">
        <v>942</v>
      </c>
      <c r="G155" s="130" t="s">
        <v>320</v>
      </c>
      <c r="H155" s="131">
        <v>1170</v>
      </c>
      <c r="I155" s="132"/>
      <c r="J155" s="133">
        <f>ROUND(I155*H155,2)</f>
        <v>0</v>
      </c>
      <c r="K155" s="134"/>
      <c r="L155" s="32"/>
      <c r="M155" s="135" t="s">
        <v>1</v>
      </c>
      <c r="N155" s="136" t="s">
        <v>44</v>
      </c>
      <c r="P155" s="137">
        <f>O155*H155</f>
        <v>0</v>
      </c>
      <c r="Q155" s="137">
        <v>0</v>
      </c>
      <c r="R155" s="137">
        <f>Q155*H155</f>
        <v>0</v>
      </c>
      <c r="S155" s="137">
        <v>0</v>
      </c>
      <c r="T155" s="138">
        <f>S155*H155</f>
        <v>0</v>
      </c>
      <c r="AR155" s="139" t="s">
        <v>229</v>
      </c>
      <c r="AT155" s="139" t="s">
        <v>225</v>
      </c>
      <c r="AU155" s="139" t="s">
        <v>6</v>
      </c>
      <c r="AY155" s="17" t="s">
        <v>224</v>
      </c>
      <c r="BE155" s="140">
        <f>IF(N155="základní",J155,0)</f>
        <v>0</v>
      </c>
      <c r="BF155" s="140">
        <f>IF(N155="snížená",J155,0)</f>
        <v>0</v>
      </c>
      <c r="BG155" s="140">
        <f>IF(N155="zákl. přenesená",J155,0)</f>
        <v>0</v>
      </c>
      <c r="BH155" s="140">
        <f>IF(N155="sníž. přenesená",J155,0)</f>
        <v>0</v>
      </c>
      <c r="BI155" s="140">
        <f>IF(N155="nulová",J155,0)</f>
        <v>0</v>
      </c>
      <c r="BJ155" s="17" t="s">
        <v>6</v>
      </c>
      <c r="BK155" s="140">
        <f>ROUND(I155*H155,2)</f>
        <v>0</v>
      </c>
      <c r="BL155" s="17" t="s">
        <v>229</v>
      </c>
      <c r="BM155" s="139" t="s">
        <v>943</v>
      </c>
    </row>
    <row r="156" spans="2:65" s="1" customFormat="1" ht="33" customHeight="1">
      <c r="B156" s="32"/>
      <c r="C156" s="127" t="s">
        <v>299</v>
      </c>
      <c r="D156" s="127" t="s">
        <v>225</v>
      </c>
      <c r="E156" s="128" t="s">
        <v>944</v>
      </c>
      <c r="F156" s="129" t="s">
        <v>945</v>
      </c>
      <c r="G156" s="130" t="s">
        <v>320</v>
      </c>
      <c r="H156" s="131">
        <v>1170</v>
      </c>
      <c r="I156" s="132"/>
      <c r="J156" s="133">
        <f>ROUND(I156*H156,2)</f>
        <v>0</v>
      </c>
      <c r="K156" s="134"/>
      <c r="L156" s="32"/>
      <c r="M156" s="135" t="s">
        <v>1</v>
      </c>
      <c r="N156" s="136" t="s">
        <v>44</v>
      </c>
      <c r="P156" s="137">
        <f>O156*H156</f>
        <v>0</v>
      </c>
      <c r="Q156" s="137">
        <v>0</v>
      </c>
      <c r="R156" s="137">
        <f>Q156*H156</f>
        <v>0</v>
      </c>
      <c r="S156" s="137">
        <v>0</v>
      </c>
      <c r="T156" s="138">
        <f>S156*H156</f>
        <v>0</v>
      </c>
      <c r="AR156" s="139" t="s">
        <v>229</v>
      </c>
      <c r="AT156" s="139" t="s">
        <v>225</v>
      </c>
      <c r="AU156" s="139" t="s">
        <v>6</v>
      </c>
      <c r="AY156" s="17" t="s">
        <v>224</v>
      </c>
      <c r="BE156" s="140">
        <f>IF(N156="základní",J156,0)</f>
        <v>0</v>
      </c>
      <c r="BF156" s="140">
        <f>IF(N156="snížená",J156,0)</f>
        <v>0</v>
      </c>
      <c r="BG156" s="140">
        <f>IF(N156="zákl. přenesená",J156,0)</f>
        <v>0</v>
      </c>
      <c r="BH156" s="140">
        <f>IF(N156="sníž. přenesená",J156,0)</f>
        <v>0</v>
      </c>
      <c r="BI156" s="140">
        <f>IF(N156="nulová",J156,0)</f>
        <v>0</v>
      </c>
      <c r="BJ156" s="17" t="s">
        <v>6</v>
      </c>
      <c r="BK156" s="140">
        <f>ROUND(I156*H156,2)</f>
        <v>0</v>
      </c>
      <c r="BL156" s="17" t="s">
        <v>229</v>
      </c>
      <c r="BM156" s="139" t="s">
        <v>946</v>
      </c>
    </row>
    <row r="157" spans="2:65" s="12" customFormat="1">
      <c r="B157" s="148"/>
      <c r="D157" s="142" t="s">
        <v>231</v>
      </c>
      <c r="E157" s="149" t="s">
        <v>1</v>
      </c>
      <c r="F157" s="150" t="s">
        <v>928</v>
      </c>
      <c r="H157" s="151">
        <v>1170</v>
      </c>
      <c r="I157" s="152"/>
      <c r="L157" s="148"/>
      <c r="M157" s="153"/>
      <c r="T157" s="154"/>
      <c r="AT157" s="149" t="s">
        <v>231</v>
      </c>
      <c r="AU157" s="149" t="s">
        <v>6</v>
      </c>
      <c r="AV157" s="12" t="s">
        <v>88</v>
      </c>
      <c r="AW157" s="12" t="s">
        <v>35</v>
      </c>
      <c r="AX157" s="12" t="s">
        <v>6</v>
      </c>
      <c r="AY157" s="149" t="s">
        <v>224</v>
      </c>
    </row>
    <row r="158" spans="2:65" s="1" customFormat="1" ht="24.2" customHeight="1">
      <c r="B158" s="32"/>
      <c r="C158" s="127" t="s">
        <v>244</v>
      </c>
      <c r="D158" s="127" t="s">
        <v>225</v>
      </c>
      <c r="E158" s="128" t="s">
        <v>947</v>
      </c>
      <c r="F158" s="129" t="s">
        <v>948</v>
      </c>
      <c r="G158" s="130" t="s">
        <v>320</v>
      </c>
      <c r="H158" s="131">
        <v>1170</v>
      </c>
      <c r="I158" s="132"/>
      <c r="J158" s="133">
        <f t="shared" ref="J158:J165" si="0">ROUND(I158*H158,2)</f>
        <v>0</v>
      </c>
      <c r="K158" s="134"/>
      <c r="L158" s="32"/>
      <c r="M158" s="135" t="s">
        <v>1</v>
      </c>
      <c r="N158" s="136" t="s">
        <v>44</v>
      </c>
      <c r="P158" s="137">
        <f t="shared" ref="P158:P165" si="1">O158*H158</f>
        <v>0</v>
      </c>
      <c r="Q158" s="137">
        <v>0</v>
      </c>
      <c r="R158" s="137">
        <f t="shared" ref="R158:R165" si="2">Q158*H158</f>
        <v>0</v>
      </c>
      <c r="S158" s="137">
        <v>0</v>
      </c>
      <c r="T158" s="138">
        <f t="shared" ref="T158:T165" si="3">S158*H158</f>
        <v>0</v>
      </c>
      <c r="AR158" s="139" t="s">
        <v>229</v>
      </c>
      <c r="AT158" s="139" t="s">
        <v>225</v>
      </c>
      <c r="AU158" s="139" t="s">
        <v>6</v>
      </c>
      <c r="AY158" s="17" t="s">
        <v>224</v>
      </c>
      <c r="BE158" s="140">
        <f t="shared" ref="BE158:BE165" si="4">IF(N158="základní",J158,0)</f>
        <v>0</v>
      </c>
      <c r="BF158" s="140">
        <f t="shared" ref="BF158:BF165" si="5">IF(N158="snížená",J158,0)</f>
        <v>0</v>
      </c>
      <c r="BG158" s="140">
        <f t="shared" ref="BG158:BG165" si="6">IF(N158="zákl. přenesená",J158,0)</f>
        <v>0</v>
      </c>
      <c r="BH158" s="140">
        <f t="shared" ref="BH158:BH165" si="7">IF(N158="sníž. přenesená",J158,0)</f>
        <v>0</v>
      </c>
      <c r="BI158" s="140">
        <f t="shared" ref="BI158:BI165" si="8">IF(N158="nulová",J158,0)</f>
        <v>0</v>
      </c>
      <c r="BJ158" s="17" t="s">
        <v>6</v>
      </c>
      <c r="BK158" s="140">
        <f t="shared" ref="BK158:BK165" si="9">ROUND(I158*H158,2)</f>
        <v>0</v>
      </c>
      <c r="BL158" s="17" t="s">
        <v>229</v>
      </c>
      <c r="BM158" s="139" t="s">
        <v>949</v>
      </c>
    </row>
    <row r="159" spans="2:65" s="1" customFormat="1" ht="16.5" customHeight="1">
      <c r="B159" s="32"/>
      <c r="C159" s="127" t="s">
        <v>314</v>
      </c>
      <c r="D159" s="127" t="s">
        <v>225</v>
      </c>
      <c r="E159" s="128" t="s">
        <v>950</v>
      </c>
      <c r="F159" s="129" t="s">
        <v>951</v>
      </c>
      <c r="G159" s="130" t="s">
        <v>320</v>
      </c>
      <c r="H159" s="131">
        <v>3100</v>
      </c>
      <c r="I159" s="132"/>
      <c r="J159" s="133">
        <f t="shared" si="0"/>
        <v>0</v>
      </c>
      <c r="K159" s="134"/>
      <c r="L159" s="32"/>
      <c r="M159" s="135" t="s">
        <v>1</v>
      </c>
      <c r="N159" s="136" t="s">
        <v>44</v>
      </c>
      <c r="P159" s="137">
        <f t="shared" si="1"/>
        <v>0</v>
      </c>
      <c r="Q159" s="137">
        <v>0</v>
      </c>
      <c r="R159" s="137">
        <f t="shared" si="2"/>
        <v>0</v>
      </c>
      <c r="S159" s="137">
        <v>0</v>
      </c>
      <c r="T159" s="138">
        <f t="shared" si="3"/>
        <v>0</v>
      </c>
      <c r="AR159" s="139" t="s">
        <v>229</v>
      </c>
      <c r="AT159" s="139" t="s">
        <v>225</v>
      </c>
      <c r="AU159" s="139" t="s">
        <v>6</v>
      </c>
      <c r="AY159" s="17" t="s">
        <v>224</v>
      </c>
      <c r="BE159" s="140">
        <f t="shared" si="4"/>
        <v>0</v>
      </c>
      <c r="BF159" s="140">
        <f t="shared" si="5"/>
        <v>0</v>
      </c>
      <c r="BG159" s="140">
        <f t="shared" si="6"/>
        <v>0</v>
      </c>
      <c r="BH159" s="140">
        <f t="shared" si="7"/>
        <v>0</v>
      </c>
      <c r="BI159" s="140">
        <f t="shared" si="8"/>
        <v>0</v>
      </c>
      <c r="BJ159" s="17" t="s">
        <v>6</v>
      </c>
      <c r="BK159" s="140">
        <f t="shared" si="9"/>
        <v>0</v>
      </c>
      <c r="BL159" s="17" t="s">
        <v>229</v>
      </c>
      <c r="BM159" s="139" t="s">
        <v>952</v>
      </c>
    </row>
    <row r="160" spans="2:65" s="1" customFormat="1" ht="16.5" customHeight="1">
      <c r="B160" s="32"/>
      <c r="C160" s="127" t="s">
        <v>249</v>
      </c>
      <c r="D160" s="127" t="s">
        <v>225</v>
      </c>
      <c r="E160" s="128" t="s">
        <v>953</v>
      </c>
      <c r="F160" s="129" t="s">
        <v>954</v>
      </c>
      <c r="G160" s="130" t="s">
        <v>228</v>
      </c>
      <c r="H160" s="131">
        <v>47</v>
      </c>
      <c r="I160" s="132"/>
      <c r="J160" s="133">
        <f t="shared" si="0"/>
        <v>0</v>
      </c>
      <c r="K160" s="134"/>
      <c r="L160" s="32"/>
      <c r="M160" s="135" t="s">
        <v>1</v>
      </c>
      <c r="N160" s="136" t="s">
        <v>44</v>
      </c>
      <c r="P160" s="137">
        <f t="shared" si="1"/>
        <v>0</v>
      </c>
      <c r="Q160" s="137">
        <v>0</v>
      </c>
      <c r="R160" s="137">
        <f t="shared" si="2"/>
        <v>0</v>
      </c>
      <c r="S160" s="137">
        <v>0</v>
      </c>
      <c r="T160" s="138">
        <f t="shared" si="3"/>
        <v>0</v>
      </c>
      <c r="AR160" s="139" t="s">
        <v>229</v>
      </c>
      <c r="AT160" s="139" t="s">
        <v>225</v>
      </c>
      <c r="AU160" s="139" t="s">
        <v>6</v>
      </c>
      <c r="AY160" s="17" t="s">
        <v>224</v>
      </c>
      <c r="BE160" s="140">
        <f t="shared" si="4"/>
        <v>0</v>
      </c>
      <c r="BF160" s="140">
        <f t="shared" si="5"/>
        <v>0</v>
      </c>
      <c r="BG160" s="140">
        <f t="shared" si="6"/>
        <v>0</v>
      </c>
      <c r="BH160" s="140">
        <f t="shared" si="7"/>
        <v>0</v>
      </c>
      <c r="BI160" s="140">
        <f t="shared" si="8"/>
        <v>0</v>
      </c>
      <c r="BJ160" s="17" t="s">
        <v>6</v>
      </c>
      <c r="BK160" s="140">
        <f t="shared" si="9"/>
        <v>0</v>
      </c>
      <c r="BL160" s="17" t="s">
        <v>229</v>
      </c>
      <c r="BM160" s="139" t="s">
        <v>955</v>
      </c>
    </row>
    <row r="161" spans="2:65" s="1" customFormat="1" ht="21.75" customHeight="1">
      <c r="B161" s="32"/>
      <c r="C161" s="127" t="s">
        <v>322</v>
      </c>
      <c r="D161" s="127" t="s">
        <v>225</v>
      </c>
      <c r="E161" s="128" t="s">
        <v>956</v>
      </c>
      <c r="F161" s="129" t="s">
        <v>957</v>
      </c>
      <c r="G161" s="130" t="s">
        <v>320</v>
      </c>
      <c r="H161" s="131">
        <v>1170</v>
      </c>
      <c r="I161" s="132"/>
      <c r="J161" s="133">
        <f t="shared" si="0"/>
        <v>0</v>
      </c>
      <c r="K161" s="134"/>
      <c r="L161" s="32"/>
      <c r="M161" s="135" t="s">
        <v>1</v>
      </c>
      <c r="N161" s="136" t="s">
        <v>44</v>
      </c>
      <c r="P161" s="137">
        <f t="shared" si="1"/>
        <v>0</v>
      </c>
      <c r="Q161" s="137">
        <v>0</v>
      </c>
      <c r="R161" s="137">
        <f t="shared" si="2"/>
        <v>0</v>
      </c>
      <c r="S161" s="137">
        <v>0</v>
      </c>
      <c r="T161" s="138">
        <f t="shared" si="3"/>
        <v>0</v>
      </c>
      <c r="AR161" s="139" t="s">
        <v>229</v>
      </c>
      <c r="AT161" s="139" t="s">
        <v>225</v>
      </c>
      <c r="AU161" s="139" t="s">
        <v>6</v>
      </c>
      <c r="AY161" s="17" t="s">
        <v>224</v>
      </c>
      <c r="BE161" s="140">
        <f t="shared" si="4"/>
        <v>0</v>
      </c>
      <c r="BF161" s="140">
        <f t="shared" si="5"/>
        <v>0</v>
      </c>
      <c r="BG161" s="140">
        <f t="shared" si="6"/>
        <v>0</v>
      </c>
      <c r="BH161" s="140">
        <f t="shared" si="7"/>
        <v>0</v>
      </c>
      <c r="BI161" s="140">
        <f t="shared" si="8"/>
        <v>0</v>
      </c>
      <c r="BJ161" s="17" t="s">
        <v>6</v>
      </c>
      <c r="BK161" s="140">
        <f t="shared" si="9"/>
        <v>0</v>
      </c>
      <c r="BL161" s="17" t="s">
        <v>229</v>
      </c>
      <c r="BM161" s="139" t="s">
        <v>958</v>
      </c>
    </row>
    <row r="162" spans="2:65" s="1" customFormat="1" ht="24.2" customHeight="1">
      <c r="B162" s="32"/>
      <c r="C162" s="127" t="s">
        <v>253</v>
      </c>
      <c r="D162" s="127" t="s">
        <v>225</v>
      </c>
      <c r="E162" s="128" t="s">
        <v>959</v>
      </c>
      <c r="F162" s="129" t="s">
        <v>960</v>
      </c>
      <c r="G162" s="130" t="s">
        <v>320</v>
      </c>
      <c r="H162" s="131">
        <v>440</v>
      </c>
      <c r="I162" s="132"/>
      <c r="J162" s="133">
        <f t="shared" si="0"/>
        <v>0</v>
      </c>
      <c r="K162" s="134"/>
      <c r="L162" s="32"/>
      <c r="M162" s="135" t="s">
        <v>1</v>
      </c>
      <c r="N162" s="136" t="s">
        <v>44</v>
      </c>
      <c r="P162" s="137">
        <f t="shared" si="1"/>
        <v>0</v>
      </c>
      <c r="Q162" s="137">
        <v>0</v>
      </c>
      <c r="R162" s="137">
        <f t="shared" si="2"/>
        <v>0</v>
      </c>
      <c r="S162" s="137">
        <v>0</v>
      </c>
      <c r="T162" s="138">
        <f t="shared" si="3"/>
        <v>0</v>
      </c>
      <c r="AR162" s="139" t="s">
        <v>229</v>
      </c>
      <c r="AT162" s="139" t="s">
        <v>225</v>
      </c>
      <c r="AU162" s="139" t="s">
        <v>6</v>
      </c>
      <c r="AY162" s="17" t="s">
        <v>224</v>
      </c>
      <c r="BE162" s="140">
        <f t="shared" si="4"/>
        <v>0</v>
      </c>
      <c r="BF162" s="140">
        <f t="shared" si="5"/>
        <v>0</v>
      </c>
      <c r="BG162" s="140">
        <f t="shared" si="6"/>
        <v>0</v>
      </c>
      <c r="BH162" s="140">
        <f t="shared" si="7"/>
        <v>0</v>
      </c>
      <c r="BI162" s="140">
        <f t="shared" si="8"/>
        <v>0</v>
      </c>
      <c r="BJ162" s="17" t="s">
        <v>6</v>
      </c>
      <c r="BK162" s="140">
        <f t="shared" si="9"/>
        <v>0</v>
      </c>
      <c r="BL162" s="17" t="s">
        <v>229</v>
      </c>
      <c r="BM162" s="139" t="s">
        <v>961</v>
      </c>
    </row>
    <row r="163" spans="2:65" s="1" customFormat="1" ht="24.2" customHeight="1">
      <c r="B163" s="32"/>
      <c r="C163" s="127" t="s">
        <v>333</v>
      </c>
      <c r="D163" s="127" t="s">
        <v>225</v>
      </c>
      <c r="E163" s="128" t="s">
        <v>962</v>
      </c>
      <c r="F163" s="129" t="s">
        <v>963</v>
      </c>
      <c r="G163" s="130" t="s">
        <v>320</v>
      </c>
      <c r="H163" s="131">
        <v>730</v>
      </c>
      <c r="I163" s="132"/>
      <c r="J163" s="133">
        <f t="shared" si="0"/>
        <v>0</v>
      </c>
      <c r="K163" s="134"/>
      <c r="L163" s="32"/>
      <c r="M163" s="135" t="s">
        <v>1</v>
      </c>
      <c r="N163" s="136" t="s">
        <v>44</v>
      </c>
      <c r="P163" s="137">
        <f t="shared" si="1"/>
        <v>0</v>
      </c>
      <c r="Q163" s="137">
        <v>0</v>
      </c>
      <c r="R163" s="137">
        <f t="shared" si="2"/>
        <v>0</v>
      </c>
      <c r="S163" s="137">
        <v>0</v>
      </c>
      <c r="T163" s="138">
        <f t="shared" si="3"/>
        <v>0</v>
      </c>
      <c r="AR163" s="139" t="s">
        <v>229</v>
      </c>
      <c r="AT163" s="139" t="s">
        <v>225</v>
      </c>
      <c r="AU163" s="139" t="s">
        <v>6</v>
      </c>
      <c r="AY163" s="17" t="s">
        <v>224</v>
      </c>
      <c r="BE163" s="140">
        <f t="shared" si="4"/>
        <v>0</v>
      </c>
      <c r="BF163" s="140">
        <f t="shared" si="5"/>
        <v>0</v>
      </c>
      <c r="BG163" s="140">
        <f t="shared" si="6"/>
        <v>0</v>
      </c>
      <c r="BH163" s="140">
        <f t="shared" si="7"/>
        <v>0</v>
      </c>
      <c r="BI163" s="140">
        <f t="shared" si="8"/>
        <v>0</v>
      </c>
      <c r="BJ163" s="17" t="s">
        <v>6</v>
      </c>
      <c r="BK163" s="140">
        <f t="shared" si="9"/>
        <v>0</v>
      </c>
      <c r="BL163" s="17" t="s">
        <v>229</v>
      </c>
      <c r="BM163" s="139" t="s">
        <v>964</v>
      </c>
    </row>
    <row r="164" spans="2:65" s="1" customFormat="1" ht="24.2" customHeight="1">
      <c r="B164" s="32"/>
      <c r="C164" s="127" t="s">
        <v>261</v>
      </c>
      <c r="D164" s="127" t="s">
        <v>225</v>
      </c>
      <c r="E164" s="128" t="s">
        <v>965</v>
      </c>
      <c r="F164" s="129" t="s">
        <v>966</v>
      </c>
      <c r="G164" s="130" t="s">
        <v>320</v>
      </c>
      <c r="H164" s="131">
        <v>1281</v>
      </c>
      <c r="I164" s="132"/>
      <c r="J164" s="133">
        <f t="shared" si="0"/>
        <v>0</v>
      </c>
      <c r="K164" s="134"/>
      <c r="L164" s="32"/>
      <c r="M164" s="135" t="s">
        <v>1</v>
      </c>
      <c r="N164" s="136" t="s">
        <v>44</v>
      </c>
      <c r="P164" s="137">
        <f t="shared" si="1"/>
        <v>0</v>
      </c>
      <c r="Q164" s="137">
        <v>0.04</v>
      </c>
      <c r="R164" s="137">
        <f t="shared" si="2"/>
        <v>51.24</v>
      </c>
      <c r="S164" s="137">
        <v>0</v>
      </c>
      <c r="T164" s="138">
        <f t="shared" si="3"/>
        <v>0</v>
      </c>
      <c r="AR164" s="139" t="s">
        <v>229</v>
      </c>
      <c r="AT164" s="139" t="s">
        <v>225</v>
      </c>
      <c r="AU164" s="139" t="s">
        <v>6</v>
      </c>
      <c r="AY164" s="17" t="s">
        <v>224</v>
      </c>
      <c r="BE164" s="140">
        <f t="shared" si="4"/>
        <v>0</v>
      </c>
      <c r="BF164" s="140">
        <f t="shared" si="5"/>
        <v>0</v>
      </c>
      <c r="BG164" s="140">
        <f t="shared" si="6"/>
        <v>0</v>
      </c>
      <c r="BH164" s="140">
        <f t="shared" si="7"/>
        <v>0</v>
      </c>
      <c r="BI164" s="140">
        <f t="shared" si="8"/>
        <v>0</v>
      </c>
      <c r="BJ164" s="17" t="s">
        <v>6</v>
      </c>
      <c r="BK164" s="140">
        <f t="shared" si="9"/>
        <v>0</v>
      </c>
      <c r="BL164" s="17" t="s">
        <v>229</v>
      </c>
      <c r="BM164" s="139" t="s">
        <v>967</v>
      </c>
    </row>
    <row r="165" spans="2:65" s="1" customFormat="1" ht="21.75" customHeight="1">
      <c r="B165" s="32"/>
      <c r="C165" s="127" t="s">
        <v>7</v>
      </c>
      <c r="D165" s="127" t="s">
        <v>225</v>
      </c>
      <c r="E165" s="128" t="s">
        <v>968</v>
      </c>
      <c r="F165" s="129" t="s">
        <v>969</v>
      </c>
      <c r="G165" s="130" t="s">
        <v>320</v>
      </c>
      <c r="H165" s="131">
        <v>435</v>
      </c>
      <c r="I165" s="132"/>
      <c r="J165" s="133">
        <f t="shared" si="0"/>
        <v>0</v>
      </c>
      <c r="K165" s="134"/>
      <c r="L165" s="32"/>
      <c r="M165" s="135" t="s">
        <v>1</v>
      </c>
      <c r="N165" s="136" t="s">
        <v>44</v>
      </c>
      <c r="P165" s="137">
        <f t="shared" si="1"/>
        <v>0</v>
      </c>
      <c r="Q165" s="137">
        <v>0</v>
      </c>
      <c r="R165" s="137">
        <f t="shared" si="2"/>
        <v>0</v>
      </c>
      <c r="S165" s="137">
        <v>0</v>
      </c>
      <c r="T165" s="138">
        <f t="shared" si="3"/>
        <v>0</v>
      </c>
      <c r="AR165" s="139" t="s">
        <v>229</v>
      </c>
      <c r="AT165" s="139" t="s">
        <v>225</v>
      </c>
      <c r="AU165" s="139" t="s">
        <v>6</v>
      </c>
      <c r="AY165" s="17" t="s">
        <v>224</v>
      </c>
      <c r="BE165" s="140">
        <f t="shared" si="4"/>
        <v>0</v>
      </c>
      <c r="BF165" s="140">
        <f t="shared" si="5"/>
        <v>0</v>
      </c>
      <c r="BG165" s="140">
        <f t="shared" si="6"/>
        <v>0</v>
      </c>
      <c r="BH165" s="140">
        <f t="shared" si="7"/>
        <v>0</v>
      </c>
      <c r="BI165" s="140">
        <f t="shared" si="8"/>
        <v>0</v>
      </c>
      <c r="BJ165" s="17" t="s">
        <v>6</v>
      </c>
      <c r="BK165" s="140">
        <f t="shared" si="9"/>
        <v>0</v>
      </c>
      <c r="BL165" s="17" t="s">
        <v>229</v>
      </c>
      <c r="BM165" s="139" t="s">
        <v>970</v>
      </c>
    </row>
    <row r="166" spans="2:65" s="11" customFormat="1">
      <c r="B166" s="141"/>
      <c r="D166" s="142" t="s">
        <v>231</v>
      </c>
      <c r="E166" s="143" t="s">
        <v>1</v>
      </c>
      <c r="F166" s="144" t="s">
        <v>971</v>
      </c>
      <c r="H166" s="143" t="s">
        <v>1</v>
      </c>
      <c r="I166" s="145"/>
      <c r="L166" s="141"/>
      <c r="M166" s="146"/>
      <c r="T166" s="147"/>
      <c r="AT166" s="143" t="s">
        <v>231</v>
      </c>
      <c r="AU166" s="143" t="s">
        <v>6</v>
      </c>
      <c r="AV166" s="11" t="s">
        <v>6</v>
      </c>
      <c r="AW166" s="11" t="s">
        <v>35</v>
      </c>
      <c r="AX166" s="11" t="s">
        <v>79</v>
      </c>
      <c r="AY166" s="143" t="s">
        <v>224</v>
      </c>
    </row>
    <row r="167" spans="2:65" s="12" customFormat="1">
      <c r="B167" s="148"/>
      <c r="D167" s="142" t="s">
        <v>231</v>
      </c>
      <c r="E167" s="149" t="s">
        <v>1</v>
      </c>
      <c r="F167" s="150" t="s">
        <v>972</v>
      </c>
      <c r="H167" s="151">
        <v>418</v>
      </c>
      <c r="I167" s="152"/>
      <c r="L167" s="148"/>
      <c r="M167" s="153"/>
      <c r="T167" s="154"/>
      <c r="AT167" s="149" t="s">
        <v>231</v>
      </c>
      <c r="AU167" s="149" t="s">
        <v>6</v>
      </c>
      <c r="AV167" s="12" t="s">
        <v>88</v>
      </c>
      <c r="AW167" s="12" t="s">
        <v>35</v>
      </c>
      <c r="AX167" s="12" t="s">
        <v>79</v>
      </c>
      <c r="AY167" s="149" t="s">
        <v>224</v>
      </c>
    </row>
    <row r="168" spans="2:65" s="11" customFormat="1">
      <c r="B168" s="141"/>
      <c r="D168" s="142" t="s">
        <v>231</v>
      </c>
      <c r="E168" s="143" t="s">
        <v>1</v>
      </c>
      <c r="F168" s="144" t="s">
        <v>973</v>
      </c>
      <c r="H168" s="143" t="s">
        <v>1</v>
      </c>
      <c r="I168" s="145"/>
      <c r="L168" s="141"/>
      <c r="M168" s="146"/>
      <c r="T168" s="147"/>
      <c r="AT168" s="143" t="s">
        <v>231</v>
      </c>
      <c r="AU168" s="143" t="s">
        <v>6</v>
      </c>
      <c r="AV168" s="11" t="s">
        <v>6</v>
      </c>
      <c r="AW168" s="11" t="s">
        <v>35</v>
      </c>
      <c r="AX168" s="11" t="s">
        <v>79</v>
      </c>
      <c r="AY168" s="143" t="s">
        <v>224</v>
      </c>
    </row>
    <row r="169" spans="2:65" s="12" customFormat="1">
      <c r="B169" s="148"/>
      <c r="D169" s="142" t="s">
        <v>231</v>
      </c>
      <c r="E169" s="149" t="s">
        <v>1</v>
      </c>
      <c r="F169" s="150" t="s">
        <v>322</v>
      </c>
      <c r="H169" s="151">
        <v>17</v>
      </c>
      <c r="I169" s="152"/>
      <c r="L169" s="148"/>
      <c r="M169" s="153"/>
      <c r="T169" s="154"/>
      <c r="AT169" s="149" t="s">
        <v>231</v>
      </c>
      <c r="AU169" s="149" t="s">
        <v>6</v>
      </c>
      <c r="AV169" s="12" t="s">
        <v>88</v>
      </c>
      <c r="AW169" s="12" t="s">
        <v>35</v>
      </c>
      <c r="AX169" s="12" t="s">
        <v>79</v>
      </c>
      <c r="AY169" s="149" t="s">
        <v>224</v>
      </c>
    </row>
    <row r="170" spans="2:65" s="13" customFormat="1">
      <c r="B170" s="155"/>
      <c r="D170" s="142" t="s">
        <v>231</v>
      </c>
      <c r="E170" s="156" t="s">
        <v>1</v>
      </c>
      <c r="F170" s="157" t="s">
        <v>236</v>
      </c>
      <c r="H170" s="158">
        <v>435</v>
      </c>
      <c r="I170" s="159"/>
      <c r="L170" s="155"/>
      <c r="M170" s="160"/>
      <c r="T170" s="161"/>
      <c r="AT170" s="156" t="s">
        <v>231</v>
      </c>
      <c r="AU170" s="156" t="s">
        <v>6</v>
      </c>
      <c r="AV170" s="13" t="s">
        <v>229</v>
      </c>
      <c r="AW170" s="13" t="s">
        <v>35</v>
      </c>
      <c r="AX170" s="13" t="s">
        <v>6</v>
      </c>
      <c r="AY170" s="156" t="s">
        <v>224</v>
      </c>
    </row>
    <row r="171" spans="2:65" s="1" customFormat="1" ht="21.75" customHeight="1">
      <c r="B171" s="32"/>
      <c r="C171" s="127" t="s">
        <v>265</v>
      </c>
      <c r="D171" s="127" t="s">
        <v>225</v>
      </c>
      <c r="E171" s="128" t="s">
        <v>974</v>
      </c>
      <c r="F171" s="129" t="s">
        <v>975</v>
      </c>
      <c r="G171" s="130" t="s">
        <v>320</v>
      </c>
      <c r="H171" s="131">
        <v>164</v>
      </c>
      <c r="I171" s="132"/>
      <c r="J171" s="133">
        <f>ROUND(I171*H171,2)</f>
        <v>0</v>
      </c>
      <c r="K171" s="134"/>
      <c r="L171" s="32"/>
      <c r="M171" s="135" t="s">
        <v>1</v>
      </c>
      <c r="N171" s="136" t="s">
        <v>44</v>
      </c>
      <c r="P171" s="137">
        <f>O171*H171</f>
        <v>0</v>
      </c>
      <c r="Q171" s="137">
        <v>0</v>
      </c>
      <c r="R171" s="137">
        <f>Q171*H171</f>
        <v>0</v>
      </c>
      <c r="S171" s="137">
        <v>0</v>
      </c>
      <c r="T171" s="138">
        <f>S171*H171</f>
        <v>0</v>
      </c>
      <c r="AR171" s="139" t="s">
        <v>229</v>
      </c>
      <c r="AT171" s="139" t="s">
        <v>225</v>
      </c>
      <c r="AU171" s="139" t="s">
        <v>6</v>
      </c>
      <c r="AY171" s="17" t="s">
        <v>224</v>
      </c>
      <c r="BE171" s="140">
        <f>IF(N171="základní",J171,0)</f>
        <v>0</v>
      </c>
      <c r="BF171" s="140">
        <f>IF(N171="snížená",J171,0)</f>
        <v>0</v>
      </c>
      <c r="BG171" s="140">
        <f>IF(N171="zákl. přenesená",J171,0)</f>
        <v>0</v>
      </c>
      <c r="BH171" s="140">
        <f>IF(N171="sníž. přenesená",J171,0)</f>
        <v>0</v>
      </c>
      <c r="BI171" s="140">
        <f>IF(N171="nulová",J171,0)</f>
        <v>0</v>
      </c>
      <c r="BJ171" s="17" t="s">
        <v>6</v>
      </c>
      <c r="BK171" s="140">
        <f>ROUND(I171*H171,2)</f>
        <v>0</v>
      </c>
      <c r="BL171" s="17" t="s">
        <v>229</v>
      </c>
      <c r="BM171" s="139" t="s">
        <v>976</v>
      </c>
    </row>
    <row r="172" spans="2:65" s="11" customFormat="1">
      <c r="B172" s="141"/>
      <c r="D172" s="142" t="s">
        <v>231</v>
      </c>
      <c r="E172" s="143" t="s">
        <v>1</v>
      </c>
      <c r="F172" s="144" t="s">
        <v>977</v>
      </c>
      <c r="H172" s="143" t="s">
        <v>1</v>
      </c>
      <c r="I172" s="145"/>
      <c r="L172" s="141"/>
      <c r="M172" s="146"/>
      <c r="T172" s="147"/>
      <c r="AT172" s="143" t="s">
        <v>231</v>
      </c>
      <c r="AU172" s="143" t="s">
        <v>6</v>
      </c>
      <c r="AV172" s="11" t="s">
        <v>6</v>
      </c>
      <c r="AW172" s="11" t="s">
        <v>35</v>
      </c>
      <c r="AX172" s="11" t="s">
        <v>79</v>
      </c>
      <c r="AY172" s="143" t="s">
        <v>224</v>
      </c>
    </row>
    <row r="173" spans="2:65" s="12" customFormat="1">
      <c r="B173" s="148"/>
      <c r="D173" s="142" t="s">
        <v>231</v>
      </c>
      <c r="E173" s="149" t="s">
        <v>1</v>
      </c>
      <c r="F173" s="150" t="s">
        <v>503</v>
      </c>
      <c r="H173" s="151">
        <v>47</v>
      </c>
      <c r="I173" s="152"/>
      <c r="L173" s="148"/>
      <c r="M173" s="153"/>
      <c r="T173" s="154"/>
      <c r="AT173" s="149" t="s">
        <v>231</v>
      </c>
      <c r="AU173" s="149" t="s">
        <v>6</v>
      </c>
      <c r="AV173" s="12" t="s">
        <v>88</v>
      </c>
      <c r="AW173" s="12" t="s">
        <v>35</v>
      </c>
      <c r="AX173" s="12" t="s">
        <v>79</v>
      </c>
      <c r="AY173" s="149" t="s">
        <v>224</v>
      </c>
    </row>
    <row r="174" spans="2:65" s="11" customFormat="1">
      <c r="B174" s="141"/>
      <c r="D174" s="142" t="s">
        <v>231</v>
      </c>
      <c r="E174" s="143" t="s">
        <v>1</v>
      </c>
      <c r="F174" s="144" t="s">
        <v>978</v>
      </c>
      <c r="H174" s="143" t="s">
        <v>1</v>
      </c>
      <c r="I174" s="145"/>
      <c r="L174" s="141"/>
      <c r="M174" s="146"/>
      <c r="T174" s="147"/>
      <c r="AT174" s="143" t="s">
        <v>231</v>
      </c>
      <c r="AU174" s="143" t="s">
        <v>6</v>
      </c>
      <c r="AV174" s="11" t="s">
        <v>6</v>
      </c>
      <c r="AW174" s="11" t="s">
        <v>35</v>
      </c>
      <c r="AX174" s="11" t="s">
        <v>79</v>
      </c>
      <c r="AY174" s="143" t="s">
        <v>224</v>
      </c>
    </row>
    <row r="175" spans="2:65" s="12" customFormat="1">
      <c r="B175" s="148"/>
      <c r="D175" s="142" t="s">
        <v>231</v>
      </c>
      <c r="E175" s="149" t="s">
        <v>1</v>
      </c>
      <c r="F175" s="150" t="s">
        <v>843</v>
      </c>
      <c r="H175" s="151">
        <v>117</v>
      </c>
      <c r="I175" s="152"/>
      <c r="L175" s="148"/>
      <c r="M175" s="153"/>
      <c r="T175" s="154"/>
      <c r="AT175" s="149" t="s">
        <v>231</v>
      </c>
      <c r="AU175" s="149" t="s">
        <v>6</v>
      </c>
      <c r="AV175" s="12" t="s">
        <v>88</v>
      </c>
      <c r="AW175" s="12" t="s">
        <v>35</v>
      </c>
      <c r="AX175" s="12" t="s">
        <v>79</v>
      </c>
      <c r="AY175" s="149" t="s">
        <v>224</v>
      </c>
    </row>
    <row r="176" spans="2:65" s="13" customFormat="1">
      <c r="B176" s="155"/>
      <c r="D176" s="142" t="s">
        <v>231</v>
      </c>
      <c r="E176" s="156" t="s">
        <v>1</v>
      </c>
      <c r="F176" s="157" t="s">
        <v>236</v>
      </c>
      <c r="H176" s="158">
        <v>164</v>
      </c>
      <c r="I176" s="159"/>
      <c r="L176" s="155"/>
      <c r="M176" s="160"/>
      <c r="T176" s="161"/>
      <c r="AT176" s="156" t="s">
        <v>231</v>
      </c>
      <c r="AU176" s="156" t="s">
        <v>6</v>
      </c>
      <c r="AV176" s="13" t="s">
        <v>229</v>
      </c>
      <c r="AW176" s="13" t="s">
        <v>35</v>
      </c>
      <c r="AX176" s="13" t="s">
        <v>6</v>
      </c>
      <c r="AY176" s="156" t="s">
        <v>224</v>
      </c>
    </row>
    <row r="177" spans="2:65" s="1" customFormat="1" ht="16.5" customHeight="1">
      <c r="B177" s="32"/>
      <c r="C177" s="127" t="s">
        <v>356</v>
      </c>
      <c r="D177" s="127" t="s">
        <v>225</v>
      </c>
      <c r="E177" s="128" t="s">
        <v>979</v>
      </c>
      <c r="F177" s="129" t="s">
        <v>980</v>
      </c>
      <c r="G177" s="130" t="s">
        <v>320</v>
      </c>
      <c r="H177" s="131">
        <v>450</v>
      </c>
      <c r="I177" s="132"/>
      <c r="J177" s="133">
        <f>ROUND(I177*H177,2)</f>
        <v>0</v>
      </c>
      <c r="K177" s="134"/>
      <c r="L177" s="32"/>
      <c r="M177" s="135" t="s">
        <v>1</v>
      </c>
      <c r="N177" s="136" t="s">
        <v>44</v>
      </c>
      <c r="P177" s="137">
        <f>O177*H177</f>
        <v>0</v>
      </c>
      <c r="Q177" s="137">
        <v>0</v>
      </c>
      <c r="R177" s="137">
        <f>Q177*H177</f>
        <v>0</v>
      </c>
      <c r="S177" s="137">
        <v>0</v>
      </c>
      <c r="T177" s="138">
        <f>S177*H177</f>
        <v>0</v>
      </c>
      <c r="AR177" s="139" t="s">
        <v>229</v>
      </c>
      <c r="AT177" s="139" t="s">
        <v>225</v>
      </c>
      <c r="AU177" s="139" t="s">
        <v>6</v>
      </c>
      <c r="AY177" s="17" t="s">
        <v>224</v>
      </c>
      <c r="BE177" s="140">
        <f>IF(N177="základní",J177,0)</f>
        <v>0</v>
      </c>
      <c r="BF177" s="140">
        <f>IF(N177="snížená",J177,0)</f>
        <v>0</v>
      </c>
      <c r="BG177" s="140">
        <f>IF(N177="zákl. přenesená",J177,0)</f>
        <v>0</v>
      </c>
      <c r="BH177" s="140">
        <f>IF(N177="sníž. přenesená",J177,0)</f>
        <v>0</v>
      </c>
      <c r="BI177" s="140">
        <f>IF(N177="nulová",J177,0)</f>
        <v>0</v>
      </c>
      <c r="BJ177" s="17" t="s">
        <v>6</v>
      </c>
      <c r="BK177" s="140">
        <f>ROUND(I177*H177,2)</f>
        <v>0</v>
      </c>
      <c r="BL177" s="17" t="s">
        <v>229</v>
      </c>
      <c r="BM177" s="139" t="s">
        <v>981</v>
      </c>
    </row>
    <row r="178" spans="2:65" s="1" customFormat="1" ht="16.5" customHeight="1">
      <c r="B178" s="32"/>
      <c r="C178" s="162" t="s">
        <v>275</v>
      </c>
      <c r="D178" s="162" t="s">
        <v>748</v>
      </c>
      <c r="E178" s="163" t="s">
        <v>982</v>
      </c>
      <c r="F178" s="164" t="s">
        <v>983</v>
      </c>
      <c r="G178" s="165" t="s">
        <v>320</v>
      </c>
      <c r="H178" s="166">
        <v>418</v>
      </c>
      <c r="I178" s="167"/>
      <c r="J178" s="168">
        <f>ROUND(I178*H178,2)</f>
        <v>0</v>
      </c>
      <c r="K178" s="169"/>
      <c r="L178" s="170"/>
      <c r="M178" s="171" t="s">
        <v>1</v>
      </c>
      <c r="N178" s="172" t="s">
        <v>44</v>
      </c>
      <c r="P178" s="137">
        <f>O178*H178</f>
        <v>0</v>
      </c>
      <c r="Q178" s="137">
        <v>0</v>
      </c>
      <c r="R178" s="137">
        <f>Q178*H178</f>
        <v>0</v>
      </c>
      <c r="S178" s="137">
        <v>0</v>
      </c>
      <c r="T178" s="138">
        <f>S178*H178</f>
        <v>0</v>
      </c>
      <c r="AR178" s="139" t="s">
        <v>272</v>
      </c>
      <c r="AT178" s="139" t="s">
        <v>748</v>
      </c>
      <c r="AU178" s="139" t="s">
        <v>6</v>
      </c>
      <c r="AY178" s="17" t="s">
        <v>224</v>
      </c>
      <c r="BE178" s="140">
        <f>IF(N178="základní",J178,0)</f>
        <v>0</v>
      </c>
      <c r="BF178" s="140">
        <f>IF(N178="snížená",J178,0)</f>
        <v>0</v>
      </c>
      <c r="BG178" s="140">
        <f>IF(N178="zákl. přenesená",J178,0)</f>
        <v>0</v>
      </c>
      <c r="BH178" s="140">
        <f>IF(N178="sníž. přenesená",J178,0)</f>
        <v>0</v>
      </c>
      <c r="BI178" s="140">
        <f>IF(N178="nulová",J178,0)</f>
        <v>0</v>
      </c>
      <c r="BJ178" s="17" t="s">
        <v>6</v>
      </c>
      <c r="BK178" s="140">
        <f>ROUND(I178*H178,2)</f>
        <v>0</v>
      </c>
      <c r="BL178" s="17" t="s">
        <v>229</v>
      </c>
      <c r="BM178" s="139" t="s">
        <v>984</v>
      </c>
    </row>
    <row r="179" spans="2:65" s="1" customFormat="1" ht="24.2" customHeight="1">
      <c r="B179" s="32"/>
      <c r="C179" s="162" t="s">
        <v>369</v>
      </c>
      <c r="D179" s="162" t="s">
        <v>748</v>
      </c>
      <c r="E179" s="163" t="s">
        <v>985</v>
      </c>
      <c r="F179" s="164" t="s">
        <v>986</v>
      </c>
      <c r="G179" s="165" t="s">
        <v>320</v>
      </c>
      <c r="H179" s="166">
        <v>17</v>
      </c>
      <c r="I179" s="167"/>
      <c r="J179" s="168">
        <f>ROUND(I179*H179,2)</f>
        <v>0</v>
      </c>
      <c r="K179" s="169"/>
      <c r="L179" s="170"/>
      <c r="M179" s="171" t="s">
        <v>1</v>
      </c>
      <c r="N179" s="172" t="s">
        <v>44</v>
      </c>
      <c r="P179" s="137">
        <f>O179*H179</f>
        <v>0</v>
      </c>
      <c r="Q179" s="137">
        <v>0</v>
      </c>
      <c r="R179" s="137">
        <f>Q179*H179</f>
        <v>0</v>
      </c>
      <c r="S179" s="137">
        <v>0</v>
      </c>
      <c r="T179" s="138">
        <f>S179*H179</f>
        <v>0</v>
      </c>
      <c r="AR179" s="139" t="s">
        <v>272</v>
      </c>
      <c r="AT179" s="139" t="s">
        <v>748</v>
      </c>
      <c r="AU179" s="139" t="s">
        <v>6</v>
      </c>
      <c r="AY179" s="17" t="s">
        <v>224</v>
      </c>
      <c r="BE179" s="140">
        <f>IF(N179="základní",J179,0)</f>
        <v>0</v>
      </c>
      <c r="BF179" s="140">
        <f>IF(N179="snížená",J179,0)</f>
        <v>0</v>
      </c>
      <c r="BG179" s="140">
        <f>IF(N179="zákl. přenesená",J179,0)</f>
        <v>0</v>
      </c>
      <c r="BH179" s="140">
        <f>IF(N179="sníž. přenesená",J179,0)</f>
        <v>0</v>
      </c>
      <c r="BI179" s="140">
        <f>IF(N179="nulová",J179,0)</f>
        <v>0</v>
      </c>
      <c r="BJ179" s="17" t="s">
        <v>6</v>
      </c>
      <c r="BK179" s="140">
        <f>ROUND(I179*H179,2)</f>
        <v>0</v>
      </c>
      <c r="BL179" s="17" t="s">
        <v>229</v>
      </c>
      <c r="BM179" s="139" t="s">
        <v>987</v>
      </c>
    </row>
    <row r="180" spans="2:65" s="1" customFormat="1" ht="24.2" customHeight="1">
      <c r="B180" s="32"/>
      <c r="C180" s="162" t="s">
        <v>376</v>
      </c>
      <c r="D180" s="162" t="s">
        <v>748</v>
      </c>
      <c r="E180" s="163" t="s">
        <v>988</v>
      </c>
      <c r="F180" s="164" t="s">
        <v>989</v>
      </c>
      <c r="G180" s="165" t="s">
        <v>320</v>
      </c>
      <c r="H180" s="166">
        <v>1409.1</v>
      </c>
      <c r="I180" s="167"/>
      <c r="J180" s="168">
        <f>ROUND(I180*H180,2)</f>
        <v>0</v>
      </c>
      <c r="K180" s="169"/>
      <c r="L180" s="170"/>
      <c r="M180" s="171" t="s">
        <v>1</v>
      </c>
      <c r="N180" s="172" t="s">
        <v>44</v>
      </c>
      <c r="P180" s="137">
        <f>O180*H180</f>
        <v>0</v>
      </c>
      <c r="Q180" s="137">
        <v>5.5999999999999999E-3</v>
      </c>
      <c r="R180" s="137">
        <f>Q180*H180</f>
        <v>7.8909599999999998</v>
      </c>
      <c r="S180" s="137">
        <v>0</v>
      </c>
      <c r="T180" s="138">
        <f>S180*H180</f>
        <v>0</v>
      </c>
      <c r="AR180" s="139" t="s">
        <v>272</v>
      </c>
      <c r="AT180" s="139" t="s">
        <v>748</v>
      </c>
      <c r="AU180" s="139" t="s">
        <v>6</v>
      </c>
      <c r="AY180" s="17" t="s">
        <v>224</v>
      </c>
      <c r="BE180" s="140">
        <f>IF(N180="základní",J180,0)</f>
        <v>0</v>
      </c>
      <c r="BF180" s="140">
        <f>IF(N180="snížená",J180,0)</f>
        <v>0</v>
      </c>
      <c r="BG180" s="140">
        <f>IF(N180="zákl. přenesená",J180,0)</f>
        <v>0</v>
      </c>
      <c r="BH180" s="140">
        <f>IF(N180="sníž. přenesená",J180,0)</f>
        <v>0</v>
      </c>
      <c r="BI180" s="140">
        <f>IF(N180="nulová",J180,0)</f>
        <v>0</v>
      </c>
      <c r="BJ180" s="17" t="s">
        <v>6</v>
      </c>
      <c r="BK180" s="140">
        <f>ROUND(I180*H180,2)</f>
        <v>0</v>
      </c>
      <c r="BL180" s="17" t="s">
        <v>229</v>
      </c>
      <c r="BM180" s="139" t="s">
        <v>990</v>
      </c>
    </row>
    <row r="181" spans="2:65" s="12" customFormat="1">
      <c r="B181" s="148"/>
      <c r="D181" s="142" t="s">
        <v>231</v>
      </c>
      <c r="E181" s="149" t="s">
        <v>1</v>
      </c>
      <c r="F181" s="150" t="s">
        <v>991</v>
      </c>
      <c r="H181" s="151">
        <v>1409.1</v>
      </c>
      <c r="I181" s="152"/>
      <c r="L181" s="148"/>
      <c r="M181" s="153"/>
      <c r="T181" s="154"/>
      <c r="AT181" s="149" t="s">
        <v>231</v>
      </c>
      <c r="AU181" s="149" t="s">
        <v>6</v>
      </c>
      <c r="AV181" s="12" t="s">
        <v>88</v>
      </c>
      <c r="AW181" s="12" t="s">
        <v>35</v>
      </c>
      <c r="AX181" s="12" t="s">
        <v>6</v>
      </c>
      <c r="AY181" s="149" t="s">
        <v>224</v>
      </c>
    </row>
    <row r="182" spans="2:65" s="1" customFormat="1" ht="16.5" customHeight="1">
      <c r="B182" s="32"/>
      <c r="C182" s="162" t="s">
        <v>380</v>
      </c>
      <c r="D182" s="162" t="s">
        <v>748</v>
      </c>
      <c r="E182" s="163" t="s">
        <v>992</v>
      </c>
      <c r="F182" s="164" t="s">
        <v>993</v>
      </c>
      <c r="G182" s="165" t="s">
        <v>320</v>
      </c>
      <c r="H182" s="166">
        <v>167.28</v>
      </c>
      <c r="I182" s="167"/>
      <c r="J182" s="168">
        <f>ROUND(I182*H182,2)</f>
        <v>0</v>
      </c>
      <c r="K182" s="169"/>
      <c r="L182" s="170"/>
      <c r="M182" s="171" t="s">
        <v>1</v>
      </c>
      <c r="N182" s="172" t="s">
        <v>44</v>
      </c>
      <c r="P182" s="137">
        <f>O182*H182</f>
        <v>0</v>
      </c>
      <c r="Q182" s="137">
        <v>0</v>
      </c>
      <c r="R182" s="137">
        <f>Q182*H182</f>
        <v>0</v>
      </c>
      <c r="S182" s="137">
        <v>0</v>
      </c>
      <c r="T182" s="138">
        <f>S182*H182</f>
        <v>0</v>
      </c>
      <c r="AR182" s="139" t="s">
        <v>272</v>
      </c>
      <c r="AT182" s="139" t="s">
        <v>748</v>
      </c>
      <c r="AU182" s="139" t="s">
        <v>6</v>
      </c>
      <c r="AY182" s="17" t="s">
        <v>224</v>
      </c>
      <c r="BE182" s="140">
        <f>IF(N182="základní",J182,0)</f>
        <v>0</v>
      </c>
      <c r="BF182" s="140">
        <f>IF(N182="snížená",J182,0)</f>
        <v>0</v>
      </c>
      <c r="BG182" s="140">
        <f>IF(N182="zákl. přenesená",J182,0)</f>
        <v>0</v>
      </c>
      <c r="BH182" s="140">
        <f>IF(N182="sníž. přenesená",J182,0)</f>
        <v>0</v>
      </c>
      <c r="BI182" s="140">
        <f>IF(N182="nulová",J182,0)</f>
        <v>0</v>
      </c>
      <c r="BJ182" s="17" t="s">
        <v>6</v>
      </c>
      <c r="BK182" s="140">
        <f>ROUND(I182*H182,2)</f>
        <v>0</v>
      </c>
      <c r="BL182" s="17" t="s">
        <v>229</v>
      </c>
      <c r="BM182" s="139" t="s">
        <v>994</v>
      </c>
    </row>
    <row r="183" spans="2:65" s="12" customFormat="1">
      <c r="B183" s="148"/>
      <c r="D183" s="142" t="s">
        <v>231</v>
      </c>
      <c r="E183" s="149" t="s">
        <v>1</v>
      </c>
      <c r="F183" s="150" t="s">
        <v>995</v>
      </c>
      <c r="H183" s="151">
        <v>167.28</v>
      </c>
      <c r="I183" s="152"/>
      <c r="L183" s="148"/>
      <c r="M183" s="153"/>
      <c r="T183" s="154"/>
      <c r="AT183" s="149" t="s">
        <v>231</v>
      </c>
      <c r="AU183" s="149" t="s">
        <v>6</v>
      </c>
      <c r="AV183" s="12" t="s">
        <v>88</v>
      </c>
      <c r="AW183" s="12" t="s">
        <v>35</v>
      </c>
      <c r="AX183" s="12" t="s">
        <v>6</v>
      </c>
      <c r="AY183" s="149" t="s">
        <v>224</v>
      </c>
    </row>
    <row r="184" spans="2:65" s="1" customFormat="1" ht="16.5" customHeight="1">
      <c r="B184" s="32"/>
      <c r="C184" s="162" t="s">
        <v>280</v>
      </c>
      <c r="D184" s="162" t="s">
        <v>748</v>
      </c>
      <c r="E184" s="163" t="s">
        <v>996</v>
      </c>
      <c r="F184" s="164" t="s">
        <v>997</v>
      </c>
      <c r="G184" s="165" t="s">
        <v>320</v>
      </c>
      <c r="H184" s="166">
        <v>3720</v>
      </c>
      <c r="I184" s="167"/>
      <c r="J184" s="168">
        <f>ROUND(I184*H184,2)</f>
        <v>0</v>
      </c>
      <c r="K184" s="169"/>
      <c r="L184" s="170"/>
      <c r="M184" s="171" t="s">
        <v>1</v>
      </c>
      <c r="N184" s="172" t="s">
        <v>44</v>
      </c>
      <c r="P184" s="137">
        <f>O184*H184</f>
        <v>0</v>
      </c>
      <c r="Q184" s="137">
        <v>0</v>
      </c>
      <c r="R184" s="137">
        <f>Q184*H184</f>
        <v>0</v>
      </c>
      <c r="S184" s="137">
        <v>0</v>
      </c>
      <c r="T184" s="138">
        <f>S184*H184</f>
        <v>0</v>
      </c>
      <c r="AR184" s="139" t="s">
        <v>272</v>
      </c>
      <c r="AT184" s="139" t="s">
        <v>748</v>
      </c>
      <c r="AU184" s="139" t="s">
        <v>6</v>
      </c>
      <c r="AY184" s="17" t="s">
        <v>224</v>
      </c>
      <c r="BE184" s="140">
        <f>IF(N184="základní",J184,0)</f>
        <v>0</v>
      </c>
      <c r="BF184" s="140">
        <f>IF(N184="snížená",J184,0)</f>
        <v>0</v>
      </c>
      <c r="BG184" s="140">
        <f>IF(N184="zákl. přenesená",J184,0)</f>
        <v>0</v>
      </c>
      <c r="BH184" s="140">
        <f>IF(N184="sníž. přenesená",J184,0)</f>
        <v>0</v>
      </c>
      <c r="BI184" s="140">
        <f>IF(N184="nulová",J184,0)</f>
        <v>0</v>
      </c>
      <c r="BJ184" s="17" t="s">
        <v>6</v>
      </c>
      <c r="BK184" s="140">
        <f>ROUND(I184*H184,2)</f>
        <v>0</v>
      </c>
      <c r="BL184" s="17" t="s">
        <v>229</v>
      </c>
      <c r="BM184" s="139" t="s">
        <v>998</v>
      </c>
    </row>
    <row r="185" spans="2:65" s="12" customFormat="1">
      <c r="B185" s="148"/>
      <c r="D185" s="142" t="s">
        <v>231</v>
      </c>
      <c r="E185" s="149" t="s">
        <v>1</v>
      </c>
      <c r="F185" s="150" t="s">
        <v>999</v>
      </c>
      <c r="H185" s="151">
        <v>3720</v>
      </c>
      <c r="I185" s="152"/>
      <c r="L185" s="148"/>
      <c r="M185" s="153"/>
      <c r="T185" s="154"/>
      <c r="AT185" s="149" t="s">
        <v>231</v>
      </c>
      <c r="AU185" s="149" t="s">
        <v>6</v>
      </c>
      <c r="AV185" s="12" t="s">
        <v>88</v>
      </c>
      <c r="AW185" s="12" t="s">
        <v>35</v>
      </c>
      <c r="AX185" s="12" t="s">
        <v>6</v>
      </c>
      <c r="AY185" s="149" t="s">
        <v>224</v>
      </c>
    </row>
    <row r="186" spans="2:65" s="10" customFormat="1" ht="25.9" customHeight="1">
      <c r="B186" s="117"/>
      <c r="D186" s="118" t="s">
        <v>78</v>
      </c>
      <c r="E186" s="119" t="s">
        <v>700</v>
      </c>
      <c r="F186" s="119" t="s">
        <v>701</v>
      </c>
      <c r="I186" s="120"/>
      <c r="J186" s="121">
        <f>BK186</f>
        <v>0</v>
      </c>
      <c r="L186" s="117"/>
      <c r="M186" s="122"/>
      <c r="P186" s="123">
        <f>SUM(P187:P205)</f>
        <v>0</v>
      </c>
      <c r="R186" s="123">
        <f>SUM(R187:R205)</f>
        <v>0</v>
      </c>
      <c r="T186" s="124">
        <f>SUM(T187:T205)</f>
        <v>0</v>
      </c>
      <c r="AR186" s="118" t="s">
        <v>6</v>
      </c>
      <c r="AT186" s="125" t="s">
        <v>78</v>
      </c>
      <c r="AU186" s="125" t="s">
        <v>79</v>
      </c>
      <c r="AY186" s="118" t="s">
        <v>224</v>
      </c>
      <c r="BK186" s="126">
        <f>SUM(BK187:BK205)</f>
        <v>0</v>
      </c>
    </row>
    <row r="187" spans="2:65" s="1" customFormat="1" ht="16.5" customHeight="1">
      <c r="B187" s="32"/>
      <c r="C187" s="127" t="s">
        <v>394</v>
      </c>
      <c r="D187" s="127" t="s">
        <v>225</v>
      </c>
      <c r="E187" s="128" t="s">
        <v>1000</v>
      </c>
      <c r="F187" s="129" t="s">
        <v>1001</v>
      </c>
      <c r="G187" s="130" t="s">
        <v>312</v>
      </c>
      <c r="H187" s="131">
        <v>8</v>
      </c>
      <c r="I187" s="132"/>
      <c r="J187" s="133">
        <f t="shared" ref="J187:J198" si="10">ROUND(I187*H187,2)</f>
        <v>0</v>
      </c>
      <c r="K187" s="134"/>
      <c r="L187" s="32"/>
      <c r="M187" s="135" t="s">
        <v>1</v>
      </c>
      <c r="N187" s="136" t="s">
        <v>44</v>
      </c>
      <c r="P187" s="137">
        <f t="shared" ref="P187:P198" si="11">O187*H187</f>
        <v>0</v>
      </c>
      <c r="Q187" s="137">
        <v>0</v>
      </c>
      <c r="R187" s="137">
        <f t="shared" ref="R187:R198" si="12">Q187*H187</f>
        <v>0</v>
      </c>
      <c r="S187" s="137">
        <v>0</v>
      </c>
      <c r="T187" s="138">
        <f t="shared" ref="T187:T198" si="13">S187*H187</f>
        <v>0</v>
      </c>
      <c r="AR187" s="139" t="s">
        <v>229</v>
      </c>
      <c r="AT187" s="139" t="s">
        <v>225</v>
      </c>
      <c r="AU187" s="139" t="s">
        <v>6</v>
      </c>
      <c r="AY187" s="17" t="s">
        <v>224</v>
      </c>
      <c r="BE187" s="140">
        <f t="shared" ref="BE187:BE198" si="14">IF(N187="základní",J187,0)</f>
        <v>0</v>
      </c>
      <c r="BF187" s="140">
        <f t="shared" ref="BF187:BF198" si="15">IF(N187="snížená",J187,0)</f>
        <v>0</v>
      </c>
      <c r="BG187" s="140">
        <f t="shared" ref="BG187:BG198" si="16">IF(N187="zákl. přenesená",J187,0)</f>
        <v>0</v>
      </c>
      <c r="BH187" s="140">
        <f t="shared" ref="BH187:BH198" si="17">IF(N187="sníž. přenesená",J187,0)</f>
        <v>0</v>
      </c>
      <c r="BI187" s="140">
        <f t="shared" ref="BI187:BI198" si="18">IF(N187="nulová",J187,0)</f>
        <v>0</v>
      </c>
      <c r="BJ187" s="17" t="s">
        <v>6</v>
      </c>
      <c r="BK187" s="140">
        <f t="shared" ref="BK187:BK198" si="19">ROUND(I187*H187,2)</f>
        <v>0</v>
      </c>
      <c r="BL187" s="17" t="s">
        <v>229</v>
      </c>
      <c r="BM187" s="139" t="s">
        <v>1002</v>
      </c>
    </row>
    <row r="188" spans="2:65" s="1" customFormat="1" ht="21.75" customHeight="1">
      <c r="B188" s="32"/>
      <c r="C188" s="127" t="s">
        <v>285</v>
      </c>
      <c r="D188" s="127" t="s">
        <v>225</v>
      </c>
      <c r="E188" s="128" t="s">
        <v>1003</v>
      </c>
      <c r="F188" s="129" t="s">
        <v>1004</v>
      </c>
      <c r="G188" s="130" t="s">
        <v>312</v>
      </c>
      <c r="H188" s="131">
        <v>2</v>
      </c>
      <c r="I188" s="132"/>
      <c r="J188" s="133">
        <f t="shared" si="10"/>
        <v>0</v>
      </c>
      <c r="K188" s="134"/>
      <c r="L188" s="32"/>
      <c r="M188" s="135" t="s">
        <v>1</v>
      </c>
      <c r="N188" s="136" t="s">
        <v>44</v>
      </c>
      <c r="P188" s="137">
        <f t="shared" si="11"/>
        <v>0</v>
      </c>
      <c r="Q188" s="137">
        <v>0</v>
      </c>
      <c r="R188" s="137">
        <f t="shared" si="12"/>
        <v>0</v>
      </c>
      <c r="S188" s="137">
        <v>0</v>
      </c>
      <c r="T188" s="138">
        <f t="shared" si="13"/>
        <v>0</v>
      </c>
      <c r="AR188" s="139" t="s">
        <v>229</v>
      </c>
      <c r="AT188" s="139" t="s">
        <v>225</v>
      </c>
      <c r="AU188" s="139" t="s">
        <v>6</v>
      </c>
      <c r="AY188" s="17" t="s">
        <v>224</v>
      </c>
      <c r="BE188" s="140">
        <f t="shared" si="14"/>
        <v>0</v>
      </c>
      <c r="BF188" s="140">
        <f t="shared" si="15"/>
        <v>0</v>
      </c>
      <c r="BG188" s="140">
        <f t="shared" si="16"/>
        <v>0</v>
      </c>
      <c r="BH188" s="140">
        <f t="shared" si="17"/>
        <v>0</v>
      </c>
      <c r="BI188" s="140">
        <f t="shared" si="18"/>
        <v>0</v>
      </c>
      <c r="BJ188" s="17" t="s">
        <v>6</v>
      </c>
      <c r="BK188" s="140">
        <f t="shared" si="19"/>
        <v>0</v>
      </c>
      <c r="BL188" s="17" t="s">
        <v>229</v>
      </c>
      <c r="BM188" s="139" t="s">
        <v>1005</v>
      </c>
    </row>
    <row r="189" spans="2:65" s="1" customFormat="1" ht="16.5" customHeight="1">
      <c r="B189" s="32"/>
      <c r="C189" s="127" t="s">
        <v>414</v>
      </c>
      <c r="D189" s="127" t="s">
        <v>225</v>
      </c>
      <c r="E189" s="128" t="s">
        <v>1006</v>
      </c>
      <c r="F189" s="129" t="s">
        <v>1007</v>
      </c>
      <c r="G189" s="130" t="s">
        <v>312</v>
      </c>
      <c r="H189" s="131">
        <v>4</v>
      </c>
      <c r="I189" s="132"/>
      <c r="J189" s="133">
        <f t="shared" si="10"/>
        <v>0</v>
      </c>
      <c r="K189" s="134"/>
      <c r="L189" s="32"/>
      <c r="M189" s="135" t="s">
        <v>1</v>
      </c>
      <c r="N189" s="136" t="s">
        <v>44</v>
      </c>
      <c r="P189" s="137">
        <f t="shared" si="11"/>
        <v>0</v>
      </c>
      <c r="Q189" s="137">
        <v>0</v>
      </c>
      <c r="R189" s="137">
        <f t="shared" si="12"/>
        <v>0</v>
      </c>
      <c r="S189" s="137">
        <v>0</v>
      </c>
      <c r="T189" s="138">
        <f t="shared" si="13"/>
        <v>0</v>
      </c>
      <c r="AR189" s="139" t="s">
        <v>229</v>
      </c>
      <c r="AT189" s="139" t="s">
        <v>225</v>
      </c>
      <c r="AU189" s="139" t="s">
        <v>6</v>
      </c>
      <c r="AY189" s="17" t="s">
        <v>224</v>
      </c>
      <c r="BE189" s="140">
        <f t="shared" si="14"/>
        <v>0</v>
      </c>
      <c r="BF189" s="140">
        <f t="shared" si="15"/>
        <v>0</v>
      </c>
      <c r="BG189" s="140">
        <f t="shared" si="16"/>
        <v>0</v>
      </c>
      <c r="BH189" s="140">
        <f t="shared" si="17"/>
        <v>0</v>
      </c>
      <c r="BI189" s="140">
        <f t="shared" si="18"/>
        <v>0</v>
      </c>
      <c r="BJ189" s="17" t="s">
        <v>6</v>
      </c>
      <c r="BK189" s="140">
        <f t="shared" si="19"/>
        <v>0</v>
      </c>
      <c r="BL189" s="17" t="s">
        <v>229</v>
      </c>
      <c r="BM189" s="139" t="s">
        <v>1008</v>
      </c>
    </row>
    <row r="190" spans="2:65" s="1" customFormat="1" ht="16.5" customHeight="1">
      <c r="B190" s="32"/>
      <c r="C190" s="127" t="s">
        <v>420</v>
      </c>
      <c r="D190" s="127" t="s">
        <v>225</v>
      </c>
      <c r="E190" s="128" t="s">
        <v>1009</v>
      </c>
      <c r="F190" s="129" t="s">
        <v>1010</v>
      </c>
      <c r="G190" s="130" t="s">
        <v>312</v>
      </c>
      <c r="H190" s="131">
        <v>6</v>
      </c>
      <c r="I190" s="132"/>
      <c r="J190" s="133">
        <f t="shared" si="10"/>
        <v>0</v>
      </c>
      <c r="K190" s="134"/>
      <c r="L190" s="32"/>
      <c r="M190" s="135" t="s">
        <v>1</v>
      </c>
      <c r="N190" s="136" t="s">
        <v>44</v>
      </c>
      <c r="P190" s="137">
        <f t="shared" si="11"/>
        <v>0</v>
      </c>
      <c r="Q190" s="137">
        <v>0</v>
      </c>
      <c r="R190" s="137">
        <f t="shared" si="12"/>
        <v>0</v>
      </c>
      <c r="S190" s="137">
        <v>0</v>
      </c>
      <c r="T190" s="138">
        <f t="shared" si="13"/>
        <v>0</v>
      </c>
      <c r="AR190" s="139" t="s">
        <v>229</v>
      </c>
      <c r="AT190" s="139" t="s">
        <v>225</v>
      </c>
      <c r="AU190" s="139" t="s">
        <v>6</v>
      </c>
      <c r="AY190" s="17" t="s">
        <v>224</v>
      </c>
      <c r="BE190" s="140">
        <f t="shared" si="14"/>
        <v>0</v>
      </c>
      <c r="BF190" s="140">
        <f t="shared" si="15"/>
        <v>0</v>
      </c>
      <c r="BG190" s="140">
        <f t="shared" si="16"/>
        <v>0</v>
      </c>
      <c r="BH190" s="140">
        <f t="shared" si="17"/>
        <v>0</v>
      </c>
      <c r="BI190" s="140">
        <f t="shared" si="18"/>
        <v>0</v>
      </c>
      <c r="BJ190" s="17" t="s">
        <v>6</v>
      </c>
      <c r="BK190" s="140">
        <f t="shared" si="19"/>
        <v>0</v>
      </c>
      <c r="BL190" s="17" t="s">
        <v>229</v>
      </c>
      <c r="BM190" s="139" t="s">
        <v>1011</v>
      </c>
    </row>
    <row r="191" spans="2:65" s="1" customFormat="1" ht="16.5" customHeight="1">
      <c r="B191" s="32"/>
      <c r="C191" s="127" t="s">
        <v>425</v>
      </c>
      <c r="D191" s="127" t="s">
        <v>225</v>
      </c>
      <c r="E191" s="128" t="s">
        <v>1012</v>
      </c>
      <c r="F191" s="129" t="s">
        <v>1013</v>
      </c>
      <c r="G191" s="130" t="s">
        <v>312</v>
      </c>
      <c r="H191" s="131">
        <v>4</v>
      </c>
      <c r="I191" s="132"/>
      <c r="J191" s="133">
        <f t="shared" si="10"/>
        <v>0</v>
      </c>
      <c r="K191" s="134"/>
      <c r="L191" s="32"/>
      <c r="M191" s="135" t="s">
        <v>1</v>
      </c>
      <c r="N191" s="136" t="s">
        <v>44</v>
      </c>
      <c r="P191" s="137">
        <f t="shared" si="11"/>
        <v>0</v>
      </c>
      <c r="Q191" s="137">
        <v>0</v>
      </c>
      <c r="R191" s="137">
        <f t="shared" si="12"/>
        <v>0</v>
      </c>
      <c r="S191" s="137">
        <v>0</v>
      </c>
      <c r="T191" s="138">
        <f t="shared" si="13"/>
        <v>0</v>
      </c>
      <c r="AR191" s="139" t="s">
        <v>229</v>
      </c>
      <c r="AT191" s="139" t="s">
        <v>225</v>
      </c>
      <c r="AU191" s="139" t="s">
        <v>6</v>
      </c>
      <c r="AY191" s="17" t="s">
        <v>224</v>
      </c>
      <c r="BE191" s="140">
        <f t="shared" si="14"/>
        <v>0</v>
      </c>
      <c r="BF191" s="140">
        <f t="shared" si="15"/>
        <v>0</v>
      </c>
      <c r="BG191" s="140">
        <f t="shared" si="16"/>
        <v>0</v>
      </c>
      <c r="BH191" s="140">
        <f t="shared" si="17"/>
        <v>0</v>
      </c>
      <c r="BI191" s="140">
        <f t="shared" si="18"/>
        <v>0</v>
      </c>
      <c r="BJ191" s="17" t="s">
        <v>6</v>
      </c>
      <c r="BK191" s="140">
        <f t="shared" si="19"/>
        <v>0</v>
      </c>
      <c r="BL191" s="17" t="s">
        <v>229</v>
      </c>
      <c r="BM191" s="139" t="s">
        <v>1014</v>
      </c>
    </row>
    <row r="192" spans="2:65" s="1" customFormat="1" ht="16.5" customHeight="1">
      <c r="B192" s="32"/>
      <c r="C192" s="127" t="s">
        <v>429</v>
      </c>
      <c r="D192" s="127" t="s">
        <v>225</v>
      </c>
      <c r="E192" s="128" t="s">
        <v>1015</v>
      </c>
      <c r="F192" s="129" t="s">
        <v>1016</v>
      </c>
      <c r="G192" s="130" t="s">
        <v>336</v>
      </c>
      <c r="H192" s="131">
        <v>2</v>
      </c>
      <c r="I192" s="132"/>
      <c r="J192" s="133">
        <f t="shared" si="10"/>
        <v>0</v>
      </c>
      <c r="K192" s="134"/>
      <c r="L192" s="32"/>
      <c r="M192" s="135" t="s">
        <v>1</v>
      </c>
      <c r="N192" s="136" t="s">
        <v>44</v>
      </c>
      <c r="P192" s="137">
        <f t="shared" si="11"/>
        <v>0</v>
      </c>
      <c r="Q192" s="137">
        <v>0</v>
      </c>
      <c r="R192" s="137">
        <f t="shared" si="12"/>
        <v>0</v>
      </c>
      <c r="S192" s="137">
        <v>0</v>
      </c>
      <c r="T192" s="138">
        <f t="shared" si="13"/>
        <v>0</v>
      </c>
      <c r="AR192" s="139" t="s">
        <v>229</v>
      </c>
      <c r="AT192" s="139" t="s">
        <v>225</v>
      </c>
      <c r="AU192" s="139" t="s">
        <v>6</v>
      </c>
      <c r="AY192" s="17" t="s">
        <v>224</v>
      </c>
      <c r="BE192" s="140">
        <f t="shared" si="14"/>
        <v>0</v>
      </c>
      <c r="BF192" s="140">
        <f t="shared" si="15"/>
        <v>0</v>
      </c>
      <c r="BG192" s="140">
        <f t="shared" si="16"/>
        <v>0</v>
      </c>
      <c r="BH192" s="140">
        <f t="shared" si="17"/>
        <v>0</v>
      </c>
      <c r="BI192" s="140">
        <f t="shared" si="18"/>
        <v>0</v>
      </c>
      <c r="BJ192" s="17" t="s">
        <v>6</v>
      </c>
      <c r="BK192" s="140">
        <f t="shared" si="19"/>
        <v>0</v>
      </c>
      <c r="BL192" s="17" t="s">
        <v>229</v>
      </c>
      <c r="BM192" s="139" t="s">
        <v>1017</v>
      </c>
    </row>
    <row r="193" spans="2:65" s="1" customFormat="1" ht="16.5" customHeight="1">
      <c r="B193" s="32"/>
      <c r="C193" s="127" t="s">
        <v>434</v>
      </c>
      <c r="D193" s="127" t="s">
        <v>225</v>
      </c>
      <c r="E193" s="128" t="s">
        <v>1018</v>
      </c>
      <c r="F193" s="129" t="s">
        <v>1019</v>
      </c>
      <c r="G193" s="130" t="s">
        <v>312</v>
      </c>
      <c r="H193" s="131">
        <v>16</v>
      </c>
      <c r="I193" s="132"/>
      <c r="J193" s="133">
        <f t="shared" si="10"/>
        <v>0</v>
      </c>
      <c r="K193" s="134"/>
      <c r="L193" s="32"/>
      <c r="M193" s="135" t="s">
        <v>1</v>
      </c>
      <c r="N193" s="136" t="s">
        <v>44</v>
      </c>
      <c r="P193" s="137">
        <f t="shared" si="11"/>
        <v>0</v>
      </c>
      <c r="Q193" s="137">
        <v>0</v>
      </c>
      <c r="R193" s="137">
        <f t="shared" si="12"/>
        <v>0</v>
      </c>
      <c r="S193" s="137">
        <v>0</v>
      </c>
      <c r="T193" s="138">
        <f t="shared" si="13"/>
        <v>0</v>
      </c>
      <c r="AR193" s="139" t="s">
        <v>229</v>
      </c>
      <c r="AT193" s="139" t="s">
        <v>225</v>
      </c>
      <c r="AU193" s="139" t="s">
        <v>6</v>
      </c>
      <c r="AY193" s="17" t="s">
        <v>224</v>
      </c>
      <c r="BE193" s="140">
        <f t="shared" si="14"/>
        <v>0</v>
      </c>
      <c r="BF193" s="140">
        <f t="shared" si="15"/>
        <v>0</v>
      </c>
      <c r="BG193" s="140">
        <f t="shared" si="16"/>
        <v>0</v>
      </c>
      <c r="BH193" s="140">
        <f t="shared" si="17"/>
        <v>0</v>
      </c>
      <c r="BI193" s="140">
        <f t="shared" si="18"/>
        <v>0</v>
      </c>
      <c r="BJ193" s="17" t="s">
        <v>6</v>
      </c>
      <c r="BK193" s="140">
        <f t="shared" si="19"/>
        <v>0</v>
      </c>
      <c r="BL193" s="17" t="s">
        <v>229</v>
      </c>
      <c r="BM193" s="139" t="s">
        <v>1020</v>
      </c>
    </row>
    <row r="194" spans="2:65" s="1" customFormat="1" ht="21.75" customHeight="1">
      <c r="B194" s="32"/>
      <c r="C194" s="162" t="s">
        <v>444</v>
      </c>
      <c r="D194" s="162" t="s">
        <v>748</v>
      </c>
      <c r="E194" s="163" t="s">
        <v>1021</v>
      </c>
      <c r="F194" s="164" t="s">
        <v>1022</v>
      </c>
      <c r="G194" s="165" t="s">
        <v>312</v>
      </c>
      <c r="H194" s="166">
        <v>16</v>
      </c>
      <c r="I194" s="167"/>
      <c r="J194" s="168">
        <f t="shared" si="10"/>
        <v>0</v>
      </c>
      <c r="K194" s="169"/>
      <c r="L194" s="170"/>
      <c r="M194" s="171" t="s">
        <v>1</v>
      </c>
      <c r="N194" s="172" t="s">
        <v>44</v>
      </c>
      <c r="P194" s="137">
        <f t="shared" si="11"/>
        <v>0</v>
      </c>
      <c r="Q194" s="137">
        <v>0</v>
      </c>
      <c r="R194" s="137">
        <f t="shared" si="12"/>
        <v>0</v>
      </c>
      <c r="S194" s="137">
        <v>0</v>
      </c>
      <c r="T194" s="138">
        <f t="shared" si="13"/>
        <v>0</v>
      </c>
      <c r="AR194" s="139" t="s">
        <v>272</v>
      </c>
      <c r="AT194" s="139" t="s">
        <v>748</v>
      </c>
      <c r="AU194" s="139" t="s">
        <v>6</v>
      </c>
      <c r="AY194" s="17" t="s">
        <v>224</v>
      </c>
      <c r="BE194" s="140">
        <f t="shared" si="14"/>
        <v>0</v>
      </c>
      <c r="BF194" s="140">
        <f t="shared" si="15"/>
        <v>0</v>
      </c>
      <c r="BG194" s="140">
        <f t="shared" si="16"/>
        <v>0</v>
      </c>
      <c r="BH194" s="140">
        <f t="shared" si="17"/>
        <v>0</v>
      </c>
      <c r="BI194" s="140">
        <f t="shared" si="18"/>
        <v>0</v>
      </c>
      <c r="BJ194" s="17" t="s">
        <v>6</v>
      </c>
      <c r="BK194" s="140">
        <f t="shared" si="19"/>
        <v>0</v>
      </c>
      <c r="BL194" s="17" t="s">
        <v>229</v>
      </c>
      <c r="BM194" s="139" t="s">
        <v>1023</v>
      </c>
    </row>
    <row r="195" spans="2:65" s="1" customFormat="1" ht="24.2" customHeight="1">
      <c r="B195" s="32"/>
      <c r="C195" s="127" t="s">
        <v>451</v>
      </c>
      <c r="D195" s="127" t="s">
        <v>225</v>
      </c>
      <c r="E195" s="128" t="s">
        <v>1024</v>
      </c>
      <c r="F195" s="129" t="s">
        <v>1025</v>
      </c>
      <c r="G195" s="130" t="s">
        <v>447</v>
      </c>
      <c r="H195" s="131">
        <v>208</v>
      </c>
      <c r="I195" s="132"/>
      <c r="J195" s="133">
        <f t="shared" si="10"/>
        <v>0</v>
      </c>
      <c r="K195" s="134"/>
      <c r="L195" s="32"/>
      <c r="M195" s="135" t="s">
        <v>1</v>
      </c>
      <c r="N195" s="136" t="s">
        <v>44</v>
      </c>
      <c r="P195" s="137">
        <f t="shared" si="11"/>
        <v>0</v>
      </c>
      <c r="Q195" s="137">
        <v>0</v>
      </c>
      <c r="R195" s="137">
        <f t="shared" si="12"/>
        <v>0</v>
      </c>
      <c r="S195" s="137">
        <v>0</v>
      </c>
      <c r="T195" s="138">
        <f t="shared" si="13"/>
        <v>0</v>
      </c>
      <c r="AR195" s="139" t="s">
        <v>229</v>
      </c>
      <c r="AT195" s="139" t="s">
        <v>225</v>
      </c>
      <c r="AU195" s="139" t="s">
        <v>6</v>
      </c>
      <c r="AY195" s="17" t="s">
        <v>224</v>
      </c>
      <c r="BE195" s="140">
        <f t="shared" si="14"/>
        <v>0</v>
      </c>
      <c r="BF195" s="140">
        <f t="shared" si="15"/>
        <v>0</v>
      </c>
      <c r="BG195" s="140">
        <f t="shared" si="16"/>
        <v>0</v>
      </c>
      <c r="BH195" s="140">
        <f t="shared" si="17"/>
        <v>0</v>
      </c>
      <c r="BI195" s="140">
        <f t="shared" si="18"/>
        <v>0</v>
      </c>
      <c r="BJ195" s="17" t="s">
        <v>6</v>
      </c>
      <c r="BK195" s="140">
        <f t="shared" si="19"/>
        <v>0</v>
      </c>
      <c r="BL195" s="17" t="s">
        <v>229</v>
      </c>
      <c r="BM195" s="139" t="s">
        <v>1026</v>
      </c>
    </row>
    <row r="196" spans="2:65" s="1" customFormat="1" ht="33" customHeight="1">
      <c r="B196" s="32"/>
      <c r="C196" s="127" t="s">
        <v>289</v>
      </c>
      <c r="D196" s="127" t="s">
        <v>225</v>
      </c>
      <c r="E196" s="128" t="s">
        <v>1027</v>
      </c>
      <c r="F196" s="129" t="s">
        <v>1028</v>
      </c>
      <c r="G196" s="130" t="s">
        <v>447</v>
      </c>
      <c r="H196" s="131">
        <v>270</v>
      </c>
      <c r="I196" s="132"/>
      <c r="J196" s="133">
        <f t="shared" si="10"/>
        <v>0</v>
      </c>
      <c r="K196" s="134"/>
      <c r="L196" s="32"/>
      <c r="M196" s="135" t="s">
        <v>1</v>
      </c>
      <c r="N196" s="136" t="s">
        <v>44</v>
      </c>
      <c r="P196" s="137">
        <f t="shared" si="11"/>
        <v>0</v>
      </c>
      <c r="Q196" s="137">
        <v>0</v>
      </c>
      <c r="R196" s="137">
        <f t="shared" si="12"/>
        <v>0</v>
      </c>
      <c r="S196" s="137">
        <v>0</v>
      </c>
      <c r="T196" s="138">
        <f t="shared" si="13"/>
        <v>0</v>
      </c>
      <c r="AR196" s="139" t="s">
        <v>229</v>
      </c>
      <c r="AT196" s="139" t="s">
        <v>225</v>
      </c>
      <c r="AU196" s="139" t="s">
        <v>6</v>
      </c>
      <c r="AY196" s="17" t="s">
        <v>224</v>
      </c>
      <c r="BE196" s="140">
        <f t="shared" si="14"/>
        <v>0</v>
      </c>
      <c r="BF196" s="140">
        <f t="shared" si="15"/>
        <v>0</v>
      </c>
      <c r="BG196" s="140">
        <f t="shared" si="16"/>
        <v>0</v>
      </c>
      <c r="BH196" s="140">
        <f t="shared" si="17"/>
        <v>0</v>
      </c>
      <c r="BI196" s="140">
        <f t="shared" si="18"/>
        <v>0</v>
      </c>
      <c r="BJ196" s="17" t="s">
        <v>6</v>
      </c>
      <c r="BK196" s="140">
        <f t="shared" si="19"/>
        <v>0</v>
      </c>
      <c r="BL196" s="17" t="s">
        <v>229</v>
      </c>
      <c r="BM196" s="139" t="s">
        <v>1029</v>
      </c>
    </row>
    <row r="197" spans="2:65" s="1" customFormat="1" ht="37.9" customHeight="1">
      <c r="B197" s="32"/>
      <c r="C197" s="127" t="s">
        <v>468</v>
      </c>
      <c r="D197" s="127" t="s">
        <v>225</v>
      </c>
      <c r="E197" s="128" t="s">
        <v>1030</v>
      </c>
      <c r="F197" s="129" t="s">
        <v>1031</v>
      </c>
      <c r="G197" s="130" t="s">
        <v>447</v>
      </c>
      <c r="H197" s="131">
        <v>545</v>
      </c>
      <c r="I197" s="132"/>
      <c r="J197" s="133">
        <f t="shared" si="10"/>
        <v>0</v>
      </c>
      <c r="K197" s="134"/>
      <c r="L197" s="32"/>
      <c r="M197" s="135" t="s">
        <v>1</v>
      </c>
      <c r="N197" s="136" t="s">
        <v>44</v>
      </c>
      <c r="P197" s="137">
        <f t="shared" si="11"/>
        <v>0</v>
      </c>
      <c r="Q197" s="137">
        <v>0</v>
      </c>
      <c r="R197" s="137">
        <f t="shared" si="12"/>
        <v>0</v>
      </c>
      <c r="S197" s="137">
        <v>0</v>
      </c>
      <c r="T197" s="138">
        <f t="shared" si="13"/>
        <v>0</v>
      </c>
      <c r="AR197" s="139" t="s">
        <v>229</v>
      </c>
      <c r="AT197" s="139" t="s">
        <v>225</v>
      </c>
      <c r="AU197" s="139" t="s">
        <v>6</v>
      </c>
      <c r="AY197" s="17" t="s">
        <v>224</v>
      </c>
      <c r="BE197" s="140">
        <f t="shared" si="14"/>
        <v>0</v>
      </c>
      <c r="BF197" s="140">
        <f t="shared" si="15"/>
        <v>0</v>
      </c>
      <c r="BG197" s="140">
        <f t="shared" si="16"/>
        <v>0</v>
      </c>
      <c r="BH197" s="140">
        <f t="shared" si="17"/>
        <v>0</v>
      </c>
      <c r="BI197" s="140">
        <f t="shared" si="18"/>
        <v>0</v>
      </c>
      <c r="BJ197" s="17" t="s">
        <v>6</v>
      </c>
      <c r="BK197" s="140">
        <f t="shared" si="19"/>
        <v>0</v>
      </c>
      <c r="BL197" s="17" t="s">
        <v>229</v>
      </c>
      <c r="BM197" s="139" t="s">
        <v>1032</v>
      </c>
    </row>
    <row r="198" spans="2:65" s="1" customFormat="1" ht="21.75" customHeight="1">
      <c r="B198" s="32"/>
      <c r="C198" s="127" t="s">
        <v>472</v>
      </c>
      <c r="D198" s="127" t="s">
        <v>225</v>
      </c>
      <c r="E198" s="128" t="s">
        <v>707</v>
      </c>
      <c r="F198" s="129" t="s">
        <v>708</v>
      </c>
      <c r="G198" s="130" t="s">
        <v>228</v>
      </c>
      <c r="H198" s="131">
        <v>61.38</v>
      </c>
      <c r="I198" s="132"/>
      <c r="J198" s="133">
        <f t="shared" si="10"/>
        <v>0</v>
      </c>
      <c r="K198" s="134"/>
      <c r="L198" s="32"/>
      <c r="M198" s="135" t="s">
        <v>1</v>
      </c>
      <c r="N198" s="136" t="s">
        <v>44</v>
      </c>
      <c r="P198" s="137">
        <f t="shared" si="11"/>
        <v>0</v>
      </c>
      <c r="Q198" s="137">
        <v>0</v>
      </c>
      <c r="R198" s="137">
        <f t="shared" si="12"/>
        <v>0</v>
      </c>
      <c r="S198" s="137">
        <v>0</v>
      </c>
      <c r="T198" s="138">
        <f t="shared" si="13"/>
        <v>0</v>
      </c>
      <c r="AR198" s="139" t="s">
        <v>229</v>
      </c>
      <c r="AT198" s="139" t="s">
        <v>225</v>
      </c>
      <c r="AU198" s="139" t="s">
        <v>6</v>
      </c>
      <c r="AY198" s="17" t="s">
        <v>224</v>
      </c>
      <c r="BE198" s="140">
        <f t="shared" si="14"/>
        <v>0</v>
      </c>
      <c r="BF198" s="140">
        <f t="shared" si="15"/>
        <v>0</v>
      </c>
      <c r="BG198" s="140">
        <f t="shared" si="16"/>
        <v>0</v>
      </c>
      <c r="BH198" s="140">
        <f t="shared" si="17"/>
        <v>0</v>
      </c>
      <c r="BI198" s="140">
        <f t="shared" si="18"/>
        <v>0</v>
      </c>
      <c r="BJ198" s="17" t="s">
        <v>6</v>
      </c>
      <c r="BK198" s="140">
        <f t="shared" si="19"/>
        <v>0</v>
      </c>
      <c r="BL198" s="17" t="s">
        <v>229</v>
      </c>
      <c r="BM198" s="139" t="s">
        <v>1033</v>
      </c>
    </row>
    <row r="199" spans="2:65" s="11" customFormat="1">
      <c r="B199" s="141"/>
      <c r="D199" s="142" t="s">
        <v>231</v>
      </c>
      <c r="E199" s="143" t="s">
        <v>1</v>
      </c>
      <c r="F199" s="144" t="s">
        <v>1034</v>
      </c>
      <c r="H199" s="143" t="s">
        <v>1</v>
      </c>
      <c r="I199" s="145"/>
      <c r="L199" s="141"/>
      <c r="M199" s="146"/>
      <c r="T199" s="147"/>
      <c r="AT199" s="143" t="s">
        <v>231</v>
      </c>
      <c r="AU199" s="143" t="s">
        <v>6</v>
      </c>
      <c r="AV199" s="11" t="s">
        <v>6</v>
      </c>
      <c r="AW199" s="11" t="s">
        <v>35</v>
      </c>
      <c r="AX199" s="11" t="s">
        <v>79</v>
      </c>
      <c r="AY199" s="143" t="s">
        <v>224</v>
      </c>
    </row>
    <row r="200" spans="2:65" s="12" customFormat="1">
      <c r="B200" s="148"/>
      <c r="D200" s="142" t="s">
        <v>231</v>
      </c>
      <c r="E200" s="149" t="s">
        <v>1</v>
      </c>
      <c r="F200" s="150" t="s">
        <v>1035</v>
      </c>
      <c r="H200" s="151">
        <v>12.48</v>
      </c>
      <c r="I200" s="152"/>
      <c r="L200" s="148"/>
      <c r="M200" s="153"/>
      <c r="T200" s="154"/>
      <c r="AT200" s="149" t="s">
        <v>231</v>
      </c>
      <c r="AU200" s="149" t="s">
        <v>6</v>
      </c>
      <c r="AV200" s="12" t="s">
        <v>88</v>
      </c>
      <c r="AW200" s="12" t="s">
        <v>35</v>
      </c>
      <c r="AX200" s="12" t="s">
        <v>79</v>
      </c>
      <c r="AY200" s="149" t="s">
        <v>224</v>
      </c>
    </row>
    <row r="201" spans="2:65" s="11" customFormat="1">
      <c r="B201" s="141"/>
      <c r="D201" s="142" t="s">
        <v>231</v>
      </c>
      <c r="E201" s="143" t="s">
        <v>1</v>
      </c>
      <c r="F201" s="144" t="s">
        <v>1036</v>
      </c>
      <c r="H201" s="143" t="s">
        <v>1</v>
      </c>
      <c r="I201" s="145"/>
      <c r="L201" s="141"/>
      <c r="M201" s="146"/>
      <c r="T201" s="147"/>
      <c r="AT201" s="143" t="s">
        <v>231</v>
      </c>
      <c r="AU201" s="143" t="s">
        <v>6</v>
      </c>
      <c r="AV201" s="11" t="s">
        <v>6</v>
      </c>
      <c r="AW201" s="11" t="s">
        <v>35</v>
      </c>
      <c r="AX201" s="11" t="s">
        <v>79</v>
      </c>
      <c r="AY201" s="143" t="s">
        <v>224</v>
      </c>
    </row>
    <row r="202" spans="2:65" s="12" customFormat="1">
      <c r="B202" s="148"/>
      <c r="D202" s="142" t="s">
        <v>231</v>
      </c>
      <c r="E202" s="149" t="s">
        <v>1</v>
      </c>
      <c r="F202" s="150" t="s">
        <v>1037</v>
      </c>
      <c r="H202" s="151">
        <v>16.2</v>
      </c>
      <c r="I202" s="152"/>
      <c r="L202" s="148"/>
      <c r="M202" s="153"/>
      <c r="T202" s="154"/>
      <c r="AT202" s="149" t="s">
        <v>231</v>
      </c>
      <c r="AU202" s="149" t="s">
        <v>6</v>
      </c>
      <c r="AV202" s="12" t="s">
        <v>88</v>
      </c>
      <c r="AW202" s="12" t="s">
        <v>35</v>
      </c>
      <c r="AX202" s="12" t="s">
        <v>79</v>
      </c>
      <c r="AY202" s="149" t="s">
        <v>224</v>
      </c>
    </row>
    <row r="203" spans="2:65" s="11" customFormat="1">
      <c r="B203" s="141"/>
      <c r="D203" s="142" t="s">
        <v>231</v>
      </c>
      <c r="E203" s="143" t="s">
        <v>1</v>
      </c>
      <c r="F203" s="144" t="s">
        <v>1038</v>
      </c>
      <c r="H203" s="143" t="s">
        <v>1</v>
      </c>
      <c r="I203" s="145"/>
      <c r="L203" s="141"/>
      <c r="M203" s="146"/>
      <c r="T203" s="147"/>
      <c r="AT203" s="143" t="s">
        <v>231</v>
      </c>
      <c r="AU203" s="143" t="s">
        <v>6</v>
      </c>
      <c r="AV203" s="11" t="s">
        <v>6</v>
      </c>
      <c r="AW203" s="11" t="s">
        <v>35</v>
      </c>
      <c r="AX203" s="11" t="s">
        <v>79</v>
      </c>
      <c r="AY203" s="143" t="s">
        <v>224</v>
      </c>
    </row>
    <row r="204" spans="2:65" s="12" customFormat="1">
      <c r="B204" s="148"/>
      <c r="D204" s="142" t="s">
        <v>231</v>
      </c>
      <c r="E204" s="149" t="s">
        <v>1</v>
      </c>
      <c r="F204" s="150" t="s">
        <v>1039</v>
      </c>
      <c r="H204" s="151">
        <v>32.700000000000003</v>
      </c>
      <c r="I204" s="152"/>
      <c r="L204" s="148"/>
      <c r="M204" s="153"/>
      <c r="T204" s="154"/>
      <c r="AT204" s="149" t="s">
        <v>231</v>
      </c>
      <c r="AU204" s="149" t="s">
        <v>6</v>
      </c>
      <c r="AV204" s="12" t="s">
        <v>88</v>
      </c>
      <c r="AW204" s="12" t="s">
        <v>35</v>
      </c>
      <c r="AX204" s="12" t="s">
        <v>79</v>
      </c>
      <c r="AY204" s="149" t="s">
        <v>224</v>
      </c>
    </row>
    <row r="205" spans="2:65" s="13" customFormat="1">
      <c r="B205" s="155"/>
      <c r="D205" s="142" t="s">
        <v>231</v>
      </c>
      <c r="E205" s="156" t="s">
        <v>1</v>
      </c>
      <c r="F205" s="157" t="s">
        <v>236</v>
      </c>
      <c r="H205" s="158">
        <v>61.38</v>
      </c>
      <c r="I205" s="159"/>
      <c r="L205" s="155"/>
      <c r="M205" s="160"/>
      <c r="T205" s="161"/>
      <c r="AT205" s="156" t="s">
        <v>231</v>
      </c>
      <c r="AU205" s="156" t="s">
        <v>6</v>
      </c>
      <c r="AV205" s="13" t="s">
        <v>229</v>
      </c>
      <c r="AW205" s="13" t="s">
        <v>35</v>
      </c>
      <c r="AX205" s="13" t="s">
        <v>6</v>
      </c>
      <c r="AY205" s="156" t="s">
        <v>224</v>
      </c>
    </row>
    <row r="206" spans="2:65" s="10" customFormat="1" ht="25.9" customHeight="1">
      <c r="B206" s="117"/>
      <c r="D206" s="118" t="s">
        <v>78</v>
      </c>
      <c r="E206" s="119" t="s">
        <v>721</v>
      </c>
      <c r="F206" s="119" t="s">
        <v>722</v>
      </c>
      <c r="I206" s="120"/>
      <c r="J206" s="121">
        <f>BK206</f>
        <v>0</v>
      </c>
      <c r="L206" s="117"/>
      <c r="M206" s="122"/>
      <c r="P206" s="123">
        <f>P207</f>
        <v>0</v>
      </c>
      <c r="R206" s="123">
        <f>R207</f>
        <v>0</v>
      </c>
      <c r="T206" s="124">
        <f>T207</f>
        <v>0</v>
      </c>
      <c r="AR206" s="118" t="s">
        <v>6</v>
      </c>
      <c r="AT206" s="125" t="s">
        <v>78</v>
      </c>
      <c r="AU206" s="125" t="s">
        <v>79</v>
      </c>
      <c r="AY206" s="118" t="s">
        <v>224</v>
      </c>
      <c r="BK206" s="126">
        <f>BK207</f>
        <v>0</v>
      </c>
    </row>
    <row r="207" spans="2:65" s="1" customFormat="1" ht="16.5" customHeight="1">
      <c r="B207" s="32"/>
      <c r="C207" s="127" t="s">
        <v>477</v>
      </c>
      <c r="D207" s="127" t="s">
        <v>225</v>
      </c>
      <c r="E207" s="128" t="s">
        <v>1040</v>
      </c>
      <c r="F207" s="129" t="s">
        <v>1041</v>
      </c>
      <c r="G207" s="130" t="s">
        <v>437</v>
      </c>
      <c r="H207" s="131">
        <v>1773.5650000000001</v>
      </c>
      <c r="I207" s="132"/>
      <c r="J207" s="133">
        <f>ROUND(I207*H207,2)</f>
        <v>0</v>
      </c>
      <c r="K207" s="134"/>
      <c r="L207" s="32"/>
      <c r="M207" s="181" t="s">
        <v>1</v>
      </c>
      <c r="N207" s="182" t="s">
        <v>44</v>
      </c>
      <c r="O207" s="183"/>
      <c r="P207" s="184">
        <f>O207*H207</f>
        <v>0</v>
      </c>
      <c r="Q207" s="184">
        <v>0</v>
      </c>
      <c r="R207" s="184">
        <f>Q207*H207</f>
        <v>0</v>
      </c>
      <c r="S207" s="184">
        <v>0</v>
      </c>
      <c r="T207" s="185">
        <f>S207*H207</f>
        <v>0</v>
      </c>
      <c r="AR207" s="139" t="s">
        <v>229</v>
      </c>
      <c r="AT207" s="139" t="s">
        <v>225</v>
      </c>
      <c r="AU207" s="139" t="s">
        <v>6</v>
      </c>
      <c r="AY207" s="17" t="s">
        <v>224</v>
      </c>
      <c r="BE207" s="140">
        <f>IF(N207="základní",J207,0)</f>
        <v>0</v>
      </c>
      <c r="BF207" s="140">
        <f>IF(N207="snížená",J207,0)</f>
        <v>0</v>
      </c>
      <c r="BG207" s="140">
        <f>IF(N207="zákl. přenesená",J207,0)</f>
        <v>0</v>
      </c>
      <c r="BH207" s="140">
        <f>IF(N207="sníž. přenesená",J207,0)</f>
        <v>0</v>
      </c>
      <c r="BI207" s="140">
        <f>IF(N207="nulová",J207,0)</f>
        <v>0</v>
      </c>
      <c r="BJ207" s="17" t="s">
        <v>6</v>
      </c>
      <c r="BK207" s="140">
        <f>ROUND(I207*H207,2)</f>
        <v>0</v>
      </c>
      <c r="BL207" s="17" t="s">
        <v>229</v>
      </c>
      <c r="BM207" s="139" t="s">
        <v>1042</v>
      </c>
    </row>
    <row r="208" spans="2:65" s="1" customFormat="1" ht="6.95" customHeight="1">
      <c r="B208" s="44"/>
      <c r="C208" s="45"/>
      <c r="D208" s="45"/>
      <c r="E208" s="45"/>
      <c r="F208" s="45"/>
      <c r="G208" s="45"/>
      <c r="H208" s="45"/>
      <c r="I208" s="45"/>
      <c r="J208" s="45"/>
      <c r="K208" s="45"/>
      <c r="L208" s="32"/>
    </row>
  </sheetData>
  <sheetProtection algorithmName="SHA-512" hashValue="nMsCKii6B5fmsBbDuwc//B/z/GTV0E4Owa3LrShMJpEooPWffYYUFvoXLMNIItGJDvA/CW0JUrsHmGl8oBxwtQ==" saltValue="AsLIXbvwdYYOHWbYNxD1q+nqcjwujQjLiXwcha1oq+15Atdji6yz9o8E72c1YB+SwS3kSAyDR3Vxbd1VYXZfwQ==" spinCount="100000" sheet="1" objects="1" scenarios="1" formatColumns="0" formatRows="0" autoFilter="0"/>
  <autoFilter ref="C119:K207" xr:uid="{00000000-0009-0000-0000-000002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B2:BM135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171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>
      <c r="B4" s="20"/>
      <c r="D4" s="21" t="s">
        <v>181</v>
      </c>
      <c r="L4" s="20"/>
      <c r="M4" s="88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236" t="str">
        <f>'Rekapitulace stavby'!K6</f>
        <v>Přírodní koupací biotop Jilemnice</v>
      </c>
      <c r="F7" s="237"/>
      <c r="G7" s="237"/>
      <c r="H7" s="237"/>
      <c r="L7" s="20"/>
    </row>
    <row r="8" spans="2:46" s="1" customFormat="1" ht="12" customHeight="1">
      <c r="B8" s="32"/>
      <c r="D8" s="27" t="s">
        <v>182</v>
      </c>
      <c r="L8" s="32"/>
    </row>
    <row r="9" spans="2:46" s="1" customFormat="1" ht="16.5" customHeight="1">
      <c r="B9" s="32"/>
      <c r="E9" s="201" t="s">
        <v>2627</v>
      </c>
      <c r="F9" s="235"/>
      <c r="G9" s="235"/>
      <c r="H9" s="235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19</v>
      </c>
      <c r="F11" s="25" t="s">
        <v>1</v>
      </c>
      <c r="I11" s="27" t="s">
        <v>20</v>
      </c>
      <c r="J11" s="25" t="s">
        <v>1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52" t="str">
        <f>'Rekapitulace stavby'!AN8</f>
        <v>12. 2. 2024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27</v>
      </c>
      <c r="L14" s="32"/>
    </row>
    <row r="15" spans="2:46" s="1" customFormat="1" ht="18" customHeight="1">
      <c r="B15" s="32"/>
      <c r="E15" s="25" t="s">
        <v>28</v>
      </c>
      <c r="I15" s="27" t="s">
        <v>29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30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8" t="str">
        <f>'Rekapitulace stavby'!E14</f>
        <v>Vyplň údaj</v>
      </c>
      <c r="F18" s="224"/>
      <c r="G18" s="224"/>
      <c r="H18" s="224"/>
      <c r="I18" s="27" t="s">
        <v>29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32</v>
      </c>
      <c r="I20" s="27" t="s">
        <v>26</v>
      </c>
      <c r="J20" s="25" t="s">
        <v>33</v>
      </c>
      <c r="L20" s="32"/>
    </row>
    <row r="21" spans="2:12" s="1" customFormat="1" ht="18" customHeight="1">
      <c r="B21" s="32"/>
      <c r="E21" s="25" t="s">
        <v>34</v>
      </c>
      <c r="I21" s="27" t="s">
        <v>29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36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29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38</v>
      </c>
      <c r="L26" s="32"/>
    </row>
    <row r="27" spans="2:12" s="7" customFormat="1" ht="16.5" customHeight="1">
      <c r="B27" s="89"/>
      <c r="E27" s="228" t="s">
        <v>1</v>
      </c>
      <c r="F27" s="228"/>
      <c r="G27" s="228"/>
      <c r="H27" s="228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39</v>
      </c>
      <c r="J30" s="66">
        <f>ROUND(J119,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41</v>
      </c>
      <c r="I32" s="35" t="s">
        <v>40</v>
      </c>
      <c r="J32" s="35" t="s">
        <v>42</v>
      </c>
      <c r="L32" s="32"/>
    </row>
    <row r="33" spans="2:12" s="1" customFormat="1" ht="14.45" customHeight="1">
      <c r="B33" s="32"/>
      <c r="D33" s="55" t="s">
        <v>43</v>
      </c>
      <c r="E33" s="27" t="s">
        <v>44</v>
      </c>
      <c r="F33" s="91">
        <f>ROUND((SUM(BE119:BE134)),  2)</f>
        <v>0</v>
      </c>
      <c r="I33" s="92">
        <v>0.21</v>
      </c>
      <c r="J33" s="91">
        <f>ROUND(((SUM(BE119:BE134))*I33),  2)</f>
        <v>0</v>
      </c>
      <c r="L33" s="32"/>
    </row>
    <row r="34" spans="2:12" s="1" customFormat="1" ht="14.45" customHeight="1">
      <c r="B34" s="32"/>
      <c r="E34" s="27" t="s">
        <v>45</v>
      </c>
      <c r="F34" s="91">
        <f>ROUND((SUM(BF119:BF134)),  2)</f>
        <v>0</v>
      </c>
      <c r="I34" s="92">
        <v>0.12</v>
      </c>
      <c r="J34" s="91">
        <f>ROUND(((SUM(BF119:BF134))*I34),  2)</f>
        <v>0</v>
      </c>
      <c r="L34" s="32"/>
    </row>
    <row r="35" spans="2:12" s="1" customFormat="1" ht="14.45" hidden="1" customHeight="1">
      <c r="B35" s="32"/>
      <c r="E35" s="27" t="s">
        <v>46</v>
      </c>
      <c r="F35" s="91">
        <f>ROUND((SUM(BG119:BG134)),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47</v>
      </c>
      <c r="F36" s="91">
        <f>ROUND((SUM(BH119:BH134)),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48</v>
      </c>
      <c r="F37" s="91">
        <f>ROUND((SUM(BI119:BI134)),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3"/>
      <c r="D39" s="94" t="s">
        <v>49</v>
      </c>
      <c r="E39" s="57"/>
      <c r="F39" s="57"/>
      <c r="G39" s="95" t="s">
        <v>50</v>
      </c>
      <c r="H39" s="96" t="s">
        <v>51</v>
      </c>
      <c r="I39" s="57"/>
      <c r="J39" s="97">
        <f>SUM(J30:J37)</f>
        <v>0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52</v>
      </c>
      <c r="E50" s="42"/>
      <c r="F50" s="42"/>
      <c r="G50" s="41" t="s">
        <v>53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54</v>
      </c>
      <c r="E61" s="34"/>
      <c r="F61" s="99" t="s">
        <v>55</v>
      </c>
      <c r="G61" s="43" t="s">
        <v>54</v>
      </c>
      <c r="H61" s="34"/>
      <c r="I61" s="34"/>
      <c r="J61" s="100" t="s">
        <v>55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56</v>
      </c>
      <c r="E65" s="42"/>
      <c r="F65" s="42"/>
      <c r="G65" s="41" t="s">
        <v>57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54</v>
      </c>
      <c r="E76" s="34"/>
      <c r="F76" s="99" t="s">
        <v>55</v>
      </c>
      <c r="G76" s="43" t="s">
        <v>54</v>
      </c>
      <c r="H76" s="34"/>
      <c r="I76" s="34"/>
      <c r="J76" s="100" t="s">
        <v>55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184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17</v>
      </c>
      <c r="L84" s="32"/>
    </row>
    <row r="85" spans="2:47" s="1" customFormat="1" ht="16.5" customHeight="1">
      <c r="B85" s="32"/>
      <c r="E85" s="236" t="str">
        <f>E7</f>
        <v>Přírodní koupací biotop Jilemnice</v>
      </c>
      <c r="F85" s="237"/>
      <c r="G85" s="237"/>
      <c r="H85" s="237"/>
      <c r="L85" s="32"/>
    </row>
    <row r="86" spans="2:47" s="1" customFormat="1" ht="12" customHeight="1">
      <c r="B86" s="32"/>
      <c r="C86" s="27" t="s">
        <v>182</v>
      </c>
      <c r="L86" s="32"/>
    </row>
    <row r="87" spans="2:47" s="1" customFormat="1" ht="16.5" customHeight="1">
      <c r="B87" s="32"/>
      <c r="E87" s="201" t="str">
        <f>E9</f>
        <v>SO 13 - Dětské hřiště</v>
      </c>
      <c r="F87" s="235"/>
      <c r="G87" s="235"/>
      <c r="H87" s="235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21</v>
      </c>
      <c r="F89" s="25" t="str">
        <f>F12</f>
        <v>Jilemnice</v>
      </c>
      <c r="I89" s="27" t="s">
        <v>23</v>
      </c>
      <c r="J89" s="52" t="str">
        <f>IF(J12="","",J12)</f>
        <v>12. 2. 2024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25</v>
      </c>
      <c r="F91" s="25" t="str">
        <f>E15</f>
        <v>Sportovní centrum Jilemnice, s.r.o.</v>
      </c>
      <c r="I91" s="27" t="s">
        <v>32</v>
      </c>
      <c r="J91" s="30" t="str">
        <f>E21</f>
        <v xml:space="preserve">BAPO s.r.o. </v>
      </c>
      <c r="L91" s="32"/>
    </row>
    <row r="92" spans="2:47" s="1" customFormat="1" ht="15.2" customHeight="1">
      <c r="B92" s="32"/>
      <c r="C92" s="27" t="s">
        <v>30</v>
      </c>
      <c r="F92" s="25" t="str">
        <f>IF(E18="","",E18)</f>
        <v>Vyplň údaj</v>
      </c>
      <c r="I92" s="27" t="s">
        <v>36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185</v>
      </c>
      <c r="D94" s="93"/>
      <c r="E94" s="93"/>
      <c r="F94" s="93"/>
      <c r="G94" s="93"/>
      <c r="H94" s="93"/>
      <c r="I94" s="93"/>
      <c r="J94" s="102" t="s">
        <v>186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3" t="s">
        <v>187</v>
      </c>
      <c r="J96" s="66">
        <f>J119</f>
        <v>0</v>
      </c>
      <c r="L96" s="32"/>
      <c r="AU96" s="17" t="s">
        <v>188</v>
      </c>
    </row>
    <row r="97" spans="2:12" s="8" customFormat="1" ht="24.95" customHeight="1">
      <c r="B97" s="104"/>
      <c r="D97" s="105" t="s">
        <v>189</v>
      </c>
      <c r="E97" s="106"/>
      <c r="F97" s="106"/>
      <c r="G97" s="106"/>
      <c r="H97" s="106"/>
      <c r="I97" s="106"/>
      <c r="J97" s="107">
        <f>J120</f>
        <v>0</v>
      </c>
      <c r="L97" s="104"/>
    </row>
    <row r="98" spans="2:12" s="8" customFormat="1" ht="24.95" customHeight="1">
      <c r="B98" s="104"/>
      <c r="D98" s="105" t="s">
        <v>195</v>
      </c>
      <c r="E98" s="106"/>
      <c r="F98" s="106"/>
      <c r="G98" s="106"/>
      <c r="H98" s="106"/>
      <c r="I98" s="106"/>
      <c r="J98" s="107">
        <f>J125</f>
        <v>0</v>
      </c>
      <c r="L98" s="104"/>
    </row>
    <row r="99" spans="2:12" s="8" customFormat="1" ht="24.95" customHeight="1">
      <c r="B99" s="104"/>
      <c r="D99" s="105" t="s">
        <v>2628</v>
      </c>
      <c r="E99" s="106"/>
      <c r="F99" s="106"/>
      <c r="G99" s="106"/>
      <c r="H99" s="106"/>
      <c r="I99" s="106"/>
      <c r="J99" s="107">
        <f>J133</f>
        <v>0</v>
      </c>
      <c r="L99" s="104"/>
    </row>
    <row r="100" spans="2:12" s="1" customFormat="1" ht="21.75" customHeight="1">
      <c r="B100" s="32"/>
      <c r="L100" s="32"/>
    </row>
    <row r="101" spans="2:12" s="1" customFormat="1" ht="6.95" customHeight="1">
      <c r="B101" s="44"/>
      <c r="C101" s="45"/>
      <c r="D101" s="45"/>
      <c r="E101" s="45"/>
      <c r="F101" s="45"/>
      <c r="G101" s="45"/>
      <c r="H101" s="45"/>
      <c r="I101" s="45"/>
      <c r="J101" s="45"/>
      <c r="K101" s="45"/>
      <c r="L101" s="32"/>
    </row>
    <row r="105" spans="2:12" s="1" customFormat="1" ht="6.95" customHeight="1">
      <c r="B105" s="46"/>
      <c r="C105" s="47"/>
      <c r="D105" s="47"/>
      <c r="E105" s="47"/>
      <c r="F105" s="47"/>
      <c r="G105" s="47"/>
      <c r="H105" s="47"/>
      <c r="I105" s="47"/>
      <c r="J105" s="47"/>
      <c r="K105" s="47"/>
      <c r="L105" s="32"/>
    </row>
    <row r="106" spans="2:12" s="1" customFormat="1" ht="24.95" customHeight="1">
      <c r="B106" s="32"/>
      <c r="C106" s="21" t="s">
        <v>210</v>
      </c>
      <c r="L106" s="32"/>
    </row>
    <row r="107" spans="2:12" s="1" customFormat="1" ht="6.95" customHeight="1">
      <c r="B107" s="32"/>
      <c r="L107" s="32"/>
    </row>
    <row r="108" spans="2:12" s="1" customFormat="1" ht="12" customHeight="1">
      <c r="B108" s="32"/>
      <c r="C108" s="27" t="s">
        <v>17</v>
      </c>
      <c r="L108" s="32"/>
    </row>
    <row r="109" spans="2:12" s="1" customFormat="1" ht="16.5" customHeight="1">
      <c r="B109" s="32"/>
      <c r="E109" s="236" t="str">
        <f>E7</f>
        <v>Přírodní koupací biotop Jilemnice</v>
      </c>
      <c r="F109" s="237"/>
      <c r="G109" s="237"/>
      <c r="H109" s="237"/>
      <c r="L109" s="32"/>
    </row>
    <row r="110" spans="2:12" s="1" customFormat="1" ht="12" customHeight="1">
      <c r="B110" s="32"/>
      <c r="C110" s="27" t="s">
        <v>182</v>
      </c>
      <c r="L110" s="32"/>
    </row>
    <row r="111" spans="2:12" s="1" customFormat="1" ht="16.5" customHeight="1">
      <c r="B111" s="32"/>
      <c r="E111" s="201" t="str">
        <f>E9</f>
        <v>SO 13 - Dětské hřiště</v>
      </c>
      <c r="F111" s="235"/>
      <c r="G111" s="235"/>
      <c r="H111" s="235"/>
      <c r="L111" s="32"/>
    </row>
    <row r="112" spans="2:12" s="1" customFormat="1" ht="6.95" customHeight="1">
      <c r="B112" s="32"/>
      <c r="L112" s="32"/>
    </row>
    <row r="113" spans="2:65" s="1" customFormat="1" ht="12" customHeight="1">
      <c r="B113" s="32"/>
      <c r="C113" s="27" t="s">
        <v>21</v>
      </c>
      <c r="F113" s="25" t="str">
        <f>F12</f>
        <v>Jilemnice</v>
      </c>
      <c r="I113" s="27" t="s">
        <v>23</v>
      </c>
      <c r="J113" s="52" t="str">
        <f>IF(J12="","",J12)</f>
        <v>12. 2. 2024</v>
      </c>
      <c r="L113" s="32"/>
    </row>
    <row r="114" spans="2:65" s="1" customFormat="1" ht="6.95" customHeight="1">
      <c r="B114" s="32"/>
      <c r="L114" s="32"/>
    </row>
    <row r="115" spans="2:65" s="1" customFormat="1" ht="15.2" customHeight="1">
      <c r="B115" s="32"/>
      <c r="C115" s="27" t="s">
        <v>25</v>
      </c>
      <c r="F115" s="25" t="str">
        <f>E15</f>
        <v>Sportovní centrum Jilemnice, s.r.o.</v>
      </c>
      <c r="I115" s="27" t="s">
        <v>32</v>
      </c>
      <c r="J115" s="30" t="str">
        <f>E21</f>
        <v xml:space="preserve">BAPO s.r.o. </v>
      </c>
      <c r="L115" s="32"/>
    </row>
    <row r="116" spans="2:65" s="1" customFormat="1" ht="15.2" customHeight="1">
      <c r="B116" s="32"/>
      <c r="C116" s="27" t="s">
        <v>30</v>
      </c>
      <c r="F116" s="25" t="str">
        <f>IF(E18="","",E18)</f>
        <v>Vyplň údaj</v>
      </c>
      <c r="I116" s="27" t="s">
        <v>36</v>
      </c>
      <c r="J116" s="30" t="str">
        <f>E24</f>
        <v xml:space="preserve"> </v>
      </c>
      <c r="L116" s="32"/>
    </row>
    <row r="117" spans="2:65" s="1" customFormat="1" ht="10.35" customHeight="1">
      <c r="B117" s="32"/>
      <c r="L117" s="32"/>
    </row>
    <row r="118" spans="2:65" s="9" customFormat="1" ht="29.25" customHeight="1">
      <c r="B118" s="108"/>
      <c r="C118" s="109" t="s">
        <v>211</v>
      </c>
      <c r="D118" s="110" t="s">
        <v>64</v>
      </c>
      <c r="E118" s="110" t="s">
        <v>60</v>
      </c>
      <c r="F118" s="110" t="s">
        <v>61</v>
      </c>
      <c r="G118" s="110" t="s">
        <v>212</v>
      </c>
      <c r="H118" s="110" t="s">
        <v>213</v>
      </c>
      <c r="I118" s="110" t="s">
        <v>214</v>
      </c>
      <c r="J118" s="111" t="s">
        <v>186</v>
      </c>
      <c r="K118" s="112" t="s">
        <v>215</v>
      </c>
      <c r="L118" s="108"/>
      <c r="M118" s="59" t="s">
        <v>1</v>
      </c>
      <c r="N118" s="60" t="s">
        <v>43</v>
      </c>
      <c r="O118" s="60" t="s">
        <v>216</v>
      </c>
      <c r="P118" s="60" t="s">
        <v>217</v>
      </c>
      <c r="Q118" s="60" t="s">
        <v>218</v>
      </c>
      <c r="R118" s="60" t="s">
        <v>219</v>
      </c>
      <c r="S118" s="60" t="s">
        <v>220</v>
      </c>
      <c r="T118" s="61" t="s">
        <v>221</v>
      </c>
    </row>
    <row r="119" spans="2:65" s="1" customFormat="1" ht="22.9" customHeight="1">
      <c r="B119" s="32"/>
      <c r="C119" s="64" t="s">
        <v>222</v>
      </c>
      <c r="J119" s="113">
        <f>BK119</f>
        <v>0</v>
      </c>
      <c r="L119" s="32"/>
      <c r="M119" s="62"/>
      <c r="N119" s="53"/>
      <c r="O119" s="53"/>
      <c r="P119" s="114">
        <f>P120+P125+P133</f>
        <v>0</v>
      </c>
      <c r="Q119" s="53"/>
      <c r="R119" s="114">
        <f>R120+R125+R133</f>
        <v>30.561374000000001</v>
      </c>
      <c r="S119" s="53"/>
      <c r="T119" s="115">
        <f>T120+T125+T133</f>
        <v>0</v>
      </c>
      <c r="AT119" s="17" t="s">
        <v>78</v>
      </c>
      <c r="AU119" s="17" t="s">
        <v>188</v>
      </c>
      <c r="BK119" s="116">
        <f>BK120+BK125+BK133</f>
        <v>0</v>
      </c>
    </row>
    <row r="120" spans="2:65" s="10" customFormat="1" ht="25.9" customHeight="1">
      <c r="B120" s="117"/>
      <c r="D120" s="118" t="s">
        <v>78</v>
      </c>
      <c r="E120" s="119" t="s">
        <v>6</v>
      </c>
      <c r="F120" s="119" t="s">
        <v>223</v>
      </c>
      <c r="I120" s="120"/>
      <c r="J120" s="121">
        <f>BK120</f>
        <v>0</v>
      </c>
      <c r="L120" s="117"/>
      <c r="M120" s="122"/>
      <c r="P120" s="123">
        <f>SUM(P121:P124)</f>
        <v>0</v>
      </c>
      <c r="R120" s="123">
        <f>SUM(R121:R124)</f>
        <v>0</v>
      </c>
      <c r="T120" s="124">
        <f>SUM(T121:T124)</f>
        <v>0</v>
      </c>
      <c r="AR120" s="118" t="s">
        <v>6</v>
      </c>
      <c r="AT120" s="125" t="s">
        <v>78</v>
      </c>
      <c r="AU120" s="125" t="s">
        <v>79</v>
      </c>
      <c r="AY120" s="118" t="s">
        <v>224</v>
      </c>
      <c r="BK120" s="126">
        <f>SUM(BK121:BK124)</f>
        <v>0</v>
      </c>
    </row>
    <row r="121" spans="2:65" s="1" customFormat="1" ht="24.2" customHeight="1">
      <c r="B121" s="32"/>
      <c r="C121" s="127" t="s">
        <v>6</v>
      </c>
      <c r="D121" s="127" t="s">
        <v>225</v>
      </c>
      <c r="E121" s="128" t="s">
        <v>226</v>
      </c>
      <c r="F121" s="129" t="s">
        <v>227</v>
      </c>
      <c r="G121" s="130" t="s">
        <v>228</v>
      </c>
      <c r="H121" s="131">
        <v>29.48</v>
      </c>
      <c r="I121" s="132"/>
      <c r="J121" s="133">
        <f>ROUND(I121*H121,2)</f>
        <v>0</v>
      </c>
      <c r="K121" s="134"/>
      <c r="L121" s="32"/>
      <c r="M121" s="135" t="s">
        <v>1</v>
      </c>
      <c r="N121" s="136" t="s">
        <v>44</v>
      </c>
      <c r="P121" s="137">
        <f>O121*H121</f>
        <v>0</v>
      </c>
      <c r="Q121" s="137">
        <v>0</v>
      </c>
      <c r="R121" s="137">
        <f>Q121*H121</f>
        <v>0</v>
      </c>
      <c r="S121" s="137">
        <v>0</v>
      </c>
      <c r="T121" s="138">
        <f>S121*H121</f>
        <v>0</v>
      </c>
      <c r="AR121" s="139" t="s">
        <v>229</v>
      </c>
      <c r="AT121" s="139" t="s">
        <v>225</v>
      </c>
      <c r="AU121" s="139" t="s">
        <v>6</v>
      </c>
      <c r="AY121" s="17" t="s">
        <v>224</v>
      </c>
      <c r="BE121" s="140">
        <f>IF(N121="základní",J121,0)</f>
        <v>0</v>
      </c>
      <c r="BF121" s="140">
        <f>IF(N121="snížená",J121,0)</f>
        <v>0</v>
      </c>
      <c r="BG121" s="140">
        <f>IF(N121="zákl. přenesená",J121,0)</f>
        <v>0</v>
      </c>
      <c r="BH121" s="140">
        <f>IF(N121="sníž. přenesená",J121,0)</f>
        <v>0</v>
      </c>
      <c r="BI121" s="140">
        <f>IF(N121="nulová",J121,0)</f>
        <v>0</v>
      </c>
      <c r="BJ121" s="17" t="s">
        <v>6</v>
      </c>
      <c r="BK121" s="140">
        <f>ROUND(I121*H121,2)</f>
        <v>0</v>
      </c>
      <c r="BL121" s="17" t="s">
        <v>229</v>
      </c>
      <c r="BM121" s="139" t="s">
        <v>2629</v>
      </c>
    </row>
    <row r="122" spans="2:65" s="12" customFormat="1">
      <c r="B122" s="148"/>
      <c r="D122" s="142" t="s">
        <v>231</v>
      </c>
      <c r="E122" s="149" t="s">
        <v>1</v>
      </c>
      <c r="F122" s="150" t="s">
        <v>2630</v>
      </c>
      <c r="H122" s="151">
        <v>29.48</v>
      </c>
      <c r="I122" s="152"/>
      <c r="L122" s="148"/>
      <c r="M122" s="153"/>
      <c r="T122" s="154"/>
      <c r="AT122" s="149" t="s">
        <v>231</v>
      </c>
      <c r="AU122" s="149" t="s">
        <v>6</v>
      </c>
      <c r="AV122" s="12" t="s">
        <v>88</v>
      </c>
      <c r="AW122" s="12" t="s">
        <v>35</v>
      </c>
      <c r="AX122" s="12" t="s">
        <v>6</v>
      </c>
      <c r="AY122" s="149" t="s">
        <v>224</v>
      </c>
    </row>
    <row r="123" spans="2:65" s="1" customFormat="1" ht="37.9" customHeight="1">
      <c r="B123" s="32"/>
      <c r="C123" s="127" t="s">
        <v>88</v>
      </c>
      <c r="D123" s="127" t="s">
        <v>225</v>
      </c>
      <c r="E123" s="128" t="s">
        <v>237</v>
      </c>
      <c r="F123" s="129" t="s">
        <v>238</v>
      </c>
      <c r="G123" s="130" t="s">
        <v>228</v>
      </c>
      <c r="H123" s="131">
        <v>29.48</v>
      </c>
      <c r="I123" s="132"/>
      <c r="J123" s="133">
        <f>ROUND(I123*H123,2)</f>
        <v>0</v>
      </c>
      <c r="K123" s="134"/>
      <c r="L123" s="32"/>
      <c r="M123" s="135" t="s">
        <v>1</v>
      </c>
      <c r="N123" s="136" t="s">
        <v>44</v>
      </c>
      <c r="P123" s="137">
        <f>O123*H123</f>
        <v>0</v>
      </c>
      <c r="Q123" s="137">
        <v>0</v>
      </c>
      <c r="R123" s="137">
        <f>Q123*H123</f>
        <v>0</v>
      </c>
      <c r="S123" s="137">
        <v>0</v>
      </c>
      <c r="T123" s="138">
        <f>S123*H123</f>
        <v>0</v>
      </c>
      <c r="AR123" s="139" t="s">
        <v>229</v>
      </c>
      <c r="AT123" s="139" t="s">
        <v>225</v>
      </c>
      <c r="AU123" s="139" t="s">
        <v>6</v>
      </c>
      <c r="AY123" s="17" t="s">
        <v>224</v>
      </c>
      <c r="BE123" s="140">
        <f>IF(N123="základní",J123,0)</f>
        <v>0</v>
      </c>
      <c r="BF123" s="140">
        <f>IF(N123="snížená",J123,0)</f>
        <v>0</v>
      </c>
      <c r="BG123" s="140">
        <f>IF(N123="zákl. přenesená",J123,0)</f>
        <v>0</v>
      </c>
      <c r="BH123" s="140">
        <f>IF(N123="sníž. přenesená",J123,0)</f>
        <v>0</v>
      </c>
      <c r="BI123" s="140">
        <f>IF(N123="nulová",J123,0)</f>
        <v>0</v>
      </c>
      <c r="BJ123" s="17" t="s">
        <v>6</v>
      </c>
      <c r="BK123" s="140">
        <f>ROUND(I123*H123,2)</f>
        <v>0</v>
      </c>
      <c r="BL123" s="17" t="s">
        <v>229</v>
      </c>
      <c r="BM123" s="139" t="s">
        <v>2631</v>
      </c>
    </row>
    <row r="124" spans="2:65" s="12" customFormat="1">
      <c r="B124" s="148"/>
      <c r="D124" s="142" t="s">
        <v>231</v>
      </c>
      <c r="E124" s="149" t="s">
        <v>1</v>
      </c>
      <c r="F124" s="150" t="s">
        <v>2630</v>
      </c>
      <c r="H124" s="151">
        <v>29.48</v>
      </c>
      <c r="I124" s="152"/>
      <c r="L124" s="148"/>
      <c r="M124" s="153"/>
      <c r="T124" s="154"/>
      <c r="AT124" s="149" t="s">
        <v>231</v>
      </c>
      <c r="AU124" s="149" t="s">
        <v>6</v>
      </c>
      <c r="AV124" s="12" t="s">
        <v>88</v>
      </c>
      <c r="AW124" s="12" t="s">
        <v>35</v>
      </c>
      <c r="AX124" s="12" t="s">
        <v>6</v>
      </c>
      <c r="AY124" s="149" t="s">
        <v>224</v>
      </c>
    </row>
    <row r="125" spans="2:65" s="10" customFormat="1" ht="25.9" customHeight="1">
      <c r="B125" s="117"/>
      <c r="D125" s="118" t="s">
        <v>78</v>
      </c>
      <c r="E125" s="119" t="s">
        <v>250</v>
      </c>
      <c r="F125" s="119" t="s">
        <v>521</v>
      </c>
      <c r="I125" s="120"/>
      <c r="J125" s="121">
        <f>BK125</f>
        <v>0</v>
      </c>
      <c r="L125" s="117"/>
      <c r="M125" s="122"/>
      <c r="P125" s="123">
        <f>SUM(P126:P132)</f>
        <v>0</v>
      </c>
      <c r="R125" s="123">
        <f>SUM(R126:R132)</f>
        <v>30.561374000000001</v>
      </c>
      <c r="T125" s="124">
        <f>SUM(T126:T132)</f>
        <v>0</v>
      </c>
      <c r="AR125" s="118" t="s">
        <v>6</v>
      </c>
      <c r="AT125" s="125" t="s">
        <v>78</v>
      </c>
      <c r="AU125" s="125" t="s">
        <v>79</v>
      </c>
      <c r="AY125" s="118" t="s">
        <v>224</v>
      </c>
      <c r="BK125" s="126">
        <f>SUM(BK126:BK132)</f>
        <v>0</v>
      </c>
    </row>
    <row r="126" spans="2:65" s="1" customFormat="1" ht="24.2" customHeight="1">
      <c r="B126" s="32"/>
      <c r="C126" s="127" t="s">
        <v>241</v>
      </c>
      <c r="D126" s="127" t="s">
        <v>225</v>
      </c>
      <c r="E126" s="128" t="s">
        <v>2632</v>
      </c>
      <c r="F126" s="129" t="s">
        <v>2633</v>
      </c>
      <c r="G126" s="130" t="s">
        <v>320</v>
      </c>
      <c r="H126" s="131">
        <v>147.4</v>
      </c>
      <c r="I126" s="132"/>
      <c r="J126" s="133">
        <f>ROUND(I126*H126,2)</f>
        <v>0</v>
      </c>
      <c r="K126" s="134"/>
      <c r="L126" s="32"/>
      <c r="M126" s="135" t="s">
        <v>1</v>
      </c>
      <c r="N126" s="136" t="s">
        <v>44</v>
      </c>
      <c r="P126" s="137">
        <f>O126*H126</f>
        <v>0</v>
      </c>
      <c r="Q126" s="137">
        <v>0.106</v>
      </c>
      <c r="R126" s="137">
        <f>Q126*H126</f>
        <v>15.6244</v>
      </c>
      <c r="S126" s="137">
        <v>0</v>
      </c>
      <c r="T126" s="138">
        <f>S126*H126</f>
        <v>0</v>
      </c>
      <c r="AR126" s="139" t="s">
        <v>229</v>
      </c>
      <c r="AT126" s="139" t="s">
        <v>225</v>
      </c>
      <c r="AU126" s="139" t="s">
        <v>6</v>
      </c>
      <c r="AY126" s="17" t="s">
        <v>224</v>
      </c>
      <c r="BE126" s="140">
        <f>IF(N126="základní",J126,0)</f>
        <v>0</v>
      </c>
      <c r="BF126" s="140">
        <f>IF(N126="snížená",J126,0)</f>
        <v>0</v>
      </c>
      <c r="BG126" s="140">
        <f>IF(N126="zákl. přenesená",J126,0)</f>
        <v>0</v>
      </c>
      <c r="BH126" s="140">
        <f>IF(N126="sníž. přenesená",J126,0)</f>
        <v>0</v>
      </c>
      <c r="BI126" s="140">
        <f>IF(N126="nulová",J126,0)</f>
        <v>0</v>
      </c>
      <c r="BJ126" s="17" t="s">
        <v>6</v>
      </c>
      <c r="BK126" s="140">
        <f>ROUND(I126*H126,2)</f>
        <v>0</v>
      </c>
      <c r="BL126" s="17" t="s">
        <v>229</v>
      </c>
      <c r="BM126" s="139" t="s">
        <v>2634</v>
      </c>
    </row>
    <row r="127" spans="2:65" s="1" customFormat="1" ht="24.2" customHeight="1">
      <c r="B127" s="32"/>
      <c r="C127" s="127" t="s">
        <v>229</v>
      </c>
      <c r="D127" s="127" t="s">
        <v>225</v>
      </c>
      <c r="E127" s="128" t="s">
        <v>941</v>
      </c>
      <c r="F127" s="129" t="s">
        <v>942</v>
      </c>
      <c r="G127" s="130" t="s">
        <v>320</v>
      </c>
      <c r="H127" s="131">
        <v>147.4</v>
      </c>
      <c r="I127" s="132"/>
      <c r="J127" s="133">
        <f>ROUND(I127*H127,2)</f>
        <v>0</v>
      </c>
      <c r="K127" s="134"/>
      <c r="L127" s="32"/>
      <c r="M127" s="135" t="s">
        <v>1</v>
      </c>
      <c r="N127" s="136" t="s">
        <v>44</v>
      </c>
      <c r="P127" s="137">
        <f>O127*H127</f>
        <v>0</v>
      </c>
      <c r="Q127" s="137">
        <v>0</v>
      </c>
      <c r="R127" s="137">
        <f>Q127*H127</f>
        <v>0</v>
      </c>
      <c r="S127" s="137">
        <v>0</v>
      </c>
      <c r="T127" s="138">
        <f>S127*H127</f>
        <v>0</v>
      </c>
      <c r="AR127" s="139" t="s">
        <v>229</v>
      </c>
      <c r="AT127" s="139" t="s">
        <v>225</v>
      </c>
      <c r="AU127" s="139" t="s">
        <v>6</v>
      </c>
      <c r="AY127" s="17" t="s">
        <v>224</v>
      </c>
      <c r="BE127" s="140">
        <f>IF(N127="základní",J127,0)</f>
        <v>0</v>
      </c>
      <c r="BF127" s="140">
        <f>IF(N127="snížená",J127,0)</f>
        <v>0</v>
      </c>
      <c r="BG127" s="140">
        <f>IF(N127="zákl. přenesená",J127,0)</f>
        <v>0</v>
      </c>
      <c r="BH127" s="140">
        <f>IF(N127="sníž. přenesená",J127,0)</f>
        <v>0</v>
      </c>
      <c r="BI127" s="140">
        <f>IF(N127="nulová",J127,0)</f>
        <v>0</v>
      </c>
      <c r="BJ127" s="17" t="s">
        <v>6</v>
      </c>
      <c r="BK127" s="140">
        <f>ROUND(I127*H127,2)</f>
        <v>0</v>
      </c>
      <c r="BL127" s="17" t="s">
        <v>229</v>
      </c>
      <c r="BM127" s="139" t="s">
        <v>2635</v>
      </c>
    </row>
    <row r="128" spans="2:65" s="12" customFormat="1">
      <c r="B128" s="148"/>
      <c r="D128" s="142" t="s">
        <v>231</v>
      </c>
      <c r="E128" s="149" t="s">
        <v>1</v>
      </c>
      <c r="F128" s="150" t="s">
        <v>2636</v>
      </c>
      <c r="H128" s="151">
        <v>147.4</v>
      </c>
      <c r="I128" s="152"/>
      <c r="L128" s="148"/>
      <c r="M128" s="153"/>
      <c r="T128" s="154"/>
      <c r="AT128" s="149" t="s">
        <v>231</v>
      </c>
      <c r="AU128" s="149" t="s">
        <v>6</v>
      </c>
      <c r="AV128" s="12" t="s">
        <v>88</v>
      </c>
      <c r="AW128" s="12" t="s">
        <v>35</v>
      </c>
      <c r="AX128" s="12" t="s">
        <v>6</v>
      </c>
      <c r="AY128" s="149" t="s">
        <v>224</v>
      </c>
    </row>
    <row r="129" spans="2:65" s="1" customFormat="1" ht="33" customHeight="1">
      <c r="B129" s="32"/>
      <c r="C129" s="127" t="s">
        <v>250</v>
      </c>
      <c r="D129" s="127" t="s">
        <v>225</v>
      </c>
      <c r="E129" s="128" t="s">
        <v>2637</v>
      </c>
      <c r="F129" s="129" t="s">
        <v>2638</v>
      </c>
      <c r="G129" s="130" t="s">
        <v>320</v>
      </c>
      <c r="H129" s="131">
        <v>147.4</v>
      </c>
      <c r="I129" s="132"/>
      <c r="J129" s="133">
        <f>ROUND(I129*H129,2)</f>
        <v>0</v>
      </c>
      <c r="K129" s="134"/>
      <c r="L129" s="32"/>
      <c r="M129" s="135" t="s">
        <v>1</v>
      </c>
      <c r="N129" s="136" t="s">
        <v>44</v>
      </c>
      <c r="P129" s="137">
        <f>O129*H129</f>
        <v>0</v>
      </c>
      <c r="Q129" s="137">
        <v>5.151E-2</v>
      </c>
      <c r="R129" s="137">
        <f>Q129*H129</f>
        <v>7.5925739999999999</v>
      </c>
      <c r="S129" s="137">
        <v>0</v>
      </c>
      <c r="T129" s="138">
        <f>S129*H129</f>
        <v>0</v>
      </c>
      <c r="AR129" s="139" t="s">
        <v>229</v>
      </c>
      <c r="AT129" s="139" t="s">
        <v>225</v>
      </c>
      <c r="AU129" s="139" t="s">
        <v>6</v>
      </c>
      <c r="AY129" s="17" t="s">
        <v>224</v>
      </c>
      <c r="BE129" s="140">
        <f>IF(N129="základní",J129,0)</f>
        <v>0</v>
      </c>
      <c r="BF129" s="140">
        <f>IF(N129="snížená",J129,0)</f>
        <v>0</v>
      </c>
      <c r="BG129" s="140">
        <f>IF(N129="zákl. přenesená",J129,0)</f>
        <v>0</v>
      </c>
      <c r="BH129" s="140">
        <f>IF(N129="sníž. přenesená",J129,0)</f>
        <v>0</v>
      </c>
      <c r="BI129" s="140">
        <f>IF(N129="nulová",J129,0)</f>
        <v>0</v>
      </c>
      <c r="BJ129" s="17" t="s">
        <v>6</v>
      </c>
      <c r="BK129" s="140">
        <f>ROUND(I129*H129,2)</f>
        <v>0</v>
      </c>
      <c r="BL129" s="17" t="s">
        <v>229</v>
      </c>
      <c r="BM129" s="139" t="s">
        <v>2639</v>
      </c>
    </row>
    <row r="130" spans="2:65" s="1" customFormat="1" ht="24.2" customHeight="1">
      <c r="B130" s="32"/>
      <c r="C130" s="127" t="s">
        <v>258</v>
      </c>
      <c r="D130" s="127" t="s">
        <v>225</v>
      </c>
      <c r="E130" s="128" t="s">
        <v>2640</v>
      </c>
      <c r="F130" s="129" t="s">
        <v>2641</v>
      </c>
      <c r="G130" s="130" t="s">
        <v>447</v>
      </c>
      <c r="H130" s="131">
        <v>48.8</v>
      </c>
      <c r="I130" s="132"/>
      <c r="J130" s="133">
        <f>ROUND(I130*H130,2)</f>
        <v>0</v>
      </c>
      <c r="K130" s="134"/>
      <c r="L130" s="32"/>
      <c r="M130" s="135" t="s">
        <v>1</v>
      </c>
      <c r="N130" s="136" t="s">
        <v>44</v>
      </c>
      <c r="P130" s="137">
        <f>O130*H130</f>
        <v>0</v>
      </c>
      <c r="Q130" s="137">
        <v>0.1295</v>
      </c>
      <c r="R130" s="137">
        <f>Q130*H130</f>
        <v>6.3195999999999994</v>
      </c>
      <c r="S130" s="137">
        <v>0</v>
      </c>
      <c r="T130" s="138">
        <f>S130*H130</f>
        <v>0</v>
      </c>
      <c r="AR130" s="139" t="s">
        <v>229</v>
      </c>
      <c r="AT130" s="139" t="s">
        <v>225</v>
      </c>
      <c r="AU130" s="139" t="s">
        <v>6</v>
      </c>
      <c r="AY130" s="17" t="s">
        <v>224</v>
      </c>
      <c r="BE130" s="140">
        <f>IF(N130="základní",J130,0)</f>
        <v>0</v>
      </c>
      <c r="BF130" s="140">
        <f>IF(N130="snížená",J130,0)</f>
        <v>0</v>
      </c>
      <c r="BG130" s="140">
        <f>IF(N130="zákl. přenesená",J130,0)</f>
        <v>0</v>
      </c>
      <c r="BH130" s="140">
        <f>IF(N130="sníž. přenesená",J130,0)</f>
        <v>0</v>
      </c>
      <c r="BI130" s="140">
        <f>IF(N130="nulová",J130,0)</f>
        <v>0</v>
      </c>
      <c r="BJ130" s="17" t="s">
        <v>6</v>
      </c>
      <c r="BK130" s="140">
        <f>ROUND(I130*H130,2)</f>
        <v>0</v>
      </c>
      <c r="BL130" s="17" t="s">
        <v>229</v>
      </c>
      <c r="BM130" s="139" t="s">
        <v>2642</v>
      </c>
    </row>
    <row r="131" spans="2:65" s="12" customFormat="1">
      <c r="B131" s="148"/>
      <c r="D131" s="142" t="s">
        <v>231</v>
      </c>
      <c r="E131" s="149" t="s">
        <v>1</v>
      </c>
      <c r="F131" s="150" t="s">
        <v>2643</v>
      </c>
      <c r="H131" s="151">
        <v>48.8</v>
      </c>
      <c r="I131" s="152"/>
      <c r="L131" s="148"/>
      <c r="M131" s="153"/>
      <c r="T131" s="154"/>
      <c r="AT131" s="149" t="s">
        <v>231</v>
      </c>
      <c r="AU131" s="149" t="s">
        <v>6</v>
      </c>
      <c r="AV131" s="12" t="s">
        <v>88</v>
      </c>
      <c r="AW131" s="12" t="s">
        <v>35</v>
      </c>
      <c r="AX131" s="12" t="s">
        <v>6</v>
      </c>
      <c r="AY131" s="149" t="s">
        <v>224</v>
      </c>
    </row>
    <row r="132" spans="2:65" s="1" customFormat="1" ht="21.75" customHeight="1">
      <c r="B132" s="32"/>
      <c r="C132" s="162" t="s">
        <v>262</v>
      </c>
      <c r="D132" s="162" t="s">
        <v>748</v>
      </c>
      <c r="E132" s="163" t="s">
        <v>2644</v>
      </c>
      <c r="F132" s="164" t="s">
        <v>2645</v>
      </c>
      <c r="G132" s="165" t="s">
        <v>447</v>
      </c>
      <c r="H132" s="166">
        <v>48.8</v>
      </c>
      <c r="I132" s="167"/>
      <c r="J132" s="168">
        <f>ROUND(I132*H132,2)</f>
        <v>0</v>
      </c>
      <c r="K132" s="169"/>
      <c r="L132" s="170"/>
      <c r="M132" s="171" t="s">
        <v>1</v>
      </c>
      <c r="N132" s="172" t="s">
        <v>44</v>
      </c>
      <c r="P132" s="137">
        <f>O132*H132</f>
        <v>0</v>
      </c>
      <c r="Q132" s="137">
        <v>2.1000000000000001E-2</v>
      </c>
      <c r="R132" s="137">
        <f>Q132*H132</f>
        <v>1.0247999999999999</v>
      </c>
      <c r="S132" s="137">
        <v>0</v>
      </c>
      <c r="T132" s="138">
        <f>S132*H132</f>
        <v>0</v>
      </c>
      <c r="AR132" s="139" t="s">
        <v>272</v>
      </c>
      <c r="AT132" s="139" t="s">
        <v>748</v>
      </c>
      <c r="AU132" s="139" t="s">
        <v>6</v>
      </c>
      <c r="AY132" s="17" t="s">
        <v>224</v>
      </c>
      <c r="BE132" s="140">
        <f>IF(N132="základní",J132,0)</f>
        <v>0</v>
      </c>
      <c r="BF132" s="140">
        <f>IF(N132="snížená",J132,0)</f>
        <v>0</v>
      </c>
      <c r="BG132" s="140">
        <f>IF(N132="zákl. přenesená",J132,0)</f>
        <v>0</v>
      </c>
      <c r="BH132" s="140">
        <f>IF(N132="sníž. přenesená",J132,0)</f>
        <v>0</v>
      </c>
      <c r="BI132" s="140">
        <f>IF(N132="nulová",J132,0)</f>
        <v>0</v>
      </c>
      <c r="BJ132" s="17" t="s">
        <v>6</v>
      </c>
      <c r="BK132" s="140">
        <f>ROUND(I132*H132,2)</f>
        <v>0</v>
      </c>
      <c r="BL132" s="17" t="s">
        <v>229</v>
      </c>
      <c r="BM132" s="139" t="s">
        <v>2646</v>
      </c>
    </row>
    <row r="133" spans="2:65" s="10" customFormat="1" ht="25.9" customHeight="1">
      <c r="B133" s="117"/>
      <c r="D133" s="118" t="s">
        <v>78</v>
      </c>
      <c r="E133" s="119" t="s">
        <v>2647</v>
      </c>
      <c r="F133" s="119" t="s">
        <v>1721</v>
      </c>
      <c r="I133" s="120"/>
      <c r="J133" s="121">
        <f>BK133</f>
        <v>0</v>
      </c>
      <c r="L133" s="117"/>
      <c r="M133" s="122"/>
      <c r="P133" s="123">
        <f>P134</f>
        <v>0</v>
      </c>
      <c r="R133" s="123">
        <f>R134</f>
        <v>0</v>
      </c>
      <c r="T133" s="124">
        <f>T134</f>
        <v>0</v>
      </c>
      <c r="AR133" s="118" t="s">
        <v>6</v>
      </c>
      <c r="AT133" s="125" t="s">
        <v>78</v>
      </c>
      <c r="AU133" s="125" t="s">
        <v>79</v>
      </c>
      <c r="AY133" s="118" t="s">
        <v>224</v>
      </c>
      <c r="BK133" s="126">
        <f>BK134</f>
        <v>0</v>
      </c>
    </row>
    <row r="134" spans="2:65" s="1" customFormat="1" ht="16.5" customHeight="1">
      <c r="B134" s="32"/>
      <c r="C134" s="127" t="s">
        <v>272</v>
      </c>
      <c r="D134" s="127" t="s">
        <v>225</v>
      </c>
      <c r="E134" s="128" t="s">
        <v>2648</v>
      </c>
      <c r="F134" s="129" t="s">
        <v>2649</v>
      </c>
      <c r="G134" s="130" t="s">
        <v>437</v>
      </c>
      <c r="H134" s="131">
        <v>30.561</v>
      </c>
      <c r="I134" s="132"/>
      <c r="J134" s="133">
        <f>ROUND(I134*H134,2)</f>
        <v>0</v>
      </c>
      <c r="K134" s="134"/>
      <c r="L134" s="32"/>
      <c r="M134" s="181" t="s">
        <v>1</v>
      </c>
      <c r="N134" s="182" t="s">
        <v>44</v>
      </c>
      <c r="O134" s="183"/>
      <c r="P134" s="184">
        <f>O134*H134</f>
        <v>0</v>
      </c>
      <c r="Q134" s="184">
        <v>0</v>
      </c>
      <c r="R134" s="184">
        <f>Q134*H134</f>
        <v>0</v>
      </c>
      <c r="S134" s="184">
        <v>0</v>
      </c>
      <c r="T134" s="185">
        <f>S134*H134</f>
        <v>0</v>
      </c>
      <c r="AR134" s="139" t="s">
        <v>229</v>
      </c>
      <c r="AT134" s="139" t="s">
        <v>225</v>
      </c>
      <c r="AU134" s="139" t="s">
        <v>6</v>
      </c>
      <c r="AY134" s="17" t="s">
        <v>224</v>
      </c>
      <c r="BE134" s="140">
        <f>IF(N134="základní",J134,0)</f>
        <v>0</v>
      </c>
      <c r="BF134" s="140">
        <f>IF(N134="snížená",J134,0)</f>
        <v>0</v>
      </c>
      <c r="BG134" s="140">
        <f>IF(N134="zákl. přenesená",J134,0)</f>
        <v>0</v>
      </c>
      <c r="BH134" s="140">
        <f>IF(N134="sníž. přenesená",J134,0)</f>
        <v>0</v>
      </c>
      <c r="BI134" s="140">
        <f>IF(N134="nulová",J134,0)</f>
        <v>0</v>
      </c>
      <c r="BJ134" s="17" t="s">
        <v>6</v>
      </c>
      <c r="BK134" s="140">
        <f>ROUND(I134*H134,2)</f>
        <v>0</v>
      </c>
      <c r="BL134" s="17" t="s">
        <v>229</v>
      </c>
      <c r="BM134" s="139" t="s">
        <v>2650</v>
      </c>
    </row>
    <row r="135" spans="2:65" s="1" customFormat="1" ht="6.95" customHeight="1">
      <c r="B135" s="44"/>
      <c r="C135" s="45"/>
      <c r="D135" s="45"/>
      <c r="E135" s="45"/>
      <c r="F135" s="45"/>
      <c r="G135" s="45"/>
      <c r="H135" s="45"/>
      <c r="I135" s="45"/>
      <c r="J135" s="45"/>
      <c r="K135" s="45"/>
      <c r="L135" s="32"/>
    </row>
  </sheetData>
  <sheetProtection algorithmName="SHA-512" hashValue="+VgTE6BIPiqzYxTZHQXEuTka0OSiH6eaZcozey2wDLYvLtY2WGfqaWntXvnSid6+yOLh3ww6+X1w+o6Vf+caug==" saltValue="1P48FFxOGJYYwEfafpud8bLT6artHBh6xla9i78nU53sNSKRCUF1pkHwddzJbxOxUgee0LAw5kF1shkQbrgahA==" spinCount="100000" sheet="1" objects="1" scenarios="1" formatColumns="0" formatRows="0" autoFilter="0"/>
  <autoFilter ref="C118:K134" xr:uid="{00000000-0009-0000-0000-00001D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B2:BM220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174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>
      <c r="B4" s="20"/>
      <c r="D4" s="21" t="s">
        <v>181</v>
      </c>
      <c r="L4" s="20"/>
      <c r="M4" s="88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236" t="str">
        <f>'Rekapitulace stavby'!K6</f>
        <v>Přírodní koupací biotop Jilemnice</v>
      </c>
      <c r="F7" s="237"/>
      <c r="G7" s="237"/>
      <c r="H7" s="237"/>
      <c r="L7" s="20"/>
    </row>
    <row r="8" spans="2:46" s="1" customFormat="1" ht="12" customHeight="1">
      <c r="B8" s="32"/>
      <c r="D8" s="27" t="s">
        <v>182</v>
      </c>
      <c r="L8" s="32"/>
    </row>
    <row r="9" spans="2:46" s="1" customFormat="1" ht="16.5" customHeight="1">
      <c r="B9" s="32"/>
      <c r="E9" s="201" t="s">
        <v>2651</v>
      </c>
      <c r="F9" s="235"/>
      <c r="G9" s="235"/>
      <c r="H9" s="235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19</v>
      </c>
      <c r="F11" s="25" t="s">
        <v>1</v>
      </c>
      <c r="I11" s="27" t="s">
        <v>20</v>
      </c>
      <c r="J11" s="25" t="s">
        <v>1</v>
      </c>
      <c r="L11" s="32"/>
    </row>
    <row r="12" spans="2:46" s="1" customFormat="1" ht="12" customHeight="1">
      <c r="B12" s="32"/>
      <c r="D12" s="27" t="s">
        <v>21</v>
      </c>
      <c r="F12" s="25" t="s">
        <v>37</v>
      </c>
      <c r="I12" s="27" t="s">
        <v>23</v>
      </c>
      <c r="J12" s="52" t="str">
        <f>'Rekapitulace stavby'!AN8</f>
        <v>12. 2. 2024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tr">
        <f>IF('Rekapitulace stavby'!AN10="","",'Rekapitulace stavby'!AN10)</f>
        <v>05769370</v>
      </c>
      <c r="L14" s="32"/>
    </row>
    <row r="15" spans="2:46" s="1" customFormat="1" ht="18" customHeight="1">
      <c r="B15" s="32"/>
      <c r="E15" s="25" t="str">
        <f>IF('Rekapitulace stavby'!E11="","",'Rekapitulace stavby'!E11)</f>
        <v>Sportovní centrum Jilemnice, s.r.o.</v>
      </c>
      <c r="I15" s="27" t="s">
        <v>29</v>
      </c>
      <c r="J15" s="25" t="str">
        <f>IF('Rekapitulace stavby'!AN11="","",'Rekapitulace stavby'!AN11)</f>
        <v/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30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8" t="str">
        <f>'Rekapitulace stavby'!E14</f>
        <v>Vyplň údaj</v>
      </c>
      <c r="F18" s="224"/>
      <c r="G18" s="224"/>
      <c r="H18" s="224"/>
      <c r="I18" s="27" t="s">
        <v>29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32</v>
      </c>
      <c r="I20" s="27" t="s">
        <v>26</v>
      </c>
      <c r="J20" s="25" t="str">
        <f>IF('Rekapitulace stavby'!AN16="","",'Rekapitulace stavby'!AN16)</f>
        <v>26230283</v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BAPO s.r.o. </v>
      </c>
      <c r="I21" s="27" t="s">
        <v>29</v>
      </c>
      <c r="J21" s="25" t="str">
        <f>IF('Rekapitulace stavby'!AN17="","",'Rekapitulace stavby'!AN17)</f>
        <v/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36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29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38</v>
      </c>
      <c r="L26" s="32"/>
    </row>
    <row r="27" spans="2:12" s="7" customFormat="1" ht="16.5" customHeight="1">
      <c r="B27" s="89"/>
      <c r="E27" s="228" t="s">
        <v>1</v>
      </c>
      <c r="F27" s="228"/>
      <c r="G27" s="228"/>
      <c r="H27" s="228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39</v>
      </c>
      <c r="J30" s="66">
        <f>ROUND(J122,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41</v>
      </c>
      <c r="I32" s="35" t="s">
        <v>40</v>
      </c>
      <c r="J32" s="35" t="s">
        <v>42</v>
      </c>
      <c r="L32" s="32"/>
    </row>
    <row r="33" spans="2:12" s="1" customFormat="1" ht="14.45" customHeight="1">
      <c r="B33" s="32"/>
      <c r="D33" s="55" t="s">
        <v>43</v>
      </c>
      <c r="E33" s="27" t="s">
        <v>44</v>
      </c>
      <c r="F33" s="91">
        <f>ROUND((SUM(BE122:BE219)),  2)</f>
        <v>0</v>
      </c>
      <c r="I33" s="92">
        <v>0.21</v>
      </c>
      <c r="J33" s="91">
        <f>ROUND(((SUM(BE122:BE219))*I33),  2)</f>
        <v>0</v>
      </c>
      <c r="L33" s="32"/>
    </row>
    <row r="34" spans="2:12" s="1" customFormat="1" ht="14.45" customHeight="1">
      <c r="B34" s="32"/>
      <c r="E34" s="27" t="s">
        <v>45</v>
      </c>
      <c r="F34" s="91">
        <f>ROUND((SUM(BF122:BF219)),  2)</f>
        <v>0</v>
      </c>
      <c r="I34" s="92">
        <v>0.12</v>
      </c>
      <c r="J34" s="91">
        <f>ROUND(((SUM(BF122:BF219))*I34),  2)</f>
        <v>0</v>
      </c>
      <c r="L34" s="32"/>
    </row>
    <row r="35" spans="2:12" s="1" customFormat="1" ht="14.45" hidden="1" customHeight="1">
      <c r="B35" s="32"/>
      <c r="E35" s="27" t="s">
        <v>46</v>
      </c>
      <c r="F35" s="91">
        <f>ROUND((SUM(BG122:BG219)),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47</v>
      </c>
      <c r="F36" s="91">
        <f>ROUND((SUM(BH122:BH219)),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48</v>
      </c>
      <c r="F37" s="91">
        <f>ROUND((SUM(BI122:BI219)),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3"/>
      <c r="D39" s="94" t="s">
        <v>49</v>
      </c>
      <c r="E39" s="57"/>
      <c r="F39" s="57"/>
      <c r="G39" s="95" t="s">
        <v>50</v>
      </c>
      <c r="H39" s="96" t="s">
        <v>51</v>
      </c>
      <c r="I39" s="57"/>
      <c r="J39" s="97">
        <f>SUM(J30:J37)</f>
        <v>0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52</v>
      </c>
      <c r="E50" s="42"/>
      <c r="F50" s="42"/>
      <c r="G50" s="41" t="s">
        <v>53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54</v>
      </c>
      <c r="E61" s="34"/>
      <c r="F61" s="99" t="s">
        <v>55</v>
      </c>
      <c r="G61" s="43" t="s">
        <v>54</v>
      </c>
      <c r="H61" s="34"/>
      <c r="I61" s="34"/>
      <c r="J61" s="100" t="s">
        <v>55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56</v>
      </c>
      <c r="E65" s="42"/>
      <c r="F65" s="42"/>
      <c r="G65" s="41" t="s">
        <v>57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54</v>
      </c>
      <c r="E76" s="34"/>
      <c r="F76" s="99" t="s">
        <v>55</v>
      </c>
      <c r="G76" s="43" t="s">
        <v>54</v>
      </c>
      <c r="H76" s="34"/>
      <c r="I76" s="34"/>
      <c r="J76" s="100" t="s">
        <v>55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184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17</v>
      </c>
      <c r="L84" s="32"/>
    </row>
    <row r="85" spans="2:47" s="1" customFormat="1" ht="16.5" customHeight="1">
      <c r="B85" s="32"/>
      <c r="E85" s="236" t="str">
        <f>E7</f>
        <v>Přírodní koupací biotop Jilemnice</v>
      </c>
      <c r="F85" s="237"/>
      <c r="G85" s="237"/>
      <c r="H85" s="237"/>
      <c r="L85" s="32"/>
    </row>
    <row r="86" spans="2:47" s="1" customFormat="1" ht="12" customHeight="1">
      <c r="B86" s="32"/>
      <c r="C86" s="27" t="s">
        <v>182</v>
      </c>
      <c r="L86" s="32"/>
    </row>
    <row r="87" spans="2:47" s="1" customFormat="1" ht="16.5" customHeight="1">
      <c r="B87" s="32"/>
      <c r="E87" s="201" t="str">
        <f>E9</f>
        <v>SO 14 - Vodní svět</v>
      </c>
      <c r="F87" s="235"/>
      <c r="G87" s="235"/>
      <c r="H87" s="235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21</v>
      </c>
      <c r="F89" s="25" t="str">
        <f>F12</f>
        <v xml:space="preserve"> </v>
      </c>
      <c r="I89" s="27" t="s">
        <v>23</v>
      </c>
      <c r="J89" s="52" t="str">
        <f>IF(J12="","",J12)</f>
        <v>12. 2. 2024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25</v>
      </c>
      <c r="F91" s="25" t="str">
        <f>E15</f>
        <v>Sportovní centrum Jilemnice, s.r.o.</v>
      </c>
      <c r="I91" s="27" t="s">
        <v>32</v>
      </c>
      <c r="J91" s="30" t="str">
        <f>E21</f>
        <v xml:space="preserve">BAPO s.r.o. </v>
      </c>
      <c r="L91" s="32"/>
    </row>
    <row r="92" spans="2:47" s="1" customFormat="1" ht="15.2" customHeight="1">
      <c r="B92" s="32"/>
      <c r="C92" s="27" t="s">
        <v>30</v>
      </c>
      <c r="F92" s="25" t="str">
        <f>IF(E18="","",E18)</f>
        <v>Vyplň údaj</v>
      </c>
      <c r="I92" s="27" t="s">
        <v>36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185</v>
      </c>
      <c r="D94" s="93"/>
      <c r="E94" s="93"/>
      <c r="F94" s="93"/>
      <c r="G94" s="93"/>
      <c r="H94" s="93"/>
      <c r="I94" s="93"/>
      <c r="J94" s="102" t="s">
        <v>186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3" t="s">
        <v>187</v>
      </c>
      <c r="J96" s="66">
        <f>J122</f>
        <v>0</v>
      </c>
      <c r="L96" s="32"/>
      <c r="AU96" s="17" t="s">
        <v>188</v>
      </c>
    </row>
    <row r="97" spans="2:12" s="8" customFormat="1" ht="24.95" customHeight="1">
      <c r="B97" s="104"/>
      <c r="D97" s="105" t="s">
        <v>189</v>
      </c>
      <c r="E97" s="106"/>
      <c r="F97" s="106"/>
      <c r="G97" s="106"/>
      <c r="H97" s="106"/>
      <c r="I97" s="106"/>
      <c r="J97" s="107">
        <f>J123</f>
        <v>0</v>
      </c>
      <c r="L97" s="104"/>
    </row>
    <row r="98" spans="2:12" s="8" customFormat="1" ht="24.95" customHeight="1">
      <c r="B98" s="104"/>
      <c r="D98" s="105" t="s">
        <v>2652</v>
      </c>
      <c r="E98" s="106"/>
      <c r="F98" s="106"/>
      <c r="G98" s="106"/>
      <c r="H98" s="106"/>
      <c r="I98" s="106"/>
      <c r="J98" s="107">
        <f>J134</f>
        <v>0</v>
      </c>
      <c r="L98" s="104"/>
    </row>
    <row r="99" spans="2:12" s="8" customFormat="1" ht="24.95" customHeight="1">
      <c r="B99" s="104"/>
      <c r="D99" s="105" t="s">
        <v>193</v>
      </c>
      <c r="E99" s="106"/>
      <c r="F99" s="106"/>
      <c r="G99" s="106"/>
      <c r="H99" s="106"/>
      <c r="I99" s="106"/>
      <c r="J99" s="107">
        <f>J136</f>
        <v>0</v>
      </c>
      <c r="L99" s="104"/>
    </row>
    <row r="100" spans="2:12" s="8" customFormat="1" ht="24.95" customHeight="1">
      <c r="B100" s="104"/>
      <c r="D100" s="105" t="s">
        <v>2653</v>
      </c>
      <c r="E100" s="106"/>
      <c r="F100" s="106"/>
      <c r="G100" s="106"/>
      <c r="H100" s="106"/>
      <c r="I100" s="106"/>
      <c r="J100" s="107">
        <f>J141</f>
        <v>0</v>
      </c>
      <c r="L100" s="104"/>
    </row>
    <row r="101" spans="2:12" s="8" customFormat="1" ht="24.95" customHeight="1">
      <c r="B101" s="104"/>
      <c r="D101" s="105" t="s">
        <v>2654</v>
      </c>
      <c r="E101" s="106"/>
      <c r="F101" s="106"/>
      <c r="G101" s="106"/>
      <c r="H101" s="106"/>
      <c r="I101" s="106"/>
      <c r="J101" s="107">
        <f>J148</f>
        <v>0</v>
      </c>
      <c r="L101" s="104"/>
    </row>
    <row r="102" spans="2:12" s="8" customFormat="1" ht="24.95" customHeight="1">
      <c r="B102" s="104"/>
      <c r="D102" s="105" t="s">
        <v>2655</v>
      </c>
      <c r="E102" s="106"/>
      <c r="F102" s="106"/>
      <c r="G102" s="106"/>
      <c r="H102" s="106"/>
      <c r="I102" s="106"/>
      <c r="J102" s="107">
        <f>J153</f>
        <v>0</v>
      </c>
      <c r="L102" s="104"/>
    </row>
    <row r="103" spans="2:12" s="1" customFormat="1" ht="21.75" customHeight="1">
      <c r="B103" s="32"/>
      <c r="L103" s="32"/>
    </row>
    <row r="104" spans="2:12" s="1" customFormat="1" ht="6.95" customHeight="1"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2"/>
    </row>
    <row r="108" spans="2:12" s="1" customFormat="1" ht="6.95" customHeight="1"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2"/>
    </row>
    <row r="109" spans="2:12" s="1" customFormat="1" ht="24.95" customHeight="1">
      <c r="B109" s="32"/>
      <c r="C109" s="21" t="s">
        <v>210</v>
      </c>
      <c r="L109" s="32"/>
    </row>
    <row r="110" spans="2:12" s="1" customFormat="1" ht="6.95" customHeight="1">
      <c r="B110" s="32"/>
      <c r="L110" s="32"/>
    </row>
    <row r="111" spans="2:12" s="1" customFormat="1" ht="12" customHeight="1">
      <c r="B111" s="32"/>
      <c r="C111" s="27" t="s">
        <v>17</v>
      </c>
      <c r="L111" s="32"/>
    </row>
    <row r="112" spans="2:12" s="1" customFormat="1" ht="16.5" customHeight="1">
      <c r="B112" s="32"/>
      <c r="E112" s="236" t="str">
        <f>E7</f>
        <v>Přírodní koupací biotop Jilemnice</v>
      </c>
      <c r="F112" s="237"/>
      <c r="G112" s="237"/>
      <c r="H112" s="237"/>
      <c r="L112" s="32"/>
    </row>
    <row r="113" spans="2:65" s="1" customFormat="1" ht="12" customHeight="1">
      <c r="B113" s="32"/>
      <c r="C113" s="27" t="s">
        <v>182</v>
      </c>
      <c r="L113" s="32"/>
    </row>
    <row r="114" spans="2:65" s="1" customFormat="1" ht="16.5" customHeight="1">
      <c r="B114" s="32"/>
      <c r="E114" s="201" t="str">
        <f>E9</f>
        <v>SO 14 - Vodní svět</v>
      </c>
      <c r="F114" s="235"/>
      <c r="G114" s="235"/>
      <c r="H114" s="235"/>
      <c r="L114" s="32"/>
    </row>
    <row r="115" spans="2:65" s="1" customFormat="1" ht="6.95" customHeight="1">
      <c r="B115" s="32"/>
      <c r="L115" s="32"/>
    </row>
    <row r="116" spans="2:65" s="1" customFormat="1" ht="12" customHeight="1">
      <c r="B116" s="32"/>
      <c r="C116" s="27" t="s">
        <v>21</v>
      </c>
      <c r="F116" s="25" t="str">
        <f>F12</f>
        <v xml:space="preserve"> </v>
      </c>
      <c r="I116" s="27" t="s">
        <v>23</v>
      </c>
      <c r="J116" s="52" t="str">
        <f>IF(J12="","",J12)</f>
        <v>12. 2. 2024</v>
      </c>
      <c r="L116" s="32"/>
    </row>
    <row r="117" spans="2:65" s="1" customFormat="1" ht="6.95" customHeight="1">
      <c r="B117" s="32"/>
      <c r="L117" s="32"/>
    </row>
    <row r="118" spans="2:65" s="1" customFormat="1" ht="15.2" customHeight="1">
      <c r="B118" s="32"/>
      <c r="C118" s="27" t="s">
        <v>25</v>
      </c>
      <c r="F118" s="25" t="str">
        <f>E15</f>
        <v>Sportovní centrum Jilemnice, s.r.o.</v>
      </c>
      <c r="I118" s="27" t="s">
        <v>32</v>
      </c>
      <c r="J118" s="30" t="str">
        <f>E21</f>
        <v xml:space="preserve">BAPO s.r.o. </v>
      </c>
      <c r="L118" s="32"/>
    </row>
    <row r="119" spans="2:65" s="1" customFormat="1" ht="15.2" customHeight="1">
      <c r="B119" s="32"/>
      <c r="C119" s="27" t="s">
        <v>30</v>
      </c>
      <c r="F119" s="25" t="str">
        <f>IF(E18="","",E18)</f>
        <v>Vyplň údaj</v>
      </c>
      <c r="I119" s="27" t="s">
        <v>36</v>
      </c>
      <c r="J119" s="30" t="str">
        <f>E24</f>
        <v xml:space="preserve"> </v>
      </c>
      <c r="L119" s="32"/>
    </row>
    <row r="120" spans="2:65" s="1" customFormat="1" ht="10.35" customHeight="1">
      <c r="B120" s="32"/>
      <c r="L120" s="32"/>
    </row>
    <row r="121" spans="2:65" s="9" customFormat="1" ht="29.25" customHeight="1">
      <c r="B121" s="108"/>
      <c r="C121" s="109" t="s">
        <v>211</v>
      </c>
      <c r="D121" s="110" t="s">
        <v>64</v>
      </c>
      <c r="E121" s="110" t="s">
        <v>60</v>
      </c>
      <c r="F121" s="110" t="s">
        <v>61</v>
      </c>
      <c r="G121" s="110" t="s">
        <v>212</v>
      </c>
      <c r="H121" s="110" t="s">
        <v>213</v>
      </c>
      <c r="I121" s="110" t="s">
        <v>214</v>
      </c>
      <c r="J121" s="111" t="s">
        <v>186</v>
      </c>
      <c r="K121" s="112" t="s">
        <v>215</v>
      </c>
      <c r="L121" s="108"/>
      <c r="M121" s="59" t="s">
        <v>1</v>
      </c>
      <c r="N121" s="60" t="s">
        <v>43</v>
      </c>
      <c r="O121" s="60" t="s">
        <v>216</v>
      </c>
      <c r="P121" s="60" t="s">
        <v>217</v>
      </c>
      <c r="Q121" s="60" t="s">
        <v>218</v>
      </c>
      <c r="R121" s="60" t="s">
        <v>219</v>
      </c>
      <c r="S121" s="60" t="s">
        <v>220</v>
      </c>
      <c r="T121" s="61" t="s">
        <v>221</v>
      </c>
    </row>
    <row r="122" spans="2:65" s="1" customFormat="1" ht="22.9" customHeight="1">
      <c r="B122" s="32"/>
      <c r="C122" s="64" t="s">
        <v>222</v>
      </c>
      <c r="J122" s="113">
        <f>BK122</f>
        <v>0</v>
      </c>
      <c r="L122" s="32"/>
      <c r="M122" s="62"/>
      <c r="N122" s="53"/>
      <c r="O122" s="53"/>
      <c r="P122" s="114">
        <f>P123+P134+P136+P141+P148+P153</f>
        <v>0</v>
      </c>
      <c r="Q122" s="53"/>
      <c r="R122" s="114">
        <f>R123+R134+R136+R141+R148+R153</f>
        <v>0</v>
      </c>
      <c r="S122" s="53"/>
      <c r="T122" s="115">
        <f>T123+T134+T136+T141+T148+T153</f>
        <v>0</v>
      </c>
      <c r="AT122" s="17" t="s">
        <v>78</v>
      </c>
      <c r="AU122" s="17" t="s">
        <v>188</v>
      </c>
      <c r="BK122" s="116">
        <f>BK123+BK134+BK136+BK141+BK148+BK153</f>
        <v>0</v>
      </c>
    </row>
    <row r="123" spans="2:65" s="10" customFormat="1" ht="25.9" customHeight="1">
      <c r="B123" s="117"/>
      <c r="D123" s="118" t="s">
        <v>78</v>
      </c>
      <c r="E123" s="119" t="s">
        <v>6</v>
      </c>
      <c r="F123" s="119" t="s">
        <v>223</v>
      </c>
      <c r="I123" s="120"/>
      <c r="J123" s="121">
        <f>BK123</f>
        <v>0</v>
      </c>
      <c r="L123" s="117"/>
      <c r="M123" s="122"/>
      <c r="P123" s="123">
        <f>SUM(P124:P133)</f>
        <v>0</v>
      </c>
      <c r="R123" s="123">
        <f>SUM(R124:R133)</f>
        <v>0</v>
      </c>
      <c r="T123" s="124">
        <f>SUM(T124:T133)</f>
        <v>0</v>
      </c>
      <c r="AR123" s="118" t="s">
        <v>6</v>
      </c>
      <c r="AT123" s="125" t="s">
        <v>78</v>
      </c>
      <c r="AU123" s="125" t="s">
        <v>79</v>
      </c>
      <c r="AY123" s="118" t="s">
        <v>224</v>
      </c>
      <c r="BK123" s="126">
        <f>SUM(BK124:BK133)</f>
        <v>0</v>
      </c>
    </row>
    <row r="124" spans="2:65" s="1" customFormat="1" ht="21.75" customHeight="1">
      <c r="B124" s="32"/>
      <c r="C124" s="127" t="s">
        <v>6</v>
      </c>
      <c r="D124" s="127" t="s">
        <v>225</v>
      </c>
      <c r="E124" s="128" t="s">
        <v>242</v>
      </c>
      <c r="F124" s="129" t="s">
        <v>243</v>
      </c>
      <c r="G124" s="130" t="s">
        <v>228</v>
      </c>
      <c r="H124" s="131">
        <v>86.4</v>
      </c>
      <c r="I124" s="132"/>
      <c r="J124" s="133">
        <f t="shared" ref="J124:J133" si="0">ROUND(I124*H124,2)</f>
        <v>0</v>
      </c>
      <c r="K124" s="134"/>
      <c r="L124" s="32"/>
      <c r="M124" s="135" t="s">
        <v>1</v>
      </c>
      <c r="N124" s="136" t="s">
        <v>44</v>
      </c>
      <c r="P124" s="137">
        <f t="shared" ref="P124:P133" si="1">O124*H124</f>
        <v>0</v>
      </c>
      <c r="Q124" s="137">
        <v>0</v>
      </c>
      <c r="R124" s="137">
        <f t="shared" ref="R124:R133" si="2">Q124*H124</f>
        <v>0</v>
      </c>
      <c r="S124" s="137">
        <v>0</v>
      </c>
      <c r="T124" s="138">
        <f t="shared" ref="T124:T133" si="3">S124*H124</f>
        <v>0</v>
      </c>
      <c r="AR124" s="139" t="s">
        <v>229</v>
      </c>
      <c r="AT124" s="139" t="s">
        <v>225</v>
      </c>
      <c r="AU124" s="139" t="s">
        <v>6</v>
      </c>
      <c r="AY124" s="17" t="s">
        <v>224</v>
      </c>
      <c r="BE124" s="140">
        <f t="shared" ref="BE124:BE133" si="4">IF(N124="základní",J124,0)</f>
        <v>0</v>
      </c>
      <c r="BF124" s="140">
        <f t="shared" ref="BF124:BF133" si="5">IF(N124="snížená",J124,0)</f>
        <v>0</v>
      </c>
      <c r="BG124" s="140">
        <f t="shared" ref="BG124:BG133" si="6">IF(N124="zákl. přenesená",J124,0)</f>
        <v>0</v>
      </c>
      <c r="BH124" s="140">
        <f t="shared" ref="BH124:BH133" si="7">IF(N124="sníž. přenesená",J124,0)</f>
        <v>0</v>
      </c>
      <c r="BI124" s="140">
        <f t="shared" ref="BI124:BI133" si="8">IF(N124="nulová",J124,0)</f>
        <v>0</v>
      </c>
      <c r="BJ124" s="17" t="s">
        <v>6</v>
      </c>
      <c r="BK124" s="140">
        <f t="shared" ref="BK124:BK133" si="9">ROUND(I124*H124,2)</f>
        <v>0</v>
      </c>
      <c r="BL124" s="17" t="s">
        <v>229</v>
      </c>
      <c r="BM124" s="139" t="s">
        <v>88</v>
      </c>
    </row>
    <row r="125" spans="2:65" s="1" customFormat="1" ht="21.75" customHeight="1">
      <c r="B125" s="32"/>
      <c r="C125" s="127" t="s">
        <v>88</v>
      </c>
      <c r="D125" s="127" t="s">
        <v>225</v>
      </c>
      <c r="E125" s="128" t="s">
        <v>247</v>
      </c>
      <c r="F125" s="129" t="s">
        <v>248</v>
      </c>
      <c r="G125" s="130" t="s">
        <v>228</v>
      </c>
      <c r="H125" s="131">
        <v>86.4</v>
      </c>
      <c r="I125" s="132"/>
      <c r="J125" s="133">
        <f t="shared" si="0"/>
        <v>0</v>
      </c>
      <c r="K125" s="134"/>
      <c r="L125" s="32"/>
      <c r="M125" s="135" t="s">
        <v>1</v>
      </c>
      <c r="N125" s="136" t="s">
        <v>44</v>
      </c>
      <c r="P125" s="137">
        <f t="shared" si="1"/>
        <v>0</v>
      </c>
      <c r="Q125" s="137">
        <v>0</v>
      </c>
      <c r="R125" s="137">
        <f t="shared" si="2"/>
        <v>0</v>
      </c>
      <c r="S125" s="137">
        <v>0</v>
      </c>
      <c r="T125" s="138">
        <f t="shared" si="3"/>
        <v>0</v>
      </c>
      <c r="AR125" s="139" t="s">
        <v>229</v>
      </c>
      <c r="AT125" s="139" t="s">
        <v>225</v>
      </c>
      <c r="AU125" s="139" t="s">
        <v>6</v>
      </c>
      <c r="AY125" s="17" t="s">
        <v>224</v>
      </c>
      <c r="BE125" s="140">
        <f t="shared" si="4"/>
        <v>0</v>
      </c>
      <c r="BF125" s="140">
        <f t="shared" si="5"/>
        <v>0</v>
      </c>
      <c r="BG125" s="140">
        <f t="shared" si="6"/>
        <v>0</v>
      </c>
      <c r="BH125" s="140">
        <f t="shared" si="7"/>
        <v>0</v>
      </c>
      <c r="BI125" s="140">
        <f t="shared" si="8"/>
        <v>0</v>
      </c>
      <c r="BJ125" s="17" t="s">
        <v>6</v>
      </c>
      <c r="BK125" s="140">
        <f t="shared" si="9"/>
        <v>0</v>
      </c>
      <c r="BL125" s="17" t="s">
        <v>229</v>
      </c>
      <c r="BM125" s="139" t="s">
        <v>229</v>
      </c>
    </row>
    <row r="126" spans="2:65" s="1" customFormat="1" ht="21.75" customHeight="1">
      <c r="B126" s="32"/>
      <c r="C126" s="127" t="s">
        <v>241</v>
      </c>
      <c r="D126" s="127" t="s">
        <v>225</v>
      </c>
      <c r="E126" s="128" t="s">
        <v>2656</v>
      </c>
      <c r="F126" s="129" t="s">
        <v>2657</v>
      </c>
      <c r="G126" s="130" t="s">
        <v>228</v>
      </c>
      <c r="H126" s="131">
        <v>6.8</v>
      </c>
      <c r="I126" s="132"/>
      <c r="J126" s="133">
        <f t="shared" si="0"/>
        <v>0</v>
      </c>
      <c r="K126" s="134"/>
      <c r="L126" s="32"/>
      <c r="M126" s="135" t="s">
        <v>1</v>
      </c>
      <c r="N126" s="136" t="s">
        <v>44</v>
      </c>
      <c r="P126" s="137">
        <f t="shared" si="1"/>
        <v>0</v>
      </c>
      <c r="Q126" s="137">
        <v>0</v>
      </c>
      <c r="R126" s="137">
        <f t="shared" si="2"/>
        <v>0</v>
      </c>
      <c r="S126" s="137">
        <v>0</v>
      </c>
      <c r="T126" s="138">
        <f t="shared" si="3"/>
        <v>0</v>
      </c>
      <c r="AR126" s="139" t="s">
        <v>229</v>
      </c>
      <c r="AT126" s="139" t="s">
        <v>225</v>
      </c>
      <c r="AU126" s="139" t="s">
        <v>6</v>
      </c>
      <c r="AY126" s="17" t="s">
        <v>224</v>
      </c>
      <c r="BE126" s="140">
        <f t="shared" si="4"/>
        <v>0</v>
      </c>
      <c r="BF126" s="140">
        <f t="shared" si="5"/>
        <v>0</v>
      </c>
      <c r="BG126" s="140">
        <f t="shared" si="6"/>
        <v>0</v>
      </c>
      <c r="BH126" s="140">
        <f t="shared" si="7"/>
        <v>0</v>
      </c>
      <c r="BI126" s="140">
        <f t="shared" si="8"/>
        <v>0</v>
      </c>
      <c r="BJ126" s="17" t="s">
        <v>6</v>
      </c>
      <c r="BK126" s="140">
        <f t="shared" si="9"/>
        <v>0</v>
      </c>
      <c r="BL126" s="17" t="s">
        <v>229</v>
      </c>
      <c r="BM126" s="139" t="s">
        <v>258</v>
      </c>
    </row>
    <row r="127" spans="2:65" s="1" customFormat="1" ht="21.75" customHeight="1">
      <c r="B127" s="32"/>
      <c r="C127" s="127" t="s">
        <v>229</v>
      </c>
      <c r="D127" s="127" t="s">
        <v>225</v>
      </c>
      <c r="E127" s="128" t="s">
        <v>273</v>
      </c>
      <c r="F127" s="129" t="s">
        <v>274</v>
      </c>
      <c r="G127" s="130" t="s">
        <v>228</v>
      </c>
      <c r="H127" s="131">
        <v>6.8</v>
      </c>
      <c r="I127" s="132"/>
      <c r="J127" s="133">
        <f t="shared" si="0"/>
        <v>0</v>
      </c>
      <c r="K127" s="134"/>
      <c r="L127" s="32"/>
      <c r="M127" s="135" t="s">
        <v>1</v>
      </c>
      <c r="N127" s="136" t="s">
        <v>44</v>
      </c>
      <c r="P127" s="137">
        <f t="shared" si="1"/>
        <v>0</v>
      </c>
      <c r="Q127" s="137">
        <v>0</v>
      </c>
      <c r="R127" s="137">
        <f t="shared" si="2"/>
        <v>0</v>
      </c>
      <c r="S127" s="137">
        <v>0</v>
      </c>
      <c r="T127" s="138">
        <f t="shared" si="3"/>
        <v>0</v>
      </c>
      <c r="AR127" s="139" t="s">
        <v>229</v>
      </c>
      <c r="AT127" s="139" t="s">
        <v>225</v>
      </c>
      <c r="AU127" s="139" t="s">
        <v>6</v>
      </c>
      <c r="AY127" s="17" t="s">
        <v>224</v>
      </c>
      <c r="BE127" s="140">
        <f t="shared" si="4"/>
        <v>0</v>
      </c>
      <c r="BF127" s="140">
        <f t="shared" si="5"/>
        <v>0</v>
      </c>
      <c r="BG127" s="140">
        <f t="shared" si="6"/>
        <v>0</v>
      </c>
      <c r="BH127" s="140">
        <f t="shared" si="7"/>
        <v>0</v>
      </c>
      <c r="BI127" s="140">
        <f t="shared" si="8"/>
        <v>0</v>
      </c>
      <c r="BJ127" s="17" t="s">
        <v>6</v>
      </c>
      <c r="BK127" s="140">
        <f t="shared" si="9"/>
        <v>0</v>
      </c>
      <c r="BL127" s="17" t="s">
        <v>229</v>
      </c>
      <c r="BM127" s="139" t="s">
        <v>272</v>
      </c>
    </row>
    <row r="128" spans="2:65" s="1" customFormat="1" ht="24.2" customHeight="1">
      <c r="B128" s="32"/>
      <c r="C128" s="127" t="s">
        <v>250</v>
      </c>
      <c r="D128" s="127" t="s">
        <v>225</v>
      </c>
      <c r="E128" s="128" t="s">
        <v>2658</v>
      </c>
      <c r="F128" s="129" t="s">
        <v>2659</v>
      </c>
      <c r="G128" s="130" t="s">
        <v>228</v>
      </c>
      <c r="H128" s="131">
        <v>2.73</v>
      </c>
      <c r="I128" s="132"/>
      <c r="J128" s="133">
        <f t="shared" si="0"/>
        <v>0</v>
      </c>
      <c r="K128" s="134"/>
      <c r="L128" s="32"/>
      <c r="M128" s="135" t="s">
        <v>1</v>
      </c>
      <c r="N128" s="136" t="s">
        <v>44</v>
      </c>
      <c r="P128" s="137">
        <f t="shared" si="1"/>
        <v>0</v>
      </c>
      <c r="Q128" s="137">
        <v>0</v>
      </c>
      <c r="R128" s="137">
        <f t="shared" si="2"/>
        <v>0</v>
      </c>
      <c r="S128" s="137">
        <v>0</v>
      </c>
      <c r="T128" s="138">
        <f t="shared" si="3"/>
        <v>0</v>
      </c>
      <c r="AR128" s="139" t="s">
        <v>229</v>
      </c>
      <c r="AT128" s="139" t="s">
        <v>225</v>
      </c>
      <c r="AU128" s="139" t="s">
        <v>6</v>
      </c>
      <c r="AY128" s="17" t="s">
        <v>224</v>
      </c>
      <c r="BE128" s="140">
        <f t="shared" si="4"/>
        <v>0</v>
      </c>
      <c r="BF128" s="140">
        <f t="shared" si="5"/>
        <v>0</v>
      </c>
      <c r="BG128" s="140">
        <f t="shared" si="6"/>
        <v>0</v>
      </c>
      <c r="BH128" s="140">
        <f t="shared" si="7"/>
        <v>0</v>
      </c>
      <c r="BI128" s="140">
        <f t="shared" si="8"/>
        <v>0</v>
      </c>
      <c r="BJ128" s="17" t="s">
        <v>6</v>
      </c>
      <c r="BK128" s="140">
        <f t="shared" si="9"/>
        <v>0</v>
      </c>
      <c r="BL128" s="17" t="s">
        <v>229</v>
      </c>
      <c r="BM128" s="139" t="s">
        <v>282</v>
      </c>
    </row>
    <row r="129" spans="2:65" s="1" customFormat="1" ht="16.5" customHeight="1">
      <c r="B129" s="32"/>
      <c r="C129" s="127" t="s">
        <v>258</v>
      </c>
      <c r="D129" s="127" t="s">
        <v>225</v>
      </c>
      <c r="E129" s="128" t="s">
        <v>290</v>
      </c>
      <c r="F129" s="129" t="s">
        <v>291</v>
      </c>
      <c r="G129" s="130" t="s">
        <v>228</v>
      </c>
      <c r="H129" s="131">
        <v>67.406999999999996</v>
      </c>
      <c r="I129" s="132"/>
      <c r="J129" s="133">
        <f t="shared" si="0"/>
        <v>0</v>
      </c>
      <c r="K129" s="134"/>
      <c r="L129" s="32"/>
      <c r="M129" s="135" t="s">
        <v>1</v>
      </c>
      <c r="N129" s="136" t="s">
        <v>44</v>
      </c>
      <c r="P129" s="137">
        <f t="shared" si="1"/>
        <v>0</v>
      </c>
      <c r="Q129" s="137">
        <v>0</v>
      </c>
      <c r="R129" s="137">
        <f t="shared" si="2"/>
        <v>0</v>
      </c>
      <c r="S129" s="137">
        <v>0</v>
      </c>
      <c r="T129" s="138">
        <f t="shared" si="3"/>
        <v>0</v>
      </c>
      <c r="AR129" s="139" t="s">
        <v>229</v>
      </c>
      <c r="AT129" s="139" t="s">
        <v>225</v>
      </c>
      <c r="AU129" s="139" t="s">
        <v>6</v>
      </c>
      <c r="AY129" s="17" t="s">
        <v>224</v>
      </c>
      <c r="BE129" s="140">
        <f t="shared" si="4"/>
        <v>0</v>
      </c>
      <c r="BF129" s="140">
        <f t="shared" si="5"/>
        <v>0</v>
      </c>
      <c r="BG129" s="140">
        <f t="shared" si="6"/>
        <v>0</v>
      </c>
      <c r="BH129" s="140">
        <f t="shared" si="7"/>
        <v>0</v>
      </c>
      <c r="BI129" s="140">
        <f t="shared" si="8"/>
        <v>0</v>
      </c>
      <c r="BJ129" s="17" t="s">
        <v>6</v>
      </c>
      <c r="BK129" s="140">
        <f t="shared" si="9"/>
        <v>0</v>
      </c>
      <c r="BL129" s="17" t="s">
        <v>229</v>
      </c>
      <c r="BM129" s="139" t="s">
        <v>9</v>
      </c>
    </row>
    <row r="130" spans="2:65" s="1" customFormat="1" ht="21.75" customHeight="1">
      <c r="B130" s="32"/>
      <c r="C130" s="127" t="s">
        <v>262</v>
      </c>
      <c r="D130" s="127" t="s">
        <v>225</v>
      </c>
      <c r="E130" s="128" t="s">
        <v>2660</v>
      </c>
      <c r="F130" s="129" t="s">
        <v>2661</v>
      </c>
      <c r="G130" s="130" t="s">
        <v>228</v>
      </c>
      <c r="H130" s="131">
        <v>25.792999999999999</v>
      </c>
      <c r="I130" s="132"/>
      <c r="J130" s="133">
        <f t="shared" si="0"/>
        <v>0</v>
      </c>
      <c r="K130" s="134"/>
      <c r="L130" s="32"/>
      <c r="M130" s="135" t="s">
        <v>1</v>
      </c>
      <c r="N130" s="136" t="s">
        <v>44</v>
      </c>
      <c r="P130" s="137">
        <f t="shared" si="1"/>
        <v>0</v>
      </c>
      <c r="Q130" s="137">
        <v>0</v>
      </c>
      <c r="R130" s="137">
        <f t="shared" si="2"/>
        <v>0</v>
      </c>
      <c r="S130" s="137">
        <v>0</v>
      </c>
      <c r="T130" s="138">
        <f t="shared" si="3"/>
        <v>0</v>
      </c>
      <c r="AR130" s="139" t="s">
        <v>229</v>
      </c>
      <c r="AT130" s="139" t="s">
        <v>225</v>
      </c>
      <c r="AU130" s="139" t="s">
        <v>6</v>
      </c>
      <c r="AY130" s="17" t="s">
        <v>224</v>
      </c>
      <c r="BE130" s="140">
        <f t="shared" si="4"/>
        <v>0</v>
      </c>
      <c r="BF130" s="140">
        <f t="shared" si="5"/>
        <v>0</v>
      </c>
      <c r="BG130" s="140">
        <f t="shared" si="6"/>
        <v>0</v>
      </c>
      <c r="BH130" s="140">
        <f t="shared" si="7"/>
        <v>0</v>
      </c>
      <c r="BI130" s="140">
        <f t="shared" si="8"/>
        <v>0</v>
      </c>
      <c r="BJ130" s="17" t="s">
        <v>6</v>
      </c>
      <c r="BK130" s="140">
        <f t="shared" si="9"/>
        <v>0</v>
      </c>
      <c r="BL130" s="17" t="s">
        <v>229</v>
      </c>
      <c r="BM130" s="139" t="s">
        <v>244</v>
      </c>
    </row>
    <row r="131" spans="2:65" s="1" customFormat="1" ht="21.75" customHeight="1">
      <c r="B131" s="32"/>
      <c r="C131" s="127" t="s">
        <v>272</v>
      </c>
      <c r="D131" s="127" t="s">
        <v>225</v>
      </c>
      <c r="E131" s="128" t="s">
        <v>2662</v>
      </c>
      <c r="F131" s="129" t="s">
        <v>2663</v>
      </c>
      <c r="G131" s="130" t="s">
        <v>228</v>
      </c>
      <c r="H131" s="131">
        <v>25.792999999999999</v>
      </c>
      <c r="I131" s="132"/>
      <c r="J131" s="133">
        <f t="shared" si="0"/>
        <v>0</v>
      </c>
      <c r="K131" s="134"/>
      <c r="L131" s="32"/>
      <c r="M131" s="135" t="s">
        <v>1</v>
      </c>
      <c r="N131" s="136" t="s">
        <v>44</v>
      </c>
      <c r="P131" s="137">
        <f t="shared" si="1"/>
        <v>0</v>
      </c>
      <c r="Q131" s="137">
        <v>0</v>
      </c>
      <c r="R131" s="137">
        <f t="shared" si="2"/>
        <v>0</v>
      </c>
      <c r="S131" s="137">
        <v>0</v>
      </c>
      <c r="T131" s="138">
        <f t="shared" si="3"/>
        <v>0</v>
      </c>
      <c r="AR131" s="139" t="s">
        <v>229</v>
      </c>
      <c r="AT131" s="139" t="s">
        <v>225</v>
      </c>
      <c r="AU131" s="139" t="s">
        <v>6</v>
      </c>
      <c r="AY131" s="17" t="s">
        <v>224</v>
      </c>
      <c r="BE131" s="140">
        <f t="shared" si="4"/>
        <v>0</v>
      </c>
      <c r="BF131" s="140">
        <f t="shared" si="5"/>
        <v>0</v>
      </c>
      <c r="BG131" s="140">
        <f t="shared" si="6"/>
        <v>0</v>
      </c>
      <c r="BH131" s="140">
        <f t="shared" si="7"/>
        <v>0</v>
      </c>
      <c r="BI131" s="140">
        <f t="shared" si="8"/>
        <v>0</v>
      </c>
      <c r="BJ131" s="17" t="s">
        <v>6</v>
      </c>
      <c r="BK131" s="140">
        <f t="shared" si="9"/>
        <v>0</v>
      </c>
      <c r="BL131" s="17" t="s">
        <v>229</v>
      </c>
      <c r="BM131" s="139" t="s">
        <v>249</v>
      </c>
    </row>
    <row r="132" spans="2:65" s="1" customFormat="1" ht="16.5" customHeight="1">
      <c r="B132" s="32"/>
      <c r="C132" s="127" t="s">
        <v>277</v>
      </c>
      <c r="D132" s="127" t="s">
        <v>225</v>
      </c>
      <c r="E132" s="128" t="s">
        <v>2664</v>
      </c>
      <c r="F132" s="129" t="s">
        <v>2665</v>
      </c>
      <c r="G132" s="130" t="s">
        <v>228</v>
      </c>
      <c r="H132" s="131">
        <v>25.792999999999999</v>
      </c>
      <c r="I132" s="132"/>
      <c r="J132" s="133">
        <f t="shared" si="0"/>
        <v>0</v>
      </c>
      <c r="K132" s="134"/>
      <c r="L132" s="32"/>
      <c r="M132" s="135" t="s">
        <v>1</v>
      </c>
      <c r="N132" s="136" t="s">
        <v>44</v>
      </c>
      <c r="P132" s="137">
        <f t="shared" si="1"/>
        <v>0</v>
      </c>
      <c r="Q132" s="137">
        <v>0</v>
      </c>
      <c r="R132" s="137">
        <f t="shared" si="2"/>
        <v>0</v>
      </c>
      <c r="S132" s="137">
        <v>0</v>
      </c>
      <c r="T132" s="138">
        <f t="shared" si="3"/>
        <v>0</v>
      </c>
      <c r="AR132" s="139" t="s">
        <v>229</v>
      </c>
      <c r="AT132" s="139" t="s">
        <v>225</v>
      </c>
      <c r="AU132" s="139" t="s">
        <v>6</v>
      </c>
      <c r="AY132" s="17" t="s">
        <v>224</v>
      </c>
      <c r="BE132" s="140">
        <f t="shared" si="4"/>
        <v>0</v>
      </c>
      <c r="BF132" s="140">
        <f t="shared" si="5"/>
        <v>0</v>
      </c>
      <c r="BG132" s="140">
        <f t="shared" si="6"/>
        <v>0</v>
      </c>
      <c r="BH132" s="140">
        <f t="shared" si="7"/>
        <v>0</v>
      </c>
      <c r="BI132" s="140">
        <f t="shared" si="8"/>
        <v>0</v>
      </c>
      <c r="BJ132" s="17" t="s">
        <v>6</v>
      </c>
      <c r="BK132" s="140">
        <f t="shared" si="9"/>
        <v>0</v>
      </c>
      <c r="BL132" s="17" t="s">
        <v>229</v>
      </c>
      <c r="BM132" s="139" t="s">
        <v>253</v>
      </c>
    </row>
    <row r="133" spans="2:65" s="1" customFormat="1" ht="24.2" customHeight="1">
      <c r="B133" s="32"/>
      <c r="C133" s="127" t="s">
        <v>282</v>
      </c>
      <c r="D133" s="127" t="s">
        <v>225</v>
      </c>
      <c r="E133" s="128" t="s">
        <v>2666</v>
      </c>
      <c r="F133" s="129" t="s">
        <v>2667</v>
      </c>
      <c r="G133" s="130" t="s">
        <v>228</v>
      </c>
      <c r="H133" s="131">
        <v>25.792999999999999</v>
      </c>
      <c r="I133" s="132"/>
      <c r="J133" s="133">
        <f t="shared" si="0"/>
        <v>0</v>
      </c>
      <c r="K133" s="134"/>
      <c r="L133" s="32"/>
      <c r="M133" s="135" t="s">
        <v>1</v>
      </c>
      <c r="N133" s="136" t="s">
        <v>44</v>
      </c>
      <c r="P133" s="137">
        <f t="shared" si="1"/>
        <v>0</v>
      </c>
      <c r="Q133" s="137">
        <v>0</v>
      </c>
      <c r="R133" s="137">
        <f t="shared" si="2"/>
        <v>0</v>
      </c>
      <c r="S133" s="137">
        <v>0</v>
      </c>
      <c r="T133" s="138">
        <f t="shared" si="3"/>
        <v>0</v>
      </c>
      <c r="AR133" s="139" t="s">
        <v>229</v>
      </c>
      <c r="AT133" s="139" t="s">
        <v>225</v>
      </c>
      <c r="AU133" s="139" t="s">
        <v>6</v>
      </c>
      <c r="AY133" s="17" t="s">
        <v>224</v>
      </c>
      <c r="BE133" s="140">
        <f t="shared" si="4"/>
        <v>0</v>
      </c>
      <c r="BF133" s="140">
        <f t="shared" si="5"/>
        <v>0</v>
      </c>
      <c r="BG133" s="140">
        <f t="shared" si="6"/>
        <v>0</v>
      </c>
      <c r="BH133" s="140">
        <f t="shared" si="7"/>
        <v>0</v>
      </c>
      <c r="BI133" s="140">
        <f t="shared" si="8"/>
        <v>0</v>
      </c>
      <c r="BJ133" s="17" t="s">
        <v>6</v>
      </c>
      <c r="BK133" s="140">
        <f t="shared" si="9"/>
        <v>0</v>
      </c>
      <c r="BL133" s="17" t="s">
        <v>229</v>
      </c>
      <c r="BM133" s="139" t="s">
        <v>261</v>
      </c>
    </row>
    <row r="134" spans="2:65" s="10" customFormat="1" ht="25.9" customHeight="1">
      <c r="B134" s="117"/>
      <c r="D134" s="118" t="s">
        <v>78</v>
      </c>
      <c r="E134" s="119" t="s">
        <v>88</v>
      </c>
      <c r="F134" s="119" t="s">
        <v>2668</v>
      </c>
      <c r="I134" s="120"/>
      <c r="J134" s="121">
        <f>BK134</f>
        <v>0</v>
      </c>
      <c r="L134" s="117"/>
      <c r="M134" s="122"/>
      <c r="P134" s="123">
        <f>P135</f>
        <v>0</v>
      </c>
      <c r="R134" s="123">
        <f>R135</f>
        <v>0</v>
      </c>
      <c r="T134" s="124">
        <f>T135</f>
        <v>0</v>
      </c>
      <c r="AR134" s="118" t="s">
        <v>6</v>
      </c>
      <c r="AT134" s="125" t="s">
        <v>78</v>
      </c>
      <c r="AU134" s="125" t="s">
        <v>79</v>
      </c>
      <c r="AY134" s="118" t="s">
        <v>224</v>
      </c>
      <c r="BK134" s="126">
        <f>BK135</f>
        <v>0</v>
      </c>
    </row>
    <row r="135" spans="2:65" s="1" customFormat="1" ht="16.5" customHeight="1">
      <c r="B135" s="32"/>
      <c r="C135" s="127" t="s">
        <v>286</v>
      </c>
      <c r="D135" s="127" t="s">
        <v>225</v>
      </c>
      <c r="E135" s="128" t="s">
        <v>2669</v>
      </c>
      <c r="F135" s="129" t="s">
        <v>2670</v>
      </c>
      <c r="G135" s="130" t="s">
        <v>228</v>
      </c>
      <c r="H135" s="131">
        <v>5.2279999999999998</v>
      </c>
      <c r="I135" s="132"/>
      <c r="J135" s="133">
        <f>ROUND(I135*H135,2)</f>
        <v>0</v>
      </c>
      <c r="K135" s="134"/>
      <c r="L135" s="32"/>
      <c r="M135" s="135" t="s">
        <v>1</v>
      </c>
      <c r="N135" s="136" t="s">
        <v>44</v>
      </c>
      <c r="P135" s="137">
        <f>O135*H135</f>
        <v>0</v>
      </c>
      <c r="Q135" s="137">
        <v>0</v>
      </c>
      <c r="R135" s="137">
        <f>Q135*H135</f>
        <v>0</v>
      </c>
      <c r="S135" s="137">
        <v>0</v>
      </c>
      <c r="T135" s="138">
        <f>S135*H135</f>
        <v>0</v>
      </c>
      <c r="AR135" s="139" t="s">
        <v>229</v>
      </c>
      <c r="AT135" s="139" t="s">
        <v>225</v>
      </c>
      <c r="AU135" s="139" t="s">
        <v>6</v>
      </c>
      <c r="AY135" s="17" t="s">
        <v>224</v>
      </c>
      <c r="BE135" s="140">
        <f>IF(N135="základní",J135,0)</f>
        <v>0</v>
      </c>
      <c r="BF135" s="140">
        <f>IF(N135="snížená",J135,0)</f>
        <v>0</v>
      </c>
      <c r="BG135" s="140">
        <f>IF(N135="zákl. přenesená",J135,0)</f>
        <v>0</v>
      </c>
      <c r="BH135" s="140">
        <f>IF(N135="sníž. přenesená",J135,0)</f>
        <v>0</v>
      </c>
      <c r="BI135" s="140">
        <f>IF(N135="nulová",J135,0)</f>
        <v>0</v>
      </c>
      <c r="BJ135" s="17" t="s">
        <v>6</v>
      </c>
      <c r="BK135" s="140">
        <f>ROUND(I135*H135,2)</f>
        <v>0</v>
      </c>
      <c r="BL135" s="17" t="s">
        <v>229</v>
      </c>
      <c r="BM135" s="139" t="s">
        <v>265</v>
      </c>
    </row>
    <row r="136" spans="2:65" s="10" customFormat="1" ht="25.9" customHeight="1">
      <c r="B136" s="117"/>
      <c r="D136" s="118" t="s">
        <v>78</v>
      </c>
      <c r="E136" s="119" t="s">
        <v>241</v>
      </c>
      <c r="F136" s="119" t="s">
        <v>443</v>
      </c>
      <c r="I136" s="120"/>
      <c r="J136" s="121">
        <f>BK136</f>
        <v>0</v>
      </c>
      <c r="L136" s="117"/>
      <c r="M136" s="122"/>
      <c r="P136" s="123">
        <f>SUM(P137:P140)</f>
        <v>0</v>
      </c>
      <c r="R136" s="123">
        <f>SUM(R137:R140)</f>
        <v>0</v>
      </c>
      <c r="T136" s="124">
        <f>SUM(T137:T140)</f>
        <v>0</v>
      </c>
      <c r="AR136" s="118" t="s">
        <v>6</v>
      </c>
      <c r="AT136" s="125" t="s">
        <v>78</v>
      </c>
      <c r="AU136" s="125" t="s">
        <v>79</v>
      </c>
      <c r="AY136" s="118" t="s">
        <v>224</v>
      </c>
      <c r="BK136" s="126">
        <f>SUM(BK137:BK140)</f>
        <v>0</v>
      </c>
    </row>
    <row r="137" spans="2:65" s="1" customFormat="1" ht="16.5" customHeight="1">
      <c r="B137" s="32"/>
      <c r="C137" s="127" t="s">
        <v>9</v>
      </c>
      <c r="D137" s="127" t="s">
        <v>225</v>
      </c>
      <c r="E137" s="128" t="s">
        <v>2671</v>
      </c>
      <c r="F137" s="129" t="s">
        <v>2672</v>
      </c>
      <c r="G137" s="130" t="s">
        <v>228</v>
      </c>
      <c r="H137" s="131">
        <v>8.2110000000000003</v>
      </c>
      <c r="I137" s="132"/>
      <c r="J137" s="133">
        <f>ROUND(I137*H137,2)</f>
        <v>0</v>
      </c>
      <c r="K137" s="134"/>
      <c r="L137" s="32"/>
      <c r="M137" s="135" t="s">
        <v>1</v>
      </c>
      <c r="N137" s="136" t="s">
        <v>44</v>
      </c>
      <c r="P137" s="137">
        <f>O137*H137</f>
        <v>0</v>
      </c>
      <c r="Q137" s="137">
        <v>0</v>
      </c>
      <c r="R137" s="137">
        <f>Q137*H137</f>
        <v>0</v>
      </c>
      <c r="S137" s="137">
        <v>0</v>
      </c>
      <c r="T137" s="138">
        <f>S137*H137</f>
        <v>0</v>
      </c>
      <c r="AR137" s="139" t="s">
        <v>229</v>
      </c>
      <c r="AT137" s="139" t="s">
        <v>225</v>
      </c>
      <c r="AU137" s="139" t="s">
        <v>6</v>
      </c>
      <c r="AY137" s="17" t="s">
        <v>224</v>
      </c>
      <c r="BE137" s="140">
        <f>IF(N137="základní",J137,0)</f>
        <v>0</v>
      </c>
      <c r="BF137" s="140">
        <f>IF(N137="snížená",J137,0)</f>
        <v>0</v>
      </c>
      <c r="BG137" s="140">
        <f>IF(N137="zákl. přenesená",J137,0)</f>
        <v>0</v>
      </c>
      <c r="BH137" s="140">
        <f>IF(N137="sníž. přenesená",J137,0)</f>
        <v>0</v>
      </c>
      <c r="BI137" s="140">
        <f>IF(N137="nulová",J137,0)</f>
        <v>0</v>
      </c>
      <c r="BJ137" s="17" t="s">
        <v>6</v>
      </c>
      <c r="BK137" s="140">
        <f>ROUND(I137*H137,2)</f>
        <v>0</v>
      </c>
      <c r="BL137" s="17" t="s">
        <v>229</v>
      </c>
      <c r="BM137" s="139" t="s">
        <v>275</v>
      </c>
    </row>
    <row r="138" spans="2:65" s="1" customFormat="1" ht="21.75" customHeight="1">
      <c r="B138" s="32"/>
      <c r="C138" s="127" t="s">
        <v>299</v>
      </c>
      <c r="D138" s="127" t="s">
        <v>225</v>
      </c>
      <c r="E138" s="128" t="s">
        <v>2673</v>
      </c>
      <c r="F138" s="129" t="s">
        <v>2674</v>
      </c>
      <c r="G138" s="130" t="s">
        <v>320</v>
      </c>
      <c r="H138" s="131">
        <v>43.136000000000003</v>
      </c>
      <c r="I138" s="132"/>
      <c r="J138" s="133">
        <f>ROUND(I138*H138,2)</f>
        <v>0</v>
      </c>
      <c r="K138" s="134"/>
      <c r="L138" s="32"/>
      <c r="M138" s="135" t="s">
        <v>1</v>
      </c>
      <c r="N138" s="136" t="s">
        <v>44</v>
      </c>
      <c r="P138" s="137">
        <f>O138*H138</f>
        <v>0</v>
      </c>
      <c r="Q138" s="137">
        <v>0</v>
      </c>
      <c r="R138" s="137">
        <f>Q138*H138</f>
        <v>0</v>
      </c>
      <c r="S138" s="137">
        <v>0</v>
      </c>
      <c r="T138" s="138">
        <f>S138*H138</f>
        <v>0</v>
      </c>
      <c r="AR138" s="139" t="s">
        <v>229</v>
      </c>
      <c r="AT138" s="139" t="s">
        <v>225</v>
      </c>
      <c r="AU138" s="139" t="s">
        <v>6</v>
      </c>
      <c r="AY138" s="17" t="s">
        <v>224</v>
      </c>
      <c r="BE138" s="140">
        <f>IF(N138="základní",J138,0)</f>
        <v>0</v>
      </c>
      <c r="BF138" s="140">
        <f>IF(N138="snížená",J138,0)</f>
        <v>0</v>
      </c>
      <c r="BG138" s="140">
        <f>IF(N138="zákl. přenesená",J138,0)</f>
        <v>0</v>
      </c>
      <c r="BH138" s="140">
        <f>IF(N138="sníž. přenesená",J138,0)</f>
        <v>0</v>
      </c>
      <c r="BI138" s="140">
        <f>IF(N138="nulová",J138,0)</f>
        <v>0</v>
      </c>
      <c r="BJ138" s="17" t="s">
        <v>6</v>
      </c>
      <c r="BK138" s="140">
        <f>ROUND(I138*H138,2)</f>
        <v>0</v>
      </c>
      <c r="BL138" s="17" t="s">
        <v>229</v>
      </c>
      <c r="BM138" s="139" t="s">
        <v>376</v>
      </c>
    </row>
    <row r="139" spans="2:65" s="1" customFormat="1" ht="21.75" customHeight="1">
      <c r="B139" s="32"/>
      <c r="C139" s="127" t="s">
        <v>244</v>
      </c>
      <c r="D139" s="127" t="s">
        <v>225</v>
      </c>
      <c r="E139" s="128" t="s">
        <v>2675</v>
      </c>
      <c r="F139" s="129" t="s">
        <v>2676</v>
      </c>
      <c r="G139" s="130" t="s">
        <v>320</v>
      </c>
      <c r="H139" s="131">
        <v>43.136000000000003</v>
      </c>
      <c r="I139" s="132"/>
      <c r="J139" s="133">
        <f>ROUND(I139*H139,2)</f>
        <v>0</v>
      </c>
      <c r="K139" s="134"/>
      <c r="L139" s="32"/>
      <c r="M139" s="135" t="s">
        <v>1</v>
      </c>
      <c r="N139" s="136" t="s">
        <v>44</v>
      </c>
      <c r="P139" s="137">
        <f>O139*H139</f>
        <v>0</v>
      </c>
      <c r="Q139" s="137">
        <v>0</v>
      </c>
      <c r="R139" s="137">
        <f>Q139*H139</f>
        <v>0</v>
      </c>
      <c r="S139" s="137">
        <v>0</v>
      </c>
      <c r="T139" s="138">
        <f>S139*H139</f>
        <v>0</v>
      </c>
      <c r="AR139" s="139" t="s">
        <v>229</v>
      </c>
      <c r="AT139" s="139" t="s">
        <v>225</v>
      </c>
      <c r="AU139" s="139" t="s">
        <v>6</v>
      </c>
      <c r="AY139" s="17" t="s">
        <v>224</v>
      </c>
      <c r="BE139" s="140">
        <f>IF(N139="základní",J139,0)</f>
        <v>0</v>
      </c>
      <c r="BF139" s="140">
        <f>IF(N139="snížená",J139,0)</f>
        <v>0</v>
      </c>
      <c r="BG139" s="140">
        <f>IF(N139="zákl. přenesená",J139,0)</f>
        <v>0</v>
      </c>
      <c r="BH139" s="140">
        <f>IF(N139="sníž. přenesená",J139,0)</f>
        <v>0</v>
      </c>
      <c r="BI139" s="140">
        <f>IF(N139="nulová",J139,0)</f>
        <v>0</v>
      </c>
      <c r="BJ139" s="17" t="s">
        <v>6</v>
      </c>
      <c r="BK139" s="140">
        <f>ROUND(I139*H139,2)</f>
        <v>0</v>
      </c>
      <c r="BL139" s="17" t="s">
        <v>229</v>
      </c>
      <c r="BM139" s="139" t="s">
        <v>280</v>
      </c>
    </row>
    <row r="140" spans="2:65" s="1" customFormat="1" ht="16.5" customHeight="1">
      <c r="B140" s="32"/>
      <c r="C140" s="127" t="s">
        <v>314</v>
      </c>
      <c r="D140" s="127" t="s">
        <v>225</v>
      </c>
      <c r="E140" s="128" t="s">
        <v>2677</v>
      </c>
      <c r="F140" s="129" t="s">
        <v>2678</v>
      </c>
      <c r="G140" s="130" t="s">
        <v>437</v>
      </c>
      <c r="H140" s="131">
        <v>0.69499999999999995</v>
      </c>
      <c r="I140" s="132"/>
      <c r="J140" s="133">
        <f>ROUND(I140*H140,2)</f>
        <v>0</v>
      </c>
      <c r="K140" s="134"/>
      <c r="L140" s="32"/>
      <c r="M140" s="135" t="s">
        <v>1</v>
      </c>
      <c r="N140" s="136" t="s">
        <v>44</v>
      </c>
      <c r="P140" s="137">
        <f>O140*H140</f>
        <v>0</v>
      </c>
      <c r="Q140" s="137">
        <v>0</v>
      </c>
      <c r="R140" s="137">
        <f>Q140*H140</f>
        <v>0</v>
      </c>
      <c r="S140" s="137">
        <v>0</v>
      </c>
      <c r="T140" s="138">
        <f>S140*H140</f>
        <v>0</v>
      </c>
      <c r="AR140" s="139" t="s">
        <v>229</v>
      </c>
      <c r="AT140" s="139" t="s">
        <v>225</v>
      </c>
      <c r="AU140" s="139" t="s">
        <v>6</v>
      </c>
      <c r="AY140" s="17" t="s">
        <v>224</v>
      </c>
      <c r="BE140" s="140">
        <f>IF(N140="základní",J140,0)</f>
        <v>0</v>
      </c>
      <c r="BF140" s="140">
        <f>IF(N140="snížená",J140,0)</f>
        <v>0</v>
      </c>
      <c r="BG140" s="140">
        <f>IF(N140="zákl. přenesená",J140,0)</f>
        <v>0</v>
      </c>
      <c r="BH140" s="140">
        <f>IF(N140="sníž. přenesená",J140,0)</f>
        <v>0</v>
      </c>
      <c r="BI140" s="140">
        <f>IF(N140="nulová",J140,0)</f>
        <v>0</v>
      </c>
      <c r="BJ140" s="17" t="s">
        <v>6</v>
      </c>
      <c r="BK140" s="140">
        <f>ROUND(I140*H140,2)</f>
        <v>0</v>
      </c>
      <c r="BL140" s="17" t="s">
        <v>229</v>
      </c>
      <c r="BM140" s="139" t="s">
        <v>285</v>
      </c>
    </row>
    <row r="141" spans="2:65" s="10" customFormat="1" ht="25.9" customHeight="1">
      <c r="B141" s="117"/>
      <c r="D141" s="118" t="s">
        <v>78</v>
      </c>
      <c r="E141" s="119" t="s">
        <v>2679</v>
      </c>
      <c r="F141" s="119" t="s">
        <v>2680</v>
      </c>
      <c r="I141" s="120"/>
      <c r="J141" s="121">
        <f>BK141</f>
        <v>0</v>
      </c>
      <c r="L141" s="117"/>
      <c r="M141" s="122"/>
      <c r="P141" s="123">
        <f>SUM(P142:P147)</f>
        <v>0</v>
      </c>
      <c r="R141" s="123">
        <f>SUM(R142:R147)</f>
        <v>0</v>
      </c>
      <c r="T141" s="124">
        <f>SUM(T142:T147)</f>
        <v>0</v>
      </c>
      <c r="AR141" s="118" t="s">
        <v>6</v>
      </c>
      <c r="AT141" s="125" t="s">
        <v>78</v>
      </c>
      <c r="AU141" s="125" t="s">
        <v>79</v>
      </c>
      <c r="AY141" s="118" t="s">
        <v>224</v>
      </c>
      <c r="BK141" s="126">
        <f>SUM(BK142:BK147)</f>
        <v>0</v>
      </c>
    </row>
    <row r="142" spans="2:65" s="1" customFormat="1" ht="33" customHeight="1">
      <c r="B142" s="32"/>
      <c r="C142" s="127" t="s">
        <v>249</v>
      </c>
      <c r="D142" s="127" t="s">
        <v>225</v>
      </c>
      <c r="E142" s="128" t="s">
        <v>2681</v>
      </c>
      <c r="F142" s="129" t="s">
        <v>2682</v>
      </c>
      <c r="G142" s="130" t="s">
        <v>312</v>
      </c>
      <c r="H142" s="131">
        <v>1</v>
      </c>
      <c r="I142" s="132"/>
      <c r="J142" s="133">
        <f t="shared" ref="J142:J147" si="10">ROUND(I142*H142,2)</f>
        <v>0</v>
      </c>
      <c r="K142" s="134"/>
      <c r="L142" s="32"/>
      <c r="M142" s="135" t="s">
        <v>1</v>
      </c>
      <c r="N142" s="136" t="s">
        <v>44</v>
      </c>
      <c r="P142" s="137">
        <f t="shared" ref="P142:P147" si="11">O142*H142</f>
        <v>0</v>
      </c>
      <c r="Q142" s="137">
        <v>0</v>
      </c>
      <c r="R142" s="137">
        <f t="shared" ref="R142:R147" si="12">Q142*H142</f>
        <v>0</v>
      </c>
      <c r="S142" s="137">
        <v>0</v>
      </c>
      <c r="T142" s="138">
        <f t="shared" ref="T142:T147" si="13">S142*H142</f>
        <v>0</v>
      </c>
      <c r="AR142" s="139" t="s">
        <v>229</v>
      </c>
      <c r="AT142" s="139" t="s">
        <v>225</v>
      </c>
      <c r="AU142" s="139" t="s">
        <v>6</v>
      </c>
      <c r="AY142" s="17" t="s">
        <v>224</v>
      </c>
      <c r="BE142" s="140">
        <f t="shared" ref="BE142:BE147" si="14">IF(N142="základní",J142,0)</f>
        <v>0</v>
      </c>
      <c r="BF142" s="140">
        <f t="shared" ref="BF142:BF147" si="15">IF(N142="snížená",J142,0)</f>
        <v>0</v>
      </c>
      <c r="BG142" s="140">
        <f t="shared" ref="BG142:BG147" si="16">IF(N142="zákl. přenesená",J142,0)</f>
        <v>0</v>
      </c>
      <c r="BH142" s="140">
        <f t="shared" ref="BH142:BH147" si="17">IF(N142="sníž. přenesená",J142,0)</f>
        <v>0</v>
      </c>
      <c r="BI142" s="140">
        <f t="shared" ref="BI142:BI147" si="18">IF(N142="nulová",J142,0)</f>
        <v>0</v>
      </c>
      <c r="BJ142" s="17" t="s">
        <v>6</v>
      </c>
      <c r="BK142" s="140">
        <f t="shared" ref="BK142:BK147" si="19">ROUND(I142*H142,2)</f>
        <v>0</v>
      </c>
      <c r="BL142" s="17" t="s">
        <v>229</v>
      </c>
      <c r="BM142" s="139" t="s">
        <v>420</v>
      </c>
    </row>
    <row r="143" spans="2:65" s="1" customFormat="1" ht="33" customHeight="1">
      <c r="B143" s="32"/>
      <c r="C143" s="127" t="s">
        <v>322</v>
      </c>
      <c r="D143" s="127" t="s">
        <v>225</v>
      </c>
      <c r="E143" s="128" t="s">
        <v>2683</v>
      </c>
      <c r="F143" s="129" t="s">
        <v>2684</v>
      </c>
      <c r="G143" s="130" t="s">
        <v>2685</v>
      </c>
      <c r="H143" s="131">
        <v>1</v>
      </c>
      <c r="I143" s="132"/>
      <c r="J143" s="133">
        <f t="shared" si="10"/>
        <v>0</v>
      </c>
      <c r="K143" s="134"/>
      <c r="L143" s="32"/>
      <c r="M143" s="135" t="s">
        <v>1</v>
      </c>
      <c r="N143" s="136" t="s">
        <v>44</v>
      </c>
      <c r="P143" s="137">
        <f t="shared" si="11"/>
        <v>0</v>
      </c>
      <c r="Q143" s="137">
        <v>0</v>
      </c>
      <c r="R143" s="137">
        <f t="shared" si="12"/>
        <v>0</v>
      </c>
      <c r="S143" s="137">
        <v>0</v>
      </c>
      <c r="T143" s="138">
        <f t="shared" si="13"/>
        <v>0</v>
      </c>
      <c r="AR143" s="139" t="s">
        <v>229</v>
      </c>
      <c r="AT143" s="139" t="s">
        <v>225</v>
      </c>
      <c r="AU143" s="139" t="s">
        <v>6</v>
      </c>
      <c r="AY143" s="17" t="s">
        <v>224</v>
      </c>
      <c r="BE143" s="140">
        <f t="shared" si="14"/>
        <v>0</v>
      </c>
      <c r="BF143" s="140">
        <f t="shared" si="15"/>
        <v>0</v>
      </c>
      <c r="BG143" s="140">
        <f t="shared" si="16"/>
        <v>0</v>
      </c>
      <c r="BH143" s="140">
        <f t="shared" si="17"/>
        <v>0</v>
      </c>
      <c r="BI143" s="140">
        <f t="shared" si="18"/>
        <v>0</v>
      </c>
      <c r="BJ143" s="17" t="s">
        <v>6</v>
      </c>
      <c r="BK143" s="140">
        <f t="shared" si="19"/>
        <v>0</v>
      </c>
      <c r="BL143" s="17" t="s">
        <v>229</v>
      </c>
      <c r="BM143" s="139" t="s">
        <v>429</v>
      </c>
    </row>
    <row r="144" spans="2:65" s="1" customFormat="1" ht="24.2" customHeight="1">
      <c r="B144" s="32"/>
      <c r="C144" s="127" t="s">
        <v>253</v>
      </c>
      <c r="D144" s="127" t="s">
        <v>225</v>
      </c>
      <c r="E144" s="128" t="s">
        <v>2686</v>
      </c>
      <c r="F144" s="129" t="s">
        <v>2687</v>
      </c>
      <c r="G144" s="130" t="s">
        <v>312</v>
      </c>
      <c r="H144" s="131">
        <v>1</v>
      </c>
      <c r="I144" s="132"/>
      <c r="J144" s="133">
        <f t="shared" si="10"/>
        <v>0</v>
      </c>
      <c r="K144" s="134"/>
      <c r="L144" s="32"/>
      <c r="M144" s="135" t="s">
        <v>1</v>
      </c>
      <c r="N144" s="136" t="s">
        <v>44</v>
      </c>
      <c r="P144" s="137">
        <f t="shared" si="11"/>
        <v>0</v>
      </c>
      <c r="Q144" s="137">
        <v>0</v>
      </c>
      <c r="R144" s="137">
        <f t="shared" si="12"/>
        <v>0</v>
      </c>
      <c r="S144" s="137">
        <v>0</v>
      </c>
      <c r="T144" s="138">
        <f t="shared" si="13"/>
        <v>0</v>
      </c>
      <c r="AR144" s="139" t="s">
        <v>229</v>
      </c>
      <c r="AT144" s="139" t="s">
        <v>225</v>
      </c>
      <c r="AU144" s="139" t="s">
        <v>6</v>
      </c>
      <c r="AY144" s="17" t="s">
        <v>224</v>
      </c>
      <c r="BE144" s="140">
        <f t="shared" si="14"/>
        <v>0</v>
      </c>
      <c r="BF144" s="140">
        <f t="shared" si="15"/>
        <v>0</v>
      </c>
      <c r="BG144" s="140">
        <f t="shared" si="16"/>
        <v>0</v>
      </c>
      <c r="BH144" s="140">
        <f t="shared" si="17"/>
        <v>0</v>
      </c>
      <c r="BI144" s="140">
        <f t="shared" si="18"/>
        <v>0</v>
      </c>
      <c r="BJ144" s="17" t="s">
        <v>6</v>
      </c>
      <c r="BK144" s="140">
        <f t="shared" si="19"/>
        <v>0</v>
      </c>
      <c r="BL144" s="17" t="s">
        <v>229</v>
      </c>
      <c r="BM144" s="139" t="s">
        <v>444</v>
      </c>
    </row>
    <row r="145" spans="2:65" s="1" customFormat="1" ht="16.5" customHeight="1">
      <c r="B145" s="32"/>
      <c r="C145" s="127" t="s">
        <v>333</v>
      </c>
      <c r="D145" s="127" t="s">
        <v>225</v>
      </c>
      <c r="E145" s="128" t="s">
        <v>2688</v>
      </c>
      <c r="F145" s="129" t="s">
        <v>2689</v>
      </c>
      <c r="G145" s="130" t="s">
        <v>2685</v>
      </c>
      <c r="H145" s="131">
        <v>1</v>
      </c>
      <c r="I145" s="132"/>
      <c r="J145" s="133">
        <f t="shared" si="10"/>
        <v>0</v>
      </c>
      <c r="K145" s="134"/>
      <c r="L145" s="32"/>
      <c r="M145" s="135" t="s">
        <v>1</v>
      </c>
      <c r="N145" s="136" t="s">
        <v>44</v>
      </c>
      <c r="P145" s="137">
        <f t="shared" si="11"/>
        <v>0</v>
      </c>
      <c r="Q145" s="137">
        <v>0</v>
      </c>
      <c r="R145" s="137">
        <f t="shared" si="12"/>
        <v>0</v>
      </c>
      <c r="S145" s="137">
        <v>0</v>
      </c>
      <c r="T145" s="138">
        <f t="shared" si="13"/>
        <v>0</v>
      </c>
      <c r="AR145" s="139" t="s">
        <v>229</v>
      </c>
      <c r="AT145" s="139" t="s">
        <v>225</v>
      </c>
      <c r="AU145" s="139" t="s">
        <v>6</v>
      </c>
      <c r="AY145" s="17" t="s">
        <v>224</v>
      </c>
      <c r="BE145" s="140">
        <f t="shared" si="14"/>
        <v>0</v>
      </c>
      <c r="BF145" s="140">
        <f t="shared" si="15"/>
        <v>0</v>
      </c>
      <c r="BG145" s="140">
        <f t="shared" si="16"/>
        <v>0</v>
      </c>
      <c r="BH145" s="140">
        <f t="shared" si="17"/>
        <v>0</v>
      </c>
      <c r="BI145" s="140">
        <f t="shared" si="18"/>
        <v>0</v>
      </c>
      <c r="BJ145" s="17" t="s">
        <v>6</v>
      </c>
      <c r="BK145" s="140">
        <f t="shared" si="19"/>
        <v>0</v>
      </c>
      <c r="BL145" s="17" t="s">
        <v>229</v>
      </c>
      <c r="BM145" s="139" t="s">
        <v>289</v>
      </c>
    </row>
    <row r="146" spans="2:65" s="1" customFormat="1" ht="16.5" customHeight="1">
      <c r="B146" s="32"/>
      <c r="C146" s="127" t="s">
        <v>261</v>
      </c>
      <c r="D146" s="127" t="s">
        <v>225</v>
      </c>
      <c r="E146" s="128" t="s">
        <v>2690</v>
      </c>
      <c r="F146" s="129" t="s">
        <v>2691</v>
      </c>
      <c r="G146" s="130" t="s">
        <v>2685</v>
      </c>
      <c r="H146" s="131">
        <v>1</v>
      </c>
      <c r="I146" s="132"/>
      <c r="J146" s="133">
        <f t="shared" si="10"/>
        <v>0</v>
      </c>
      <c r="K146" s="134"/>
      <c r="L146" s="32"/>
      <c r="M146" s="135" t="s">
        <v>1</v>
      </c>
      <c r="N146" s="136" t="s">
        <v>44</v>
      </c>
      <c r="P146" s="137">
        <f t="shared" si="11"/>
        <v>0</v>
      </c>
      <c r="Q146" s="137">
        <v>0</v>
      </c>
      <c r="R146" s="137">
        <f t="shared" si="12"/>
        <v>0</v>
      </c>
      <c r="S146" s="137">
        <v>0</v>
      </c>
      <c r="T146" s="138">
        <f t="shared" si="13"/>
        <v>0</v>
      </c>
      <c r="AR146" s="139" t="s">
        <v>229</v>
      </c>
      <c r="AT146" s="139" t="s">
        <v>225</v>
      </c>
      <c r="AU146" s="139" t="s">
        <v>6</v>
      </c>
      <c r="AY146" s="17" t="s">
        <v>224</v>
      </c>
      <c r="BE146" s="140">
        <f t="shared" si="14"/>
        <v>0</v>
      </c>
      <c r="BF146" s="140">
        <f t="shared" si="15"/>
        <v>0</v>
      </c>
      <c r="BG146" s="140">
        <f t="shared" si="16"/>
        <v>0</v>
      </c>
      <c r="BH146" s="140">
        <f t="shared" si="17"/>
        <v>0</v>
      </c>
      <c r="BI146" s="140">
        <f t="shared" si="18"/>
        <v>0</v>
      </c>
      <c r="BJ146" s="17" t="s">
        <v>6</v>
      </c>
      <c r="BK146" s="140">
        <f t="shared" si="19"/>
        <v>0</v>
      </c>
      <c r="BL146" s="17" t="s">
        <v>229</v>
      </c>
      <c r="BM146" s="139" t="s">
        <v>472</v>
      </c>
    </row>
    <row r="147" spans="2:65" s="1" customFormat="1" ht="16.5" customHeight="1">
      <c r="B147" s="32"/>
      <c r="C147" s="127" t="s">
        <v>7</v>
      </c>
      <c r="D147" s="127" t="s">
        <v>225</v>
      </c>
      <c r="E147" s="128" t="s">
        <v>2692</v>
      </c>
      <c r="F147" s="129" t="s">
        <v>2693</v>
      </c>
      <c r="G147" s="130" t="s">
        <v>2685</v>
      </c>
      <c r="H147" s="131">
        <v>1</v>
      </c>
      <c r="I147" s="132"/>
      <c r="J147" s="133">
        <f t="shared" si="10"/>
        <v>0</v>
      </c>
      <c r="K147" s="134"/>
      <c r="L147" s="32"/>
      <c r="M147" s="135" t="s">
        <v>1</v>
      </c>
      <c r="N147" s="136" t="s">
        <v>44</v>
      </c>
      <c r="P147" s="137">
        <f t="shared" si="11"/>
        <v>0</v>
      </c>
      <c r="Q147" s="137">
        <v>0</v>
      </c>
      <c r="R147" s="137">
        <f t="shared" si="12"/>
        <v>0</v>
      </c>
      <c r="S147" s="137">
        <v>0</v>
      </c>
      <c r="T147" s="138">
        <f t="shared" si="13"/>
        <v>0</v>
      </c>
      <c r="AR147" s="139" t="s">
        <v>229</v>
      </c>
      <c r="AT147" s="139" t="s">
        <v>225</v>
      </c>
      <c r="AU147" s="139" t="s">
        <v>6</v>
      </c>
      <c r="AY147" s="17" t="s">
        <v>224</v>
      </c>
      <c r="BE147" s="140">
        <f t="shared" si="14"/>
        <v>0</v>
      </c>
      <c r="BF147" s="140">
        <f t="shared" si="15"/>
        <v>0</v>
      </c>
      <c r="BG147" s="140">
        <f t="shared" si="16"/>
        <v>0</v>
      </c>
      <c r="BH147" s="140">
        <f t="shared" si="17"/>
        <v>0</v>
      </c>
      <c r="BI147" s="140">
        <f t="shared" si="18"/>
        <v>0</v>
      </c>
      <c r="BJ147" s="17" t="s">
        <v>6</v>
      </c>
      <c r="BK147" s="140">
        <f t="shared" si="19"/>
        <v>0</v>
      </c>
      <c r="BL147" s="17" t="s">
        <v>229</v>
      </c>
      <c r="BM147" s="139" t="s">
        <v>292</v>
      </c>
    </row>
    <row r="148" spans="2:65" s="10" customFormat="1" ht="25.9" customHeight="1">
      <c r="B148" s="117"/>
      <c r="D148" s="118" t="s">
        <v>78</v>
      </c>
      <c r="E148" s="119" t="s">
        <v>2694</v>
      </c>
      <c r="F148" s="119" t="s">
        <v>2695</v>
      </c>
      <c r="I148" s="120"/>
      <c r="J148" s="121">
        <f>BK148</f>
        <v>0</v>
      </c>
      <c r="L148" s="117"/>
      <c r="M148" s="122"/>
      <c r="P148" s="123">
        <f>SUM(P149:P152)</f>
        <v>0</v>
      </c>
      <c r="R148" s="123">
        <f>SUM(R149:R152)</f>
        <v>0</v>
      </c>
      <c r="T148" s="124">
        <f>SUM(T149:T152)</f>
        <v>0</v>
      </c>
      <c r="AR148" s="118" t="s">
        <v>6</v>
      </c>
      <c r="AT148" s="125" t="s">
        <v>78</v>
      </c>
      <c r="AU148" s="125" t="s">
        <v>79</v>
      </c>
      <c r="AY148" s="118" t="s">
        <v>224</v>
      </c>
      <c r="BK148" s="126">
        <f>SUM(BK149:BK152)</f>
        <v>0</v>
      </c>
    </row>
    <row r="149" spans="2:65" s="1" customFormat="1" ht="16.5" customHeight="1">
      <c r="B149" s="32"/>
      <c r="C149" s="127" t="s">
        <v>265</v>
      </c>
      <c r="D149" s="127" t="s">
        <v>225</v>
      </c>
      <c r="E149" s="128" t="s">
        <v>2696</v>
      </c>
      <c r="F149" s="129" t="s">
        <v>2697</v>
      </c>
      <c r="G149" s="130" t="s">
        <v>2685</v>
      </c>
      <c r="H149" s="131">
        <v>1</v>
      </c>
      <c r="I149" s="132"/>
      <c r="J149" s="133">
        <f>ROUND(I149*H149,2)</f>
        <v>0</v>
      </c>
      <c r="K149" s="134"/>
      <c r="L149" s="32"/>
      <c r="M149" s="135" t="s">
        <v>1</v>
      </c>
      <c r="N149" s="136" t="s">
        <v>44</v>
      </c>
      <c r="P149" s="137">
        <f>O149*H149</f>
        <v>0</v>
      </c>
      <c r="Q149" s="137">
        <v>0</v>
      </c>
      <c r="R149" s="137">
        <f>Q149*H149</f>
        <v>0</v>
      </c>
      <c r="S149" s="137">
        <v>0</v>
      </c>
      <c r="T149" s="138">
        <f>S149*H149</f>
        <v>0</v>
      </c>
      <c r="AR149" s="139" t="s">
        <v>229</v>
      </c>
      <c r="AT149" s="139" t="s">
        <v>225</v>
      </c>
      <c r="AU149" s="139" t="s">
        <v>6</v>
      </c>
      <c r="AY149" s="17" t="s">
        <v>224</v>
      </c>
      <c r="BE149" s="140">
        <f>IF(N149="základní",J149,0)</f>
        <v>0</v>
      </c>
      <c r="BF149" s="140">
        <f>IF(N149="snížená",J149,0)</f>
        <v>0</v>
      </c>
      <c r="BG149" s="140">
        <f>IF(N149="zákl. přenesená",J149,0)</f>
        <v>0</v>
      </c>
      <c r="BH149" s="140">
        <f>IF(N149="sníž. přenesená",J149,0)</f>
        <v>0</v>
      </c>
      <c r="BI149" s="140">
        <f>IF(N149="nulová",J149,0)</f>
        <v>0</v>
      </c>
      <c r="BJ149" s="17" t="s">
        <v>6</v>
      </c>
      <c r="BK149" s="140">
        <f>ROUND(I149*H149,2)</f>
        <v>0</v>
      </c>
      <c r="BL149" s="17" t="s">
        <v>229</v>
      </c>
      <c r="BM149" s="139" t="s">
        <v>302</v>
      </c>
    </row>
    <row r="150" spans="2:65" s="1" customFormat="1" ht="16.5" customHeight="1">
      <c r="B150" s="32"/>
      <c r="C150" s="127" t="s">
        <v>356</v>
      </c>
      <c r="D150" s="127" t="s">
        <v>225</v>
      </c>
      <c r="E150" s="128" t="s">
        <v>2698</v>
      </c>
      <c r="F150" s="129" t="s">
        <v>2699</v>
      </c>
      <c r="G150" s="130" t="s">
        <v>1608</v>
      </c>
      <c r="H150" s="131">
        <v>6</v>
      </c>
      <c r="I150" s="132"/>
      <c r="J150" s="133">
        <f>ROUND(I150*H150,2)</f>
        <v>0</v>
      </c>
      <c r="K150" s="134"/>
      <c r="L150" s="32"/>
      <c r="M150" s="135" t="s">
        <v>1</v>
      </c>
      <c r="N150" s="136" t="s">
        <v>44</v>
      </c>
      <c r="P150" s="137">
        <f>O150*H150</f>
        <v>0</v>
      </c>
      <c r="Q150" s="137">
        <v>0</v>
      </c>
      <c r="R150" s="137">
        <f>Q150*H150</f>
        <v>0</v>
      </c>
      <c r="S150" s="137">
        <v>0</v>
      </c>
      <c r="T150" s="138">
        <f>S150*H150</f>
        <v>0</v>
      </c>
      <c r="AR150" s="139" t="s">
        <v>229</v>
      </c>
      <c r="AT150" s="139" t="s">
        <v>225</v>
      </c>
      <c r="AU150" s="139" t="s">
        <v>6</v>
      </c>
      <c r="AY150" s="17" t="s">
        <v>224</v>
      </c>
      <c r="BE150" s="140">
        <f>IF(N150="základní",J150,0)</f>
        <v>0</v>
      </c>
      <c r="BF150" s="140">
        <f>IF(N150="snížená",J150,0)</f>
        <v>0</v>
      </c>
      <c r="BG150" s="140">
        <f>IF(N150="zákl. přenesená",J150,0)</f>
        <v>0</v>
      </c>
      <c r="BH150" s="140">
        <f>IF(N150="sníž. přenesená",J150,0)</f>
        <v>0</v>
      </c>
      <c r="BI150" s="140">
        <f>IF(N150="nulová",J150,0)</f>
        <v>0</v>
      </c>
      <c r="BJ150" s="17" t="s">
        <v>6</v>
      </c>
      <c r="BK150" s="140">
        <f>ROUND(I150*H150,2)</f>
        <v>0</v>
      </c>
      <c r="BL150" s="17" t="s">
        <v>229</v>
      </c>
      <c r="BM150" s="139" t="s">
        <v>499</v>
      </c>
    </row>
    <row r="151" spans="2:65" s="1" customFormat="1" ht="16.5" customHeight="1">
      <c r="B151" s="32"/>
      <c r="C151" s="127" t="s">
        <v>275</v>
      </c>
      <c r="D151" s="127" t="s">
        <v>225</v>
      </c>
      <c r="E151" s="128" t="s">
        <v>2700</v>
      </c>
      <c r="F151" s="129" t="s">
        <v>2701</v>
      </c>
      <c r="G151" s="130" t="s">
        <v>1608</v>
      </c>
      <c r="H151" s="131">
        <v>16</v>
      </c>
      <c r="I151" s="132"/>
      <c r="J151" s="133">
        <f>ROUND(I151*H151,2)</f>
        <v>0</v>
      </c>
      <c r="K151" s="134"/>
      <c r="L151" s="32"/>
      <c r="M151" s="135" t="s">
        <v>1</v>
      </c>
      <c r="N151" s="136" t="s">
        <v>44</v>
      </c>
      <c r="P151" s="137">
        <f>O151*H151</f>
        <v>0</v>
      </c>
      <c r="Q151" s="137">
        <v>0</v>
      </c>
      <c r="R151" s="137">
        <f>Q151*H151</f>
        <v>0</v>
      </c>
      <c r="S151" s="137">
        <v>0</v>
      </c>
      <c r="T151" s="138">
        <f>S151*H151</f>
        <v>0</v>
      </c>
      <c r="AR151" s="139" t="s">
        <v>229</v>
      </c>
      <c r="AT151" s="139" t="s">
        <v>225</v>
      </c>
      <c r="AU151" s="139" t="s">
        <v>6</v>
      </c>
      <c r="AY151" s="17" t="s">
        <v>224</v>
      </c>
      <c r="BE151" s="140">
        <f>IF(N151="základní",J151,0)</f>
        <v>0</v>
      </c>
      <c r="BF151" s="140">
        <f>IF(N151="snížená",J151,0)</f>
        <v>0</v>
      </c>
      <c r="BG151" s="140">
        <f>IF(N151="zákl. přenesená",J151,0)</f>
        <v>0</v>
      </c>
      <c r="BH151" s="140">
        <f>IF(N151="sníž. přenesená",J151,0)</f>
        <v>0</v>
      </c>
      <c r="BI151" s="140">
        <f>IF(N151="nulová",J151,0)</f>
        <v>0</v>
      </c>
      <c r="BJ151" s="17" t="s">
        <v>6</v>
      </c>
      <c r="BK151" s="140">
        <f>ROUND(I151*H151,2)</f>
        <v>0</v>
      </c>
      <c r="BL151" s="17" t="s">
        <v>229</v>
      </c>
      <c r="BM151" s="139" t="s">
        <v>507</v>
      </c>
    </row>
    <row r="152" spans="2:65" s="1" customFormat="1" ht="16.5" customHeight="1">
      <c r="B152" s="32"/>
      <c r="C152" s="127" t="s">
        <v>369</v>
      </c>
      <c r="D152" s="127" t="s">
        <v>225</v>
      </c>
      <c r="E152" s="128" t="s">
        <v>2702</v>
      </c>
      <c r="F152" s="129" t="s">
        <v>688</v>
      </c>
      <c r="G152" s="130" t="s">
        <v>1608</v>
      </c>
      <c r="H152" s="131">
        <v>2</v>
      </c>
      <c r="I152" s="132"/>
      <c r="J152" s="133">
        <f>ROUND(I152*H152,2)</f>
        <v>0</v>
      </c>
      <c r="K152" s="134"/>
      <c r="L152" s="32"/>
      <c r="M152" s="135" t="s">
        <v>1</v>
      </c>
      <c r="N152" s="136" t="s">
        <v>44</v>
      </c>
      <c r="P152" s="137">
        <f>O152*H152</f>
        <v>0</v>
      </c>
      <c r="Q152" s="137">
        <v>0</v>
      </c>
      <c r="R152" s="137">
        <f>Q152*H152</f>
        <v>0</v>
      </c>
      <c r="S152" s="137">
        <v>0</v>
      </c>
      <c r="T152" s="138">
        <f>S152*H152</f>
        <v>0</v>
      </c>
      <c r="AR152" s="139" t="s">
        <v>229</v>
      </c>
      <c r="AT152" s="139" t="s">
        <v>225</v>
      </c>
      <c r="AU152" s="139" t="s">
        <v>6</v>
      </c>
      <c r="AY152" s="17" t="s">
        <v>224</v>
      </c>
      <c r="BE152" s="140">
        <f>IF(N152="základní",J152,0)</f>
        <v>0</v>
      </c>
      <c r="BF152" s="140">
        <f>IF(N152="snížená",J152,0)</f>
        <v>0</v>
      </c>
      <c r="BG152" s="140">
        <f>IF(N152="zákl. přenesená",J152,0)</f>
        <v>0</v>
      </c>
      <c r="BH152" s="140">
        <f>IF(N152="sníž. přenesená",J152,0)</f>
        <v>0</v>
      </c>
      <c r="BI152" s="140">
        <f>IF(N152="nulová",J152,0)</f>
        <v>0</v>
      </c>
      <c r="BJ152" s="17" t="s">
        <v>6</v>
      </c>
      <c r="BK152" s="140">
        <f>ROUND(I152*H152,2)</f>
        <v>0</v>
      </c>
      <c r="BL152" s="17" t="s">
        <v>229</v>
      </c>
      <c r="BM152" s="139" t="s">
        <v>516</v>
      </c>
    </row>
    <row r="153" spans="2:65" s="10" customFormat="1" ht="25.9" customHeight="1">
      <c r="B153" s="117"/>
      <c r="D153" s="118" t="s">
        <v>78</v>
      </c>
      <c r="E153" s="119" t="s">
        <v>2703</v>
      </c>
      <c r="F153" s="119" t="s">
        <v>2704</v>
      </c>
      <c r="I153" s="120"/>
      <c r="J153" s="121">
        <f>BK153</f>
        <v>0</v>
      </c>
      <c r="L153" s="117"/>
      <c r="M153" s="122"/>
      <c r="P153" s="123">
        <f>SUM(P154:P219)</f>
        <v>0</v>
      </c>
      <c r="R153" s="123">
        <f>SUM(R154:R219)</f>
        <v>0</v>
      </c>
      <c r="T153" s="124">
        <f>SUM(T154:T219)</f>
        <v>0</v>
      </c>
      <c r="AR153" s="118" t="s">
        <v>6</v>
      </c>
      <c r="AT153" s="125" t="s">
        <v>78</v>
      </c>
      <c r="AU153" s="125" t="s">
        <v>79</v>
      </c>
      <c r="AY153" s="118" t="s">
        <v>224</v>
      </c>
      <c r="BK153" s="126">
        <f>SUM(BK154:BK219)</f>
        <v>0</v>
      </c>
    </row>
    <row r="154" spans="2:65" s="1" customFormat="1" ht="16.5" customHeight="1">
      <c r="B154" s="32"/>
      <c r="C154" s="127" t="s">
        <v>376</v>
      </c>
      <c r="D154" s="127" t="s">
        <v>225</v>
      </c>
      <c r="E154" s="128" t="s">
        <v>2705</v>
      </c>
      <c r="F154" s="129" t="s">
        <v>2706</v>
      </c>
      <c r="G154" s="130" t="s">
        <v>2685</v>
      </c>
      <c r="H154" s="131">
        <v>1</v>
      </c>
      <c r="I154" s="132"/>
      <c r="J154" s="133">
        <f t="shared" ref="J154:J185" si="20">ROUND(I154*H154,2)</f>
        <v>0</v>
      </c>
      <c r="K154" s="134"/>
      <c r="L154" s="32"/>
      <c r="M154" s="135" t="s">
        <v>1</v>
      </c>
      <c r="N154" s="136" t="s">
        <v>44</v>
      </c>
      <c r="P154" s="137">
        <f t="shared" ref="P154:P185" si="21">O154*H154</f>
        <v>0</v>
      </c>
      <c r="Q154" s="137">
        <v>0</v>
      </c>
      <c r="R154" s="137">
        <f t="shared" ref="R154:R185" si="22">Q154*H154</f>
        <v>0</v>
      </c>
      <c r="S154" s="137">
        <v>0</v>
      </c>
      <c r="T154" s="138">
        <f t="shared" ref="T154:T185" si="23">S154*H154</f>
        <v>0</v>
      </c>
      <c r="AR154" s="139" t="s">
        <v>229</v>
      </c>
      <c r="AT154" s="139" t="s">
        <v>225</v>
      </c>
      <c r="AU154" s="139" t="s">
        <v>6</v>
      </c>
      <c r="AY154" s="17" t="s">
        <v>224</v>
      </c>
      <c r="BE154" s="140">
        <f t="shared" ref="BE154:BE185" si="24">IF(N154="základní",J154,0)</f>
        <v>0</v>
      </c>
      <c r="BF154" s="140">
        <f t="shared" ref="BF154:BF185" si="25">IF(N154="snížená",J154,0)</f>
        <v>0</v>
      </c>
      <c r="BG154" s="140">
        <f t="shared" ref="BG154:BG185" si="26">IF(N154="zákl. přenesená",J154,0)</f>
        <v>0</v>
      </c>
      <c r="BH154" s="140">
        <f t="shared" ref="BH154:BH185" si="27">IF(N154="sníž. přenesená",J154,0)</f>
        <v>0</v>
      </c>
      <c r="BI154" s="140">
        <f t="shared" ref="BI154:BI185" si="28">IF(N154="nulová",J154,0)</f>
        <v>0</v>
      </c>
      <c r="BJ154" s="17" t="s">
        <v>6</v>
      </c>
      <c r="BK154" s="140">
        <f t="shared" ref="BK154:BK185" si="29">ROUND(I154*H154,2)</f>
        <v>0</v>
      </c>
      <c r="BL154" s="17" t="s">
        <v>229</v>
      </c>
      <c r="BM154" s="139" t="s">
        <v>534</v>
      </c>
    </row>
    <row r="155" spans="2:65" s="1" customFormat="1" ht="16.5" customHeight="1">
      <c r="B155" s="32"/>
      <c r="C155" s="127" t="s">
        <v>380</v>
      </c>
      <c r="D155" s="127" t="s">
        <v>225</v>
      </c>
      <c r="E155" s="128" t="s">
        <v>2707</v>
      </c>
      <c r="F155" s="129" t="s">
        <v>2708</v>
      </c>
      <c r="G155" s="130" t="s">
        <v>2685</v>
      </c>
      <c r="H155" s="131">
        <v>1</v>
      </c>
      <c r="I155" s="132"/>
      <c r="J155" s="133">
        <f t="shared" si="20"/>
        <v>0</v>
      </c>
      <c r="K155" s="134"/>
      <c r="L155" s="32"/>
      <c r="M155" s="135" t="s">
        <v>1</v>
      </c>
      <c r="N155" s="136" t="s">
        <v>44</v>
      </c>
      <c r="P155" s="137">
        <f t="shared" si="21"/>
        <v>0</v>
      </c>
      <c r="Q155" s="137">
        <v>0</v>
      </c>
      <c r="R155" s="137">
        <f t="shared" si="22"/>
        <v>0</v>
      </c>
      <c r="S155" s="137">
        <v>0</v>
      </c>
      <c r="T155" s="138">
        <f t="shared" si="23"/>
        <v>0</v>
      </c>
      <c r="AR155" s="139" t="s">
        <v>229</v>
      </c>
      <c r="AT155" s="139" t="s">
        <v>225</v>
      </c>
      <c r="AU155" s="139" t="s">
        <v>6</v>
      </c>
      <c r="AY155" s="17" t="s">
        <v>224</v>
      </c>
      <c r="BE155" s="140">
        <f t="shared" si="24"/>
        <v>0</v>
      </c>
      <c r="BF155" s="140">
        <f t="shared" si="25"/>
        <v>0</v>
      </c>
      <c r="BG155" s="140">
        <f t="shared" si="26"/>
        <v>0</v>
      </c>
      <c r="BH155" s="140">
        <f t="shared" si="27"/>
        <v>0</v>
      </c>
      <c r="BI155" s="140">
        <f t="shared" si="28"/>
        <v>0</v>
      </c>
      <c r="BJ155" s="17" t="s">
        <v>6</v>
      </c>
      <c r="BK155" s="140">
        <f t="shared" si="29"/>
        <v>0</v>
      </c>
      <c r="BL155" s="17" t="s">
        <v>229</v>
      </c>
      <c r="BM155" s="139" t="s">
        <v>544</v>
      </c>
    </row>
    <row r="156" spans="2:65" s="1" customFormat="1" ht="16.5" customHeight="1">
      <c r="B156" s="32"/>
      <c r="C156" s="127" t="s">
        <v>280</v>
      </c>
      <c r="D156" s="127" t="s">
        <v>225</v>
      </c>
      <c r="E156" s="128" t="s">
        <v>2709</v>
      </c>
      <c r="F156" s="129" t="s">
        <v>2710</v>
      </c>
      <c r="G156" s="130" t="s">
        <v>2685</v>
      </c>
      <c r="H156" s="131">
        <v>1</v>
      </c>
      <c r="I156" s="132"/>
      <c r="J156" s="133">
        <f t="shared" si="20"/>
        <v>0</v>
      </c>
      <c r="K156" s="134"/>
      <c r="L156" s="32"/>
      <c r="M156" s="135" t="s">
        <v>1</v>
      </c>
      <c r="N156" s="136" t="s">
        <v>44</v>
      </c>
      <c r="P156" s="137">
        <f t="shared" si="21"/>
        <v>0</v>
      </c>
      <c r="Q156" s="137">
        <v>0</v>
      </c>
      <c r="R156" s="137">
        <f t="shared" si="22"/>
        <v>0</v>
      </c>
      <c r="S156" s="137">
        <v>0</v>
      </c>
      <c r="T156" s="138">
        <f t="shared" si="23"/>
        <v>0</v>
      </c>
      <c r="AR156" s="139" t="s">
        <v>229</v>
      </c>
      <c r="AT156" s="139" t="s">
        <v>225</v>
      </c>
      <c r="AU156" s="139" t="s">
        <v>6</v>
      </c>
      <c r="AY156" s="17" t="s">
        <v>224</v>
      </c>
      <c r="BE156" s="140">
        <f t="shared" si="24"/>
        <v>0</v>
      </c>
      <c r="BF156" s="140">
        <f t="shared" si="25"/>
        <v>0</v>
      </c>
      <c r="BG156" s="140">
        <f t="shared" si="26"/>
        <v>0</v>
      </c>
      <c r="BH156" s="140">
        <f t="shared" si="27"/>
        <v>0</v>
      </c>
      <c r="BI156" s="140">
        <f t="shared" si="28"/>
        <v>0</v>
      </c>
      <c r="BJ156" s="17" t="s">
        <v>6</v>
      </c>
      <c r="BK156" s="140">
        <f t="shared" si="29"/>
        <v>0</v>
      </c>
      <c r="BL156" s="17" t="s">
        <v>229</v>
      </c>
      <c r="BM156" s="139" t="s">
        <v>557</v>
      </c>
    </row>
    <row r="157" spans="2:65" s="1" customFormat="1" ht="16.5" customHeight="1">
      <c r="B157" s="32"/>
      <c r="C157" s="127" t="s">
        <v>394</v>
      </c>
      <c r="D157" s="127" t="s">
        <v>225</v>
      </c>
      <c r="E157" s="128" t="s">
        <v>2711</v>
      </c>
      <c r="F157" s="129" t="s">
        <v>2712</v>
      </c>
      <c r="G157" s="130" t="s">
        <v>2685</v>
      </c>
      <c r="H157" s="131">
        <v>1</v>
      </c>
      <c r="I157" s="132"/>
      <c r="J157" s="133">
        <f t="shared" si="20"/>
        <v>0</v>
      </c>
      <c r="K157" s="134"/>
      <c r="L157" s="32"/>
      <c r="M157" s="135" t="s">
        <v>1</v>
      </c>
      <c r="N157" s="136" t="s">
        <v>44</v>
      </c>
      <c r="P157" s="137">
        <f t="shared" si="21"/>
        <v>0</v>
      </c>
      <c r="Q157" s="137">
        <v>0</v>
      </c>
      <c r="R157" s="137">
        <f t="shared" si="22"/>
        <v>0</v>
      </c>
      <c r="S157" s="137">
        <v>0</v>
      </c>
      <c r="T157" s="138">
        <f t="shared" si="23"/>
        <v>0</v>
      </c>
      <c r="AR157" s="139" t="s">
        <v>229</v>
      </c>
      <c r="AT157" s="139" t="s">
        <v>225</v>
      </c>
      <c r="AU157" s="139" t="s">
        <v>6</v>
      </c>
      <c r="AY157" s="17" t="s">
        <v>224</v>
      </c>
      <c r="BE157" s="140">
        <f t="shared" si="24"/>
        <v>0</v>
      </c>
      <c r="BF157" s="140">
        <f t="shared" si="25"/>
        <v>0</v>
      </c>
      <c r="BG157" s="140">
        <f t="shared" si="26"/>
        <v>0</v>
      </c>
      <c r="BH157" s="140">
        <f t="shared" si="27"/>
        <v>0</v>
      </c>
      <c r="BI157" s="140">
        <f t="shared" si="28"/>
        <v>0</v>
      </c>
      <c r="BJ157" s="17" t="s">
        <v>6</v>
      </c>
      <c r="BK157" s="140">
        <f t="shared" si="29"/>
        <v>0</v>
      </c>
      <c r="BL157" s="17" t="s">
        <v>229</v>
      </c>
      <c r="BM157" s="139" t="s">
        <v>568</v>
      </c>
    </row>
    <row r="158" spans="2:65" s="1" customFormat="1" ht="16.5" customHeight="1">
      <c r="B158" s="32"/>
      <c r="C158" s="127" t="s">
        <v>285</v>
      </c>
      <c r="D158" s="127" t="s">
        <v>225</v>
      </c>
      <c r="E158" s="128" t="s">
        <v>2713</v>
      </c>
      <c r="F158" s="129" t="s">
        <v>2714</v>
      </c>
      <c r="G158" s="130" t="s">
        <v>2685</v>
      </c>
      <c r="H158" s="131">
        <v>1</v>
      </c>
      <c r="I158" s="132"/>
      <c r="J158" s="133">
        <f t="shared" si="20"/>
        <v>0</v>
      </c>
      <c r="K158" s="134"/>
      <c r="L158" s="32"/>
      <c r="M158" s="135" t="s">
        <v>1</v>
      </c>
      <c r="N158" s="136" t="s">
        <v>44</v>
      </c>
      <c r="P158" s="137">
        <f t="shared" si="21"/>
        <v>0</v>
      </c>
      <c r="Q158" s="137">
        <v>0</v>
      </c>
      <c r="R158" s="137">
        <f t="shared" si="22"/>
        <v>0</v>
      </c>
      <c r="S158" s="137">
        <v>0</v>
      </c>
      <c r="T158" s="138">
        <f t="shared" si="23"/>
        <v>0</v>
      </c>
      <c r="AR158" s="139" t="s">
        <v>229</v>
      </c>
      <c r="AT158" s="139" t="s">
        <v>225</v>
      </c>
      <c r="AU158" s="139" t="s">
        <v>6</v>
      </c>
      <c r="AY158" s="17" t="s">
        <v>224</v>
      </c>
      <c r="BE158" s="140">
        <f t="shared" si="24"/>
        <v>0</v>
      </c>
      <c r="BF158" s="140">
        <f t="shared" si="25"/>
        <v>0</v>
      </c>
      <c r="BG158" s="140">
        <f t="shared" si="26"/>
        <v>0</v>
      </c>
      <c r="BH158" s="140">
        <f t="shared" si="27"/>
        <v>0</v>
      </c>
      <c r="BI158" s="140">
        <f t="shared" si="28"/>
        <v>0</v>
      </c>
      <c r="BJ158" s="17" t="s">
        <v>6</v>
      </c>
      <c r="BK158" s="140">
        <f t="shared" si="29"/>
        <v>0</v>
      </c>
      <c r="BL158" s="17" t="s">
        <v>229</v>
      </c>
      <c r="BM158" s="139" t="s">
        <v>576</v>
      </c>
    </row>
    <row r="159" spans="2:65" s="1" customFormat="1" ht="16.5" customHeight="1">
      <c r="B159" s="32"/>
      <c r="C159" s="127" t="s">
        <v>414</v>
      </c>
      <c r="D159" s="127" t="s">
        <v>225</v>
      </c>
      <c r="E159" s="128" t="s">
        <v>2715</v>
      </c>
      <c r="F159" s="129" t="s">
        <v>2716</v>
      </c>
      <c r="G159" s="130" t="s">
        <v>2685</v>
      </c>
      <c r="H159" s="131">
        <v>1</v>
      </c>
      <c r="I159" s="132"/>
      <c r="J159" s="133">
        <f t="shared" si="20"/>
        <v>0</v>
      </c>
      <c r="K159" s="134"/>
      <c r="L159" s="32"/>
      <c r="M159" s="135" t="s">
        <v>1</v>
      </c>
      <c r="N159" s="136" t="s">
        <v>44</v>
      </c>
      <c r="P159" s="137">
        <f t="shared" si="21"/>
        <v>0</v>
      </c>
      <c r="Q159" s="137">
        <v>0</v>
      </c>
      <c r="R159" s="137">
        <f t="shared" si="22"/>
        <v>0</v>
      </c>
      <c r="S159" s="137">
        <v>0</v>
      </c>
      <c r="T159" s="138">
        <f t="shared" si="23"/>
        <v>0</v>
      </c>
      <c r="AR159" s="139" t="s">
        <v>229</v>
      </c>
      <c r="AT159" s="139" t="s">
        <v>225</v>
      </c>
      <c r="AU159" s="139" t="s">
        <v>6</v>
      </c>
      <c r="AY159" s="17" t="s">
        <v>224</v>
      </c>
      <c r="BE159" s="140">
        <f t="shared" si="24"/>
        <v>0</v>
      </c>
      <c r="BF159" s="140">
        <f t="shared" si="25"/>
        <v>0</v>
      </c>
      <c r="BG159" s="140">
        <f t="shared" si="26"/>
        <v>0</v>
      </c>
      <c r="BH159" s="140">
        <f t="shared" si="27"/>
        <v>0</v>
      </c>
      <c r="BI159" s="140">
        <f t="shared" si="28"/>
        <v>0</v>
      </c>
      <c r="BJ159" s="17" t="s">
        <v>6</v>
      </c>
      <c r="BK159" s="140">
        <f t="shared" si="29"/>
        <v>0</v>
      </c>
      <c r="BL159" s="17" t="s">
        <v>229</v>
      </c>
      <c r="BM159" s="139" t="s">
        <v>313</v>
      </c>
    </row>
    <row r="160" spans="2:65" s="1" customFormat="1" ht="24.2" customHeight="1">
      <c r="B160" s="32"/>
      <c r="C160" s="127" t="s">
        <v>420</v>
      </c>
      <c r="D160" s="127" t="s">
        <v>225</v>
      </c>
      <c r="E160" s="128" t="s">
        <v>2717</v>
      </c>
      <c r="F160" s="129" t="s">
        <v>2718</v>
      </c>
      <c r="G160" s="130" t="s">
        <v>312</v>
      </c>
      <c r="H160" s="131">
        <v>2</v>
      </c>
      <c r="I160" s="132"/>
      <c r="J160" s="133">
        <f t="shared" si="20"/>
        <v>0</v>
      </c>
      <c r="K160" s="134"/>
      <c r="L160" s="32"/>
      <c r="M160" s="135" t="s">
        <v>1</v>
      </c>
      <c r="N160" s="136" t="s">
        <v>44</v>
      </c>
      <c r="P160" s="137">
        <f t="shared" si="21"/>
        <v>0</v>
      </c>
      <c r="Q160" s="137">
        <v>0</v>
      </c>
      <c r="R160" s="137">
        <f t="shared" si="22"/>
        <v>0</v>
      </c>
      <c r="S160" s="137">
        <v>0</v>
      </c>
      <c r="T160" s="138">
        <f t="shared" si="23"/>
        <v>0</v>
      </c>
      <c r="AR160" s="139" t="s">
        <v>229</v>
      </c>
      <c r="AT160" s="139" t="s">
        <v>225</v>
      </c>
      <c r="AU160" s="139" t="s">
        <v>6</v>
      </c>
      <c r="AY160" s="17" t="s">
        <v>224</v>
      </c>
      <c r="BE160" s="140">
        <f t="shared" si="24"/>
        <v>0</v>
      </c>
      <c r="BF160" s="140">
        <f t="shared" si="25"/>
        <v>0</v>
      </c>
      <c r="BG160" s="140">
        <f t="shared" si="26"/>
        <v>0</v>
      </c>
      <c r="BH160" s="140">
        <f t="shared" si="27"/>
        <v>0</v>
      </c>
      <c r="BI160" s="140">
        <f t="shared" si="28"/>
        <v>0</v>
      </c>
      <c r="BJ160" s="17" t="s">
        <v>6</v>
      </c>
      <c r="BK160" s="140">
        <f t="shared" si="29"/>
        <v>0</v>
      </c>
      <c r="BL160" s="17" t="s">
        <v>229</v>
      </c>
      <c r="BM160" s="139" t="s">
        <v>317</v>
      </c>
    </row>
    <row r="161" spans="2:65" s="1" customFormat="1" ht="62.65" customHeight="1">
      <c r="B161" s="32"/>
      <c r="C161" s="127" t="s">
        <v>425</v>
      </c>
      <c r="D161" s="127" t="s">
        <v>225</v>
      </c>
      <c r="E161" s="128" t="s">
        <v>2719</v>
      </c>
      <c r="F161" s="129" t="s">
        <v>2720</v>
      </c>
      <c r="G161" s="130" t="s">
        <v>312</v>
      </c>
      <c r="H161" s="131">
        <v>1</v>
      </c>
      <c r="I161" s="132"/>
      <c r="J161" s="133">
        <f t="shared" si="20"/>
        <v>0</v>
      </c>
      <c r="K161" s="134"/>
      <c r="L161" s="32"/>
      <c r="M161" s="135" t="s">
        <v>1</v>
      </c>
      <c r="N161" s="136" t="s">
        <v>44</v>
      </c>
      <c r="P161" s="137">
        <f t="shared" si="21"/>
        <v>0</v>
      </c>
      <c r="Q161" s="137">
        <v>0</v>
      </c>
      <c r="R161" s="137">
        <f t="shared" si="22"/>
        <v>0</v>
      </c>
      <c r="S161" s="137">
        <v>0</v>
      </c>
      <c r="T161" s="138">
        <f t="shared" si="23"/>
        <v>0</v>
      </c>
      <c r="AR161" s="139" t="s">
        <v>229</v>
      </c>
      <c r="AT161" s="139" t="s">
        <v>225</v>
      </c>
      <c r="AU161" s="139" t="s">
        <v>6</v>
      </c>
      <c r="AY161" s="17" t="s">
        <v>224</v>
      </c>
      <c r="BE161" s="140">
        <f t="shared" si="24"/>
        <v>0</v>
      </c>
      <c r="BF161" s="140">
        <f t="shared" si="25"/>
        <v>0</v>
      </c>
      <c r="BG161" s="140">
        <f t="shared" si="26"/>
        <v>0</v>
      </c>
      <c r="BH161" s="140">
        <f t="shared" si="27"/>
        <v>0</v>
      </c>
      <c r="BI161" s="140">
        <f t="shared" si="28"/>
        <v>0</v>
      </c>
      <c r="BJ161" s="17" t="s">
        <v>6</v>
      </c>
      <c r="BK161" s="140">
        <f t="shared" si="29"/>
        <v>0</v>
      </c>
      <c r="BL161" s="17" t="s">
        <v>229</v>
      </c>
      <c r="BM161" s="139" t="s">
        <v>321</v>
      </c>
    </row>
    <row r="162" spans="2:65" s="1" customFormat="1" ht="16.5" customHeight="1">
      <c r="B162" s="32"/>
      <c r="C162" s="127" t="s">
        <v>429</v>
      </c>
      <c r="D162" s="127" t="s">
        <v>225</v>
      </c>
      <c r="E162" s="128" t="s">
        <v>2721</v>
      </c>
      <c r="F162" s="129" t="s">
        <v>2722</v>
      </c>
      <c r="G162" s="130" t="s">
        <v>312</v>
      </c>
      <c r="H162" s="131">
        <v>1</v>
      </c>
      <c r="I162" s="132"/>
      <c r="J162" s="133">
        <f t="shared" si="20"/>
        <v>0</v>
      </c>
      <c r="K162" s="134"/>
      <c r="L162" s="32"/>
      <c r="M162" s="135" t="s">
        <v>1</v>
      </c>
      <c r="N162" s="136" t="s">
        <v>44</v>
      </c>
      <c r="P162" s="137">
        <f t="shared" si="21"/>
        <v>0</v>
      </c>
      <c r="Q162" s="137">
        <v>0</v>
      </c>
      <c r="R162" s="137">
        <f t="shared" si="22"/>
        <v>0</v>
      </c>
      <c r="S162" s="137">
        <v>0</v>
      </c>
      <c r="T162" s="138">
        <f t="shared" si="23"/>
        <v>0</v>
      </c>
      <c r="AR162" s="139" t="s">
        <v>229</v>
      </c>
      <c r="AT162" s="139" t="s">
        <v>225</v>
      </c>
      <c r="AU162" s="139" t="s">
        <v>6</v>
      </c>
      <c r="AY162" s="17" t="s">
        <v>224</v>
      </c>
      <c r="BE162" s="140">
        <f t="shared" si="24"/>
        <v>0</v>
      </c>
      <c r="BF162" s="140">
        <f t="shared" si="25"/>
        <v>0</v>
      </c>
      <c r="BG162" s="140">
        <f t="shared" si="26"/>
        <v>0</v>
      </c>
      <c r="BH162" s="140">
        <f t="shared" si="27"/>
        <v>0</v>
      </c>
      <c r="BI162" s="140">
        <f t="shared" si="28"/>
        <v>0</v>
      </c>
      <c r="BJ162" s="17" t="s">
        <v>6</v>
      </c>
      <c r="BK162" s="140">
        <f t="shared" si="29"/>
        <v>0</v>
      </c>
      <c r="BL162" s="17" t="s">
        <v>229</v>
      </c>
      <c r="BM162" s="139" t="s">
        <v>326</v>
      </c>
    </row>
    <row r="163" spans="2:65" s="1" customFormat="1" ht="16.5" customHeight="1">
      <c r="B163" s="32"/>
      <c r="C163" s="127" t="s">
        <v>434</v>
      </c>
      <c r="D163" s="127" t="s">
        <v>225</v>
      </c>
      <c r="E163" s="128" t="s">
        <v>2723</v>
      </c>
      <c r="F163" s="129" t="s">
        <v>2724</v>
      </c>
      <c r="G163" s="130" t="s">
        <v>312</v>
      </c>
      <c r="H163" s="131">
        <v>2</v>
      </c>
      <c r="I163" s="132"/>
      <c r="J163" s="133">
        <f t="shared" si="20"/>
        <v>0</v>
      </c>
      <c r="K163" s="134"/>
      <c r="L163" s="32"/>
      <c r="M163" s="135" t="s">
        <v>1</v>
      </c>
      <c r="N163" s="136" t="s">
        <v>44</v>
      </c>
      <c r="P163" s="137">
        <f t="shared" si="21"/>
        <v>0</v>
      </c>
      <c r="Q163" s="137">
        <v>0</v>
      </c>
      <c r="R163" s="137">
        <f t="shared" si="22"/>
        <v>0</v>
      </c>
      <c r="S163" s="137">
        <v>0</v>
      </c>
      <c r="T163" s="138">
        <f t="shared" si="23"/>
        <v>0</v>
      </c>
      <c r="AR163" s="139" t="s">
        <v>229</v>
      </c>
      <c r="AT163" s="139" t="s">
        <v>225</v>
      </c>
      <c r="AU163" s="139" t="s">
        <v>6</v>
      </c>
      <c r="AY163" s="17" t="s">
        <v>224</v>
      </c>
      <c r="BE163" s="140">
        <f t="shared" si="24"/>
        <v>0</v>
      </c>
      <c r="BF163" s="140">
        <f t="shared" si="25"/>
        <v>0</v>
      </c>
      <c r="BG163" s="140">
        <f t="shared" si="26"/>
        <v>0</v>
      </c>
      <c r="BH163" s="140">
        <f t="shared" si="27"/>
        <v>0</v>
      </c>
      <c r="BI163" s="140">
        <f t="shared" si="28"/>
        <v>0</v>
      </c>
      <c r="BJ163" s="17" t="s">
        <v>6</v>
      </c>
      <c r="BK163" s="140">
        <f t="shared" si="29"/>
        <v>0</v>
      </c>
      <c r="BL163" s="17" t="s">
        <v>229</v>
      </c>
      <c r="BM163" s="139" t="s">
        <v>331</v>
      </c>
    </row>
    <row r="164" spans="2:65" s="1" customFormat="1" ht="21.75" customHeight="1">
      <c r="B164" s="32"/>
      <c r="C164" s="127" t="s">
        <v>444</v>
      </c>
      <c r="D164" s="127" t="s">
        <v>225</v>
      </c>
      <c r="E164" s="128" t="s">
        <v>2725</v>
      </c>
      <c r="F164" s="129" t="s">
        <v>2726</v>
      </c>
      <c r="G164" s="130" t="s">
        <v>312</v>
      </c>
      <c r="H164" s="131">
        <v>1</v>
      </c>
      <c r="I164" s="132"/>
      <c r="J164" s="133">
        <f t="shared" si="20"/>
        <v>0</v>
      </c>
      <c r="K164" s="134"/>
      <c r="L164" s="32"/>
      <c r="M164" s="135" t="s">
        <v>1</v>
      </c>
      <c r="N164" s="136" t="s">
        <v>44</v>
      </c>
      <c r="P164" s="137">
        <f t="shared" si="21"/>
        <v>0</v>
      </c>
      <c r="Q164" s="137">
        <v>0</v>
      </c>
      <c r="R164" s="137">
        <f t="shared" si="22"/>
        <v>0</v>
      </c>
      <c r="S164" s="137">
        <v>0</v>
      </c>
      <c r="T164" s="138">
        <f t="shared" si="23"/>
        <v>0</v>
      </c>
      <c r="AR164" s="139" t="s">
        <v>229</v>
      </c>
      <c r="AT164" s="139" t="s">
        <v>225</v>
      </c>
      <c r="AU164" s="139" t="s">
        <v>6</v>
      </c>
      <c r="AY164" s="17" t="s">
        <v>224</v>
      </c>
      <c r="BE164" s="140">
        <f t="shared" si="24"/>
        <v>0</v>
      </c>
      <c r="BF164" s="140">
        <f t="shared" si="25"/>
        <v>0</v>
      </c>
      <c r="BG164" s="140">
        <f t="shared" si="26"/>
        <v>0</v>
      </c>
      <c r="BH164" s="140">
        <f t="shared" si="27"/>
        <v>0</v>
      </c>
      <c r="BI164" s="140">
        <f t="shared" si="28"/>
        <v>0</v>
      </c>
      <c r="BJ164" s="17" t="s">
        <v>6</v>
      </c>
      <c r="BK164" s="140">
        <f t="shared" si="29"/>
        <v>0</v>
      </c>
      <c r="BL164" s="17" t="s">
        <v>229</v>
      </c>
      <c r="BM164" s="139" t="s">
        <v>337</v>
      </c>
    </row>
    <row r="165" spans="2:65" s="1" customFormat="1" ht="24.2" customHeight="1">
      <c r="B165" s="32"/>
      <c r="C165" s="127" t="s">
        <v>451</v>
      </c>
      <c r="D165" s="127" t="s">
        <v>225</v>
      </c>
      <c r="E165" s="128" t="s">
        <v>2727</v>
      </c>
      <c r="F165" s="129" t="s">
        <v>2728</v>
      </c>
      <c r="G165" s="130" t="s">
        <v>312</v>
      </c>
      <c r="H165" s="131">
        <v>1</v>
      </c>
      <c r="I165" s="132"/>
      <c r="J165" s="133">
        <f t="shared" si="20"/>
        <v>0</v>
      </c>
      <c r="K165" s="134"/>
      <c r="L165" s="32"/>
      <c r="M165" s="135" t="s">
        <v>1</v>
      </c>
      <c r="N165" s="136" t="s">
        <v>44</v>
      </c>
      <c r="P165" s="137">
        <f t="shared" si="21"/>
        <v>0</v>
      </c>
      <c r="Q165" s="137">
        <v>0</v>
      </c>
      <c r="R165" s="137">
        <f t="shared" si="22"/>
        <v>0</v>
      </c>
      <c r="S165" s="137">
        <v>0</v>
      </c>
      <c r="T165" s="138">
        <f t="shared" si="23"/>
        <v>0</v>
      </c>
      <c r="AR165" s="139" t="s">
        <v>229</v>
      </c>
      <c r="AT165" s="139" t="s">
        <v>225</v>
      </c>
      <c r="AU165" s="139" t="s">
        <v>6</v>
      </c>
      <c r="AY165" s="17" t="s">
        <v>224</v>
      </c>
      <c r="BE165" s="140">
        <f t="shared" si="24"/>
        <v>0</v>
      </c>
      <c r="BF165" s="140">
        <f t="shared" si="25"/>
        <v>0</v>
      </c>
      <c r="BG165" s="140">
        <f t="shared" si="26"/>
        <v>0</v>
      </c>
      <c r="BH165" s="140">
        <f t="shared" si="27"/>
        <v>0</v>
      </c>
      <c r="BI165" s="140">
        <f t="shared" si="28"/>
        <v>0</v>
      </c>
      <c r="BJ165" s="17" t="s">
        <v>6</v>
      </c>
      <c r="BK165" s="140">
        <f t="shared" si="29"/>
        <v>0</v>
      </c>
      <c r="BL165" s="17" t="s">
        <v>229</v>
      </c>
      <c r="BM165" s="139" t="s">
        <v>626</v>
      </c>
    </row>
    <row r="166" spans="2:65" s="1" customFormat="1" ht="24.2" customHeight="1">
      <c r="B166" s="32"/>
      <c r="C166" s="127" t="s">
        <v>289</v>
      </c>
      <c r="D166" s="127" t="s">
        <v>225</v>
      </c>
      <c r="E166" s="128" t="s">
        <v>2729</v>
      </c>
      <c r="F166" s="129" t="s">
        <v>2730</v>
      </c>
      <c r="G166" s="130" t="s">
        <v>2685</v>
      </c>
      <c r="H166" s="131">
        <v>1</v>
      </c>
      <c r="I166" s="132"/>
      <c r="J166" s="133">
        <f t="shared" si="20"/>
        <v>0</v>
      </c>
      <c r="K166" s="134"/>
      <c r="L166" s="32"/>
      <c r="M166" s="135" t="s">
        <v>1</v>
      </c>
      <c r="N166" s="136" t="s">
        <v>44</v>
      </c>
      <c r="P166" s="137">
        <f t="shared" si="21"/>
        <v>0</v>
      </c>
      <c r="Q166" s="137">
        <v>0</v>
      </c>
      <c r="R166" s="137">
        <f t="shared" si="22"/>
        <v>0</v>
      </c>
      <c r="S166" s="137">
        <v>0</v>
      </c>
      <c r="T166" s="138">
        <f t="shared" si="23"/>
        <v>0</v>
      </c>
      <c r="AR166" s="139" t="s">
        <v>229</v>
      </c>
      <c r="AT166" s="139" t="s">
        <v>225</v>
      </c>
      <c r="AU166" s="139" t="s">
        <v>6</v>
      </c>
      <c r="AY166" s="17" t="s">
        <v>224</v>
      </c>
      <c r="BE166" s="140">
        <f t="shared" si="24"/>
        <v>0</v>
      </c>
      <c r="BF166" s="140">
        <f t="shared" si="25"/>
        <v>0</v>
      </c>
      <c r="BG166" s="140">
        <f t="shared" si="26"/>
        <v>0</v>
      </c>
      <c r="BH166" s="140">
        <f t="shared" si="27"/>
        <v>0</v>
      </c>
      <c r="BI166" s="140">
        <f t="shared" si="28"/>
        <v>0</v>
      </c>
      <c r="BJ166" s="17" t="s">
        <v>6</v>
      </c>
      <c r="BK166" s="140">
        <f t="shared" si="29"/>
        <v>0</v>
      </c>
      <c r="BL166" s="17" t="s">
        <v>229</v>
      </c>
      <c r="BM166" s="139" t="s">
        <v>634</v>
      </c>
    </row>
    <row r="167" spans="2:65" s="1" customFormat="1" ht="24.2" customHeight="1">
      <c r="B167" s="32"/>
      <c r="C167" s="127" t="s">
        <v>468</v>
      </c>
      <c r="D167" s="127" t="s">
        <v>225</v>
      </c>
      <c r="E167" s="128" t="s">
        <v>2731</v>
      </c>
      <c r="F167" s="129" t="s">
        <v>2732</v>
      </c>
      <c r="G167" s="130" t="s">
        <v>2685</v>
      </c>
      <c r="H167" s="131">
        <v>1</v>
      </c>
      <c r="I167" s="132"/>
      <c r="J167" s="133">
        <f t="shared" si="20"/>
        <v>0</v>
      </c>
      <c r="K167" s="134"/>
      <c r="L167" s="32"/>
      <c r="M167" s="135" t="s">
        <v>1</v>
      </c>
      <c r="N167" s="136" t="s">
        <v>44</v>
      </c>
      <c r="P167" s="137">
        <f t="shared" si="21"/>
        <v>0</v>
      </c>
      <c r="Q167" s="137">
        <v>0</v>
      </c>
      <c r="R167" s="137">
        <f t="shared" si="22"/>
        <v>0</v>
      </c>
      <c r="S167" s="137">
        <v>0</v>
      </c>
      <c r="T167" s="138">
        <f t="shared" si="23"/>
        <v>0</v>
      </c>
      <c r="AR167" s="139" t="s">
        <v>229</v>
      </c>
      <c r="AT167" s="139" t="s">
        <v>225</v>
      </c>
      <c r="AU167" s="139" t="s">
        <v>6</v>
      </c>
      <c r="AY167" s="17" t="s">
        <v>224</v>
      </c>
      <c r="BE167" s="140">
        <f t="shared" si="24"/>
        <v>0</v>
      </c>
      <c r="BF167" s="140">
        <f t="shared" si="25"/>
        <v>0</v>
      </c>
      <c r="BG167" s="140">
        <f t="shared" si="26"/>
        <v>0</v>
      </c>
      <c r="BH167" s="140">
        <f t="shared" si="27"/>
        <v>0</v>
      </c>
      <c r="BI167" s="140">
        <f t="shared" si="28"/>
        <v>0</v>
      </c>
      <c r="BJ167" s="17" t="s">
        <v>6</v>
      </c>
      <c r="BK167" s="140">
        <f t="shared" si="29"/>
        <v>0</v>
      </c>
      <c r="BL167" s="17" t="s">
        <v>229</v>
      </c>
      <c r="BM167" s="139" t="s">
        <v>642</v>
      </c>
    </row>
    <row r="168" spans="2:65" s="1" customFormat="1" ht="37.9" customHeight="1">
      <c r="B168" s="32"/>
      <c r="C168" s="127" t="s">
        <v>472</v>
      </c>
      <c r="D168" s="127" t="s">
        <v>225</v>
      </c>
      <c r="E168" s="128" t="s">
        <v>2733</v>
      </c>
      <c r="F168" s="129" t="s">
        <v>2734</v>
      </c>
      <c r="G168" s="130" t="s">
        <v>312</v>
      </c>
      <c r="H168" s="131">
        <v>1</v>
      </c>
      <c r="I168" s="132"/>
      <c r="J168" s="133">
        <f t="shared" si="20"/>
        <v>0</v>
      </c>
      <c r="K168" s="134"/>
      <c r="L168" s="32"/>
      <c r="M168" s="135" t="s">
        <v>1</v>
      </c>
      <c r="N168" s="136" t="s">
        <v>44</v>
      </c>
      <c r="P168" s="137">
        <f t="shared" si="21"/>
        <v>0</v>
      </c>
      <c r="Q168" s="137">
        <v>0</v>
      </c>
      <c r="R168" s="137">
        <f t="shared" si="22"/>
        <v>0</v>
      </c>
      <c r="S168" s="137">
        <v>0</v>
      </c>
      <c r="T168" s="138">
        <f t="shared" si="23"/>
        <v>0</v>
      </c>
      <c r="AR168" s="139" t="s">
        <v>229</v>
      </c>
      <c r="AT168" s="139" t="s">
        <v>225</v>
      </c>
      <c r="AU168" s="139" t="s">
        <v>6</v>
      </c>
      <c r="AY168" s="17" t="s">
        <v>224</v>
      </c>
      <c r="BE168" s="140">
        <f t="shared" si="24"/>
        <v>0</v>
      </c>
      <c r="BF168" s="140">
        <f t="shared" si="25"/>
        <v>0</v>
      </c>
      <c r="BG168" s="140">
        <f t="shared" si="26"/>
        <v>0</v>
      </c>
      <c r="BH168" s="140">
        <f t="shared" si="27"/>
        <v>0</v>
      </c>
      <c r="BI168" s="140">
        <f t="shared" si="28"/>
        <v>0</v>
      </c>
      <c r="BJ168" s="17" t="s">
        <v>6</v>
      </c>
      <c r="BK168" s="140">
        <f t="shared" si="29"/>
        <v>0</v>
      </c>
      <c r="BL168" s="17" t="s">
        <v>229</v>
      </c>
      <c r="BM168" s="139" t="s">
        <v>650</v>
      </c>
    </row>
    <row r="169" spans="2:65" s="1" customFormat="1" ht="37.9" customHeight="1">
      <c r="B169" s="32"/>
      <c r="C169" s="127" t="s">
        <v>477</v>
      </c>
      <c r="D169" s="127" t="s">
        <v>225</v>
      </c>
      <c r="E169" s="128" t="s">
        <v>2735</v>
      </c>
      <c r="F169" s="129" t="s">
        <v>2736</v>
      </c>
      <c r="G169" s="130" t="s">
        <v>312</v>
      </c>
      <c r="H169" s="131">
        <v>1</v>
      </c>
      <c r="I169" s="132"/>
      <c r="J169" s="133">
        <f t="shared" si="20"/>
        <v>0</v>
      </c>
      <c r="K169" s="134"/>
      <c r="L169" s="32"/>
      <c r="M169" s="135" t="s">
        <v>1</v>
      </c>
      <c r="N169" s="136" t="s">
        <v>44</v>
      </c>
      <c r="P169" s="137">
        <f t="shared" si="21"/>
        <v>0</v>
      </c>
      <c r="Q169" s="137">
        <v>0</v>
      </c>
      <c r="R169" s="137">
        <f t="shared" si="22"/>
        <v>0</v>
      </c>
      <c r="S169" s="137">
        <v>0</v>
      </c>
      <c r="T169" s="138">
        <f t="shared" si="23"/>
        <v>0</v>
      </c>
      <c r="AR169" s="139" t="s">
        <v>229</v>
      </c>
      <c r="AT169" s="139" t="s">
        <v>225</v>
      </c>
      <c r="AU169" s="139" t="s">
        <v>6</v>
      </c>
      <c r="AY169" s="17" t="s">
        <v>224</v>
      </c>
      <c r="BE169" s="140">
        <f t="shared" si="24"/>
        <v>0</v>
      </c>
      <c r="BF169" s="140">
        <f t="shared" si="25"/>
        <v>0</v>
      </c>
      <c r="BG169" s="140">
        <f t="shared" si="26"/>
        <v>0</v>
      </c>
      <c r="BH169" s="140">
        <f t="shared" si="27"/>
        <v>0</v>
      </c>
      <c r="BI169" s="140">
        <f t="shared" si="28"/>
        <v>0</v>
      </c>
      <c r="BJ169" s="17" t="s">
        <v>6</v>
      </c>
      <c r="BK169" s="140">
        <f t="shared" si="29"/>
        <v>0</v>
      </c>
      <c r="BL169" s="17" t="s">
        <v>229</v>
      </c>
      <c r="BM169" s="139" t="s">
        <v>658</v>
      </c>
    </row>
    <row r="170" spans="2:65" s="1" customFormat="1" ht="37.9" customHeight="1">
      <c r="B170" s="32"/>
      <c r="C170" s="127" t="s">
        <v>292</v>
      </c>
      <c r="D170" s="127" t="s">
        <v>225</v>
      </c>
      <c r="E170" s="128" t="s">
        <v>2737</v>
      </c>
      <c r="F170" s="129" t="s">
        <v>2738</v>
      </c>
      <c r="G170" s="130" t="s">
        <v>312</v>
      </c>
      <c r="H170" s="131">
        <v>1</v>
      </c>
      <c r="I170" s="132"/>
      <c r="J170" s="133">
        <f t="shared" si="20"/>
        <v>0</v>
      </c>
      <c r="K170" s="134"/>
      <c r="L170" s="32"/>
      <c r="M170" s="135" t="s">
        <v>1</v>
      </c>
      <c r="N170" s="136" t="s">
        <v>44</v>
      </c>
      <c r="P170" s="137">
        <f t="shared" si="21"/>
        <v>0</v>
      </c>
      <c r="Q170" s="137">
        <v>0</v>
      </c>
      <c r="R170" s="137">
        <f t="shared" si="22"/>
        <v>0</v>
      </c>
      <c r="S170" s="137">
        <v>0</v>
      </c>
      <c r="T170" s="138">
        <f t="shared" si="23"/>
        <v>0</v>
      </c>
      <c r="AR170" s="139" t="s">
        <v>229</v>
      </c>
      <c r="AT170" s="139" t="s">
        <v>225</v>
      </c>
      <c r="AU170" s="139" t="s">
        <v>6</v>
      </c>
      <c r="AY170" s="17" t="s">
        <v>224</v>
      </c>
      <c r="BE170" s="140">
        <f t="shared" si="24"/>
        <v>0</v>
      </c>
      <c r="BF170" s="140">
        <f t="shared" si="25"/>
        <v>0</v>
      </c>
      <c r="BG170" s="140">
        <f t="shared" si="26"/>
        <v>0</v>
      </c>
      <c r="BH170" s="140">
        <f t="shared" si="27"/>
        <v>0</v>
      </c>
      <c r="BI170" s="140">
        <f t="shared" si="28"/>
        <v>0</v>
      </c>
      <c r="BJ170" s="17" t="s">
        <v>6</v>
      </c>
      <c r="BK170" s="140">
        <f t="shared" si="29"/>
        <v>0</v>
      </c>
      <c r="BL170" s="17" t="s">
        <v>229</v>
      </c>
      <c r="BM170" s="139" t="s">
        <v>666</v>
      </c>
    </row>
    <row r="171" spans="2:65" s="1" customFormat="1" ht="44.25" customHeight="1">
      <c r="B171" s="32"/>
      <c r="C171" s="127" t="s">
        <v>485</v>
      </c>
      <c r="D171" s="127" t="s">
        <v>225</v>
      </c>
      <c r="E171" s="128" t="s">
        <v>2739</v>
      </c>
      <c r="F171" s="129" t="s">
        <v>2740</v>
      </c>
      <c r="G171" s="130" t="s">
        <v>312</v>
      </c>
      <c r="H171" s="131">
        <v>1</v>
      </c>
      <c r="I171" s="132"/>
      <c r="J171" s="133">
        <f t="shared" si="20"/>
        <v>0</v>
      </c>
      <c r="K171" s="134"/>
      <c r="L171" s="32"/>
      <c r="M171" s="135" t="s">
        <v>1</v>
      </c>
      <c r="N171" s="136" t="s">
        <v>44</v>
      </c>
      <c r="P171" s="137">
        <f t="shared" si="21"/>
        <v>0</v>
      </c>
      <c r="Q171" s="137">
        <v>0</v>
      </c>
      <c r="R171" s="137">
        <f t="shared" si="22"/>
        <v>0</v>
      </c>
      <c r="S171" s="137">
        <v>0</v>
      </c>
      <c r="T171" s="138">
        <f t="shared" si="23"/>
        <v>0</v>
      </c>
      <c r="AR171" s="139" t="s">
        <v>229</v>
      </c>
      <c r="AT171" s="139" t="s">
        <v>225</v>
      </c>
      <c r="AU171" s="139" t="s">
        <v>6</v>
      </c>
      <c r="AY171" s="17" t="s">
        <v>224</v>
      </c>
      <c r="BE171" s="140">
        <f t="shared" si="24"/>
        <v>0</v>
      </c>
      <c r="BF171" s="140">
        <f t="shared" si="25"/>
        <v>0</v>
      </c>
      <c r="BG171" s="140">
        <f t="shared" si="26"/>
        <v>0</v>
      </c>
      <c r="BH171" s="140">
        <f t="shared" si="27"/>
        <v>0</v>
      </c>
      <c r="BI171" s="140">
        <f t="shared" si="28"/>
        <v>0</v>
      </c>
      <c r="BJ171" s="17" t="s">
        <v>6</v>
      </c>
      <c r="BK171" s="140">
        <f t="shared" si="29"/>
        <v>0</v>
      </c>
      <c r="BL171" s="17" t="s">
        <v>229</v>
      </c>
      <c r="BM171" s="139" t="s">
        <v>676</v>
      </c>
    </row>
    <row r="172" spans="2:65" s="1" customFormat="1" ht="24.2" customHeight="1">
      <c r="B172" s="32"/>
      <c r="C172" s="127" t="s">
        <v>302</v>
      </c>
      <c r="D172" s="127" t="s">
        <v>225</v>
      </c>
      <c r="E172" s="128" t="s">
        <v>2741</v>
      </c>
      <c r="F172" s="129" t="s">
        <v>2742</v>
      </c>
      <c r="G172" s="130" t="s">
        <v>312</v>
      </c>
      <c r="H172" s="131">
        <v>1</v>
      </c>
      <c r="I172" s="132"/>
      <c r="J172" s="133">
        <f t="shared" si="20"/>
        <v>0</v>
      </c>
      <c r="K172" s="134"/>
      <c r="L172" s="32"/>
      <c r="M172" s="135" t="s">
        <v>1</v>
      </c>
      <c r="N172" s="136" t="s">
        <v>44</v>
      </c>
      <c r="P172" s="137">
        <f t="shared" si="21"/>
        <v>0</v>
      </c>
      <c r="Q172" s="137">
        <v>0</v>
      </c>
      <c r="R172" s="137">
        <f t="shared" si="22"/>
        <v>0</v>
      </c>
      <c r="S172" s="137">
        <v>0</v>
      </c>
      <c r="T172" s="138">
        <f t="shared" si="23"/>
        <v>0</v>
      </c>
      <c r="AR172" s="139" t="s">
        <v>229</v>
      </c>
      <c r="AT172" s="139" t="s">
        <v>225</v>
      </c>
      <c r="AU172" s="139" t="s">
        <v>6</v>
      </c>
      <c r="AY172" s="17" t="s">
        <v>224</v>
      </c>
      <c r="BE172" s="140">
        <f t="shared" si="24"/>
        <v>0</v>
      </c>
      <c r="BF172" s="140">
        <f t="shared" si="25"/>
        <v>0</v>
      </c>
      <c r="BG172" s="140">
        <f t="shared" si="26"/>
        <v>0</v>
      </c>
      <c r="BH172" s="140">
        <f t="shared" si="27"/>
        <v>0</v>
      </c>
      <c r="BI172" s="140">
        <f t="shared" si="28"/>
        <v>0</v>
      </c>
      <c r="BJ172" s="17" t="s">
        <v>6</v>
      </c>
      <c r="BK172" s="140">
        <f t="shared" si="29"/>
        <v>0</v>
      </c>
      <c r="BL172" s="17" t="s">
        <v>229</v>
      </c>
      <c r="BM172" s="139" t="s">
        <v>686</v>
      </c>
    </row>
    <row r="173" spans="2:65" s="1" customFormat="1" ht="16.5" customHeight="1">
      <c r="B173" s="32"/>
      <c r="C173" s="127" t="s">
        <v>494</v>
      </c>
      <c r="D173" s="127" t="s">
        <v>225</v>
      </c>
      <c r="E173" s="128" t="s">
        <v>2743</v>
      </c>
      <c r="F173" s="129" t="s">
        <v>2744</v>
      </c>
      <c r="G173" s="130" t="s">
        <v>918</v>
      </c>
      <c r="H173" s="131">
        <v>100</v>
      </c>
      <c r="I173" s="132"/>
      <c r="J173" s="133">
        <f t="shared" si="20"/>
        <v>0</v>
      </c>
      <c r="K173" s="134"/>
      <c r="L173" s="32"/>
      <c r="M173" s="135" t="s">
        <v>1</v>
      </c>
      <c r="N173" s="136" t="s">
        <v>44</v>
      </c>
      <c r="P173" s="137">
        <f t="shared" si="21"/>
        <v>0</v>
      </c>
      <c r="Q173" s="137">
        <v>0</v>
      </c>
      <c r="R173" s="137">
        <f t="shared" si="22"/>
        <v>0</v>
      </c>
      <c r="S173" s="137">
        <v>0</v>
      </c>
      <c r="T173" s="138">
        <f t="shared" si="23"/>
        <v>0</v>
      </c>
      <c r="AR173" s="139" t="s">
        <v>229</v>
      </c>
      <c r="AT173" s="139" t="s">
        <v>225</v>
      </c>
      <c r="AU173" s="139" t="s">
        <v>6</v>
      </c>
      <c r="AY173" s="17" t="s">
        <v>224</v>
      </c>
      <c r="BE173" s="140">
        <f t="shared" si="24"/>
        <v>0</v>
      </c>
      <c r="BF173" s="140">
        <f t="shared" si="25"/>
        <v>0</v>
      </c>
      <c r="BG173" s="140">
        <f t="shared" si="26"/>
        <v>0</v>
      </c>
      <c r="BH173" s="140">
        <f t="shared" si="27"/>
        <v>0</v>
      </c>
      <c r="BI173" s="140">
        <f t="shared" si="28"/>
        <v>0</v>
      </c>
      <c r="BJ173" s="17" t="s">
        <v>6</v>
      </c>
      <c r="BK173" s="140">
        <f t="shared" si="29"/>
        <v>0</v>
      </c>
      <c r="BL173" s="17" t="s">
        <v>229</v>
      </c>
      <c r="BM173" s="139" t="s">
        <v>696</v>
      </c>
    </row>
    <row r="174" spans="2:65" s="1" customFormat="1" ht="24.2" customHeight="1">
      <c r="B174" s="32"/>
      <c r="C174" s="127" t="s">
        <v>499</v>
      </c>
      <c r="D174" s="127" t="s">
        <v>225</v>
      </c>
      <c r="E174" s="128" t="s">
        <v>2745</v>
      </c>
      <c r="F174" s="129" t="s">
        <v>2746</v>
      </c>
      <c r="G174" s="130" t="s">
        <v>312</v>
      </c>
      <c r="H174" s="131">
        <v>1</v>
      </c>
      <c r="I174" s="132"/>
      <c r="J174" s="133">
        <f t="shared" si="20"/>
        <v>0</v>
      </c>
      <c r="K174" s="134"/>
      <c r="L174" s="32"/>
      <c r="M174" s="135" t="s">
        <v>1</v>
      </c>
      <c r="N174" s="136" t="s">
        <v>44</v>
      </c>
      <c r="P174" s="137">
        <f t="shared" si="21"/>
        <v>0</v>
      </c>
      <c r="Q174" s="137">
        <v>0</v>
      </c>
      <c r="R174" s="137">
        <f t="shared" si="22"/>
        <v>0</v>
      </c>
      <c r="S174" s="137">
        <v>0</v>
      </c>
      <c r="T174" s="138">
        <f t="shared" si="23"/>
        <v>0</v>
      </c>
      <c r="AR174" s="139" t="s">
        <v>229</v>
      </c>
      <c r="AT174" s="139" t="s">
        <v>225</v>
      </c>
      <c r="AU174" s="139" t="s">
        <v>6</v>
      </c>
      <c r="AY174" s="17" t="s">
        <v>224</v>
      </c>
      <c r="BE174" s="140">
        <f t="shared" si="24"/>
        <v>0</v>
      </c>
      <c r="BF174" s="140">
        <f t="shared" si="25"/>
        <v>0</v>
      </c>
      <c r="BG174" s="140">
        <f t="shared" si="26"/>
        <v>0</v>
      </c>
      <c r="BH174" s="140">
        <f t="shared" si="27"/>
        <v>0</v>
      </c>
      <c r="BI174" s="140">
        <f t="shared" si="28"/>
        <v>0</v>
      </c>
      <c r="BJ174" s="17" t="s">
        <v>6</v>
      </c>
      <c r="BK174" s="140">
        <f t="shared" si="29"/>
        <v>0</v>
      </c>
      <c r="BL174" s="17" t="s">
        <v>229</v>
      </c>
      <c r="BM174" s="139" t="s">
        <v>706</v>
      </c>
    </row>
    <row r="175" spans="2:65" s="1" customFormat="1" ht="24.2" customHeight="1">
      <c r="B175" s="32"/>
      <c r="C175" s="127" t="s">
        <v>503</v>
      </c>
      <c r="D175" s="127" t="s">
        <v>225</v>
      </c>
      <c r="E175" s="128" t="s">
        <v>2747</v>
      </c>
      <c r="F175" s="129" t="s">
        <v>2748</v>
      </c>
      <c r="G175" s="130" t="s">
        <v>312</v>
      </c>
      <c r="H175" s="131">
        <v>1</v>
      </c>
      <c r="I175" s="132"/>
      <c r="J175" s="133">
        <f t="shared" si="20"/>
        <v>0</v>
      </c>
      <c r="K175" s="134"/>
      <c r="L175" s="32"/>
      <c r="M175" s="135" t="s">
        <v>1</v>
      </c>
      <c r="N175" s="136" t="s">
        <v>44</v>
      </c>
      <c r="P175" s="137">
        <f t="shared" si="21"/>
        <v>0</v>
      </c>
      <c r="Q175" s="137">
        <v>0</v>
      </c>
      <c r="R175" s="137">
        <f t="shared" si="22"/>
        <v>0</v>
      </c>
      <c r="S175" s="137">
        <v>0</v>
      </c>
      <c r="T175" s="138">
        <f t="shared" si="23"/>
        <v>0</v>
      </c>
      <c r="AR175" s="139" t="s">
        <v>229</v>
      </c>
      <c r="AT175" s="139" t="s">
        <v>225</v>
      </c>
      <c r="AU175" s="139" t="s">
        <v>6</v>
      </c>
      <c r="AY175" s="17" t="s">
        <v>224</v>
      </c>
      <c r="BE175" s="140">
        <f t="shared" si="24"/>
        <v>0</v>
      </c>
      <c r="BF175" s="140">
        <f t="shared" si="25"/>
        <v>0</v>
      </c>
      <c r="BG175" s="140">
        <f t="shared" si="26"/>
        <v>0</v>
      </c>
      <c r="BH175" s="140">
        <f t="shared" si="27"/>
        <v>0</v>
      </c>
      <c r="BI175" s="140">
        <f t="shared" si="28"/>
        <v>0</v>
      </c>
      <c r="BJ175" s="17" t="s">
        <v>6</v>
      </c>
      <c r="BK175" s="140">
        <f t="shared" si="29"/>
        <v>0</v>
      </c>
      <c r="BL175" s="17" t="s">
        <v>229</v>
      </c>
      <c r="BM175" s="139" t="s">
        <v>717</v>
      </c>
    </row>
    <row r="176" spans="2:65" s="1" customFormat="1" ht="16.5" customHeight="1">
      <c r="B176" s="32"/>
      <c r="C176" s="127" t="s">
        <v>507</v>
      </c>
      <c r="D176" s="127" t="s">
        <v>225</v>
      </c>
      <c r="E176" s="128" t="s">
        <v>2749</v>
      </c>
      <c r="F176" s="129" t="s">
        <v>2750</v>
      </c>
      <c r="G176" s="130" t="s">
        <v>312</v>
      </c>
      <c r="H176" s="131">
        <v>1</v>
      </c>
      <c r="I176" s="132"/>
      <c r="J176" s="133">
        <f t="shared" si="20"/>
        <v>0</v>
      </c>
      <c r="K176" s="134"/>
      <c r="L176" s="32"/>
      <c r="M176" s="135" t="s">
        <v>1</v>
      </c>
      <c r="N176" s="136" t="s">
        <v>44</v>
      </c>
      <c r="P176" s="137">
        <f t="shared" si="21"/>
        <v>0</v>
      </c>
      <c r="Q176" s="137">
        <v>0</v>
      </c>
      <c r="R176" s="137">
        <f t="shared" si="22"/>
        <v>0</v>
      </c>
      <c r="S176" s="137">
        <v>0</v>
      </c>
      <c r="T176" s="138">
        <f t="shared" si="23"/>
        <v>0</v>
      </c>
      <c r="AR176" s="139" t="s">
        <v>229</v>
      </c>
      <c r="AT176" s="139" t="s">
        <v>225</v>
      </c>
      <c r="AU176" s="139" t="s">
        <v>6</v>
      </c>
      <c r="AY176" s="17" t="s">
        <v>224</v>
      </c>
      <c r="BE176" s="140">
        <f t="shared" si="24"/>
        <v>0</v>
      </c>
      <c r="BF176" s="140">
        <f t="shared" si="25"/>
        <v>0</v>
      </c>
      <c r="BG176" s="140">
        <f t="shared" si="26"/>
        <v>0</v>
      </c>
      <c r="BH176" s="140">
        <f t="shared" si="27"/>
        <v>0</v>
      </c>
      <c r="BI176" s="140">
        <f t="shared" si="28"/>
        <v>0</v>
      </c>
      <c r="BJ176" s="17" t="s">
        <v>6</v>
      </c>
      <c r="BK176" s="140">
        <f t="shared" si="29"/>
        <v>0</v>
      </c>
      <c r="BL176" s="17" t="s">
        <v>229</v>
      </c>
      <c r="BM176" s="139" t="s">
        <v>728</v>
      </c>
    </row>
    <row r="177" spans="2:65" s="1" customFormat="1" ht="16.5" customHeight="1">
      <c r="B177" s="32"/>
      <c r="C177" s="127" t="s">
        <v>511</v>
      </c>
      <c r="D177" s="127" t="s">
        <v>225</v>
      </c>
      <c r="E177" s="128" t="s">
        <v>2751</v>
      </c>
      <c r="F177" s="129" t="s">
        <v>2752</v>
      </c>
      <c r="G177" s="130" t="s">
        <v>312</v>
      </c>
      <c r="H177" s="131">
        <v>1</v>
      </c>
      <c r="I177" s="132"/>
      <c r="J177" s="133">
        <f t="shared" si="20"/>
        <v>0</v>
      </c>
      <c r="K177" s="134"/>
      <c r="L177" s="32"/>
      <c r="M177" s="135" t="s">
        <v>1</v>
      </c>
      <c r="N177" s="136" t="s">
        <v>44</v>
      </c>
      <c r="P177" s="137">
        <f t="shared" si="21"/>
        <v>0</v>
      </c>
      <c r="Q177" s="137">
        <v>0</v>
      </c>
      <c r="R177" s="137">
        <f t="shared" si="22"/>
        <v>0</v>
      </c>
      <c r="S177" s="137">
        <v>0</v>
      </c>
      <c r="T177" s="138">
        <f t="shared" si="23"/>
        <v>0</v>
      </c>
      <c r="AR177" s="139" t="s">
        <v>229</v>
      </c>
      <c r="AT177" s="139" t="s">
        <v>225</v>
      </c>
      <c r="AU177" s="139" t="s">
        <v>6</v>
      </c>
      <c r="AY177" s="17" t="s">
        <v>224</v>
      </c>
      <c r="BE177" s="140">
        <f t="shared" si="24"/>
        <v>0</v>
      </c>
      <c r="BF177" s="140">
        <f t="shared" si="25"/>
        <v>0</v>
      </c>
      <c r="BG177" s="140">
        <f t="shared" si="26"/>
        <v>0</v>
      </c>
      <c r="BH177" s="140">
        <f t="shared" si="27"/>
        <v>0</v>
      </c>
      <c r="BI177" s="140">
        <f t="shared" si="28"/>
        <v>0</v>
      </c>
      <c r="BJ177" s="17" t="s">
        <v>6</v>
      </c>
      <c r="BK177" s="140">
        <f t="shared" si="29"/>
        <v>0</v>
      </c>
      <c r="BL177" s="17" t="s">
        <v>229</v>
      </c>
      <c r="BM177" s="139" t="s">
        <v>738</v>
      </c>
    </row>
    <row r="178" spans="2:65" s="1" customFormat="1" ht="24.2" customHeight="1">
      <c r="B178" s="32"/>
      <c r="C178" s="127" t="s">
        <v>516</v>
      </c>
      <c r="D178" s="127" t="s">
        <v>225</v>
      </c>
      <c r="E178" s="128" t="s">
        <v>2753</v>
      </c>
      <c r="F178" s="129" t="s">
        <v>2754</v>
      </c>
      <c r="G178" s="130" t="s">
        <v>312</v>
      </c>
      <c r="H178" s="131">
        <v>1</v>
      </c>
      <c r="I178" s="132"/>
      <c r="J178" s="133">
        <f t="shared" si="20"/>
        <v>0</v>
      </c>
      <c r="K178" s="134"/>
      <c r="L178" s="32"/>
      <c r="M178" s="135" t="s">
        <v>1</v>
      </c>
      <c r="N178" s="136" t="s">
        <v>44</v>
      </c>
      <c r="P178" s="137">
        <f t="shared" si="21"/>
        <v>0</v>
      </c>
      <c r="Q178" s="137">
        <v>0</v>
      </c>
      <c r="R178" s="137">
        <f t="shared" si="22"/>
        <v>0</v>
      </c>
      <c r="S178" s="137">
        <v>0</v>
      </c>
      <c r="T178" s="138">
        <f t="shared" si="23"/>
        <v>0</v>
      </c>
      <c r="AR178" s="139" t="s">
        <v>229</v>
      </c>
      <c r="AT178" s="139" t="s">
        <v>225</v>
      </c>
      <c r="AU178" s="139" t="s">
        <v>6</v>
      </c>
      <c r="AY178" s="17" t="s">
        <v>224</v>
      </c>
      <c r="BE178" s="140">
        <f t="shared" si="24"/>
        <v>0</v>
      </c>
      <c r="BF178" s="140">
        <f t="shared" si="25"/>
        <v>0</v>
      </c>
      <c r="BG178" s="140">
        <f t="shared" si="26"/>
        <v>0</v>
      </c>
      <c r="BH178" s="140">
        <f t="shared" si="27"/>
        <v>0</v>
      </c>
      <c r="BI178" s="140">
        <f t="shared" si="28"/>
        <v>0</v>
      </c>
      <c r="BJ178" s="17" t="s">
        <v>6</v>
      </c>
      <c r="BK178" s="140">
        <f t="shared" si="29"/>
        <v>0</v>
      </c>
      <c r="BL178" s="17" t="s">
        <v>229</v>
      </c>
      <c r="BM178" s="139" t="s">
        <v>747</v>
      </c>
    </row>
    <row r="179" spans="2:65" s="1" customFormat="1" ht="33" customHeight="1">
      <c r="B179" s="32"/>
      <c r="C179" s="127" t="s">
        <v>522</v>
      </c>
      <c r="D179" s="127" t="s">
        <v>225</v>
      </c>
      <c r="E179" s="128" t="s">
        <v>2755</v>
      </c>
      <c r="F179" s="129" t="s">
        <v>2756</v>
      </c>
      <c r="G179" s="130" t="s">
        <v>312</v>
      </c>
      <c r="H179" s="131">
        <v>1</v>
      </c>
      <c r="I179" s="132"/>
      <c r="J179" s="133">
        <f t="shared" si="20"/>
        <v>0</v>
      </c>
      <c r="K179" s="134"/>
      <c r="L179" s="32"/>
      <c r="M179" s="135" t="s">
        <v>1</v>
      </c>
      <c r="N179" s="136" t="s">
        <v>44</v>
      </c>
      <c r="P179" s="137">
        <f t="shared" si="21"/>
        <v>0</v>
      </c>
      <c r="Q179" s="137">
        <v>0</v>
      </c>
      <c r="R179" s="137">
        <f t="shared" si="22"/>
        <v>0</v>
      </c>
      <c r="S179" s="137">
        <v>0</v>
      </c>
      <c r="T179" s="138">
        <f t="shared" si="23"/>
        <v>0</v>
      </c>
      <c r="AR179" s="139" t="s">
        <v>229</v>
      </c>
      <c r="AT179" s="139" t="s">
        <v>225</v>
      </c>
      <c r="AU179" s="139" t="s">
        <v>6</v>
      </c>
      <c r="AY179" s="17" t="s">
        <v>224</v>
      </c>
      <c r="BE179" s="140">
        <f t="shared" si="24"/>
        <v>0</v>
      </c>
      <c r="BF179" s="140">
        <f t="shared" si="25"/>
        <v>0</v>
      </c>
      <c r="BG179" s="140">
        <f t="shared" si="26"/>
        <v>0</v>
      </c>
      <c r="BH179" s="140">
        <f t="shared" si="27"/>
        <v>0</v>
      </c>
      <c r="BI179" s="140">
        <f t="shared" si="28"/>
        <v>0</v>
      </c>
      <c r="BJ179" s="17" t="s">
        <v>6</v>
      </c>
      <c r="BK179" s="140">
        <f t="shared" si="29"/>
        <v>0</v>
      </c>
      <c r="BL179" s="17" t="s">
        <v>229</v>
      </c>
      <c r="BM179" s="139" t="s">
        <v>758</v>
      </c>
    </row>
    <row r="180" spans="2:65" s="1" customFormat="1" ht="24.2" customHeight="1">
      <c r="B180" s="32"/>
      <c r="C180" s="127" t="s">
        <v>534</v>
      </c>
      <c r="D180" s="127" t="s">
        <v>225</v>
      </c>
      <c r="E180" s="128" t="s">
        <v>2757</v>
      </c>
      <c r="F180" s="129" t="s">
        <v>2758</v>
      </c>
      <c r="G180" s="130" t="s">
        <v>2685</v>
      </c>
      <c r="H180" s="131">
        <v>1</v>
      </c>
      <c r="I180" s="132"/>
      <c r="J180" s="133">
        <f t="shared" si="20"/>
        <v>0</v>
      </c>
      <c r="K180" s="134"/>
      <c r="L180" s="32"/>
      <c r="M180" s="135" t="s">
        <v>1</v>
      </c>
      <c r="N180" s="136" t="s">
        <v>44</v>
      </c>
      <c r="P180" s="137">
        <f t="shared" si="21"/>
        <v>0</v>
      </c>
      <c r="Q180" s="137">
        <v>0</v>
      </c>
      <c r="R180" s="137">
        <f t="shared" si="22"/>
        <v>0</v>
      </c>
      <c r="S180" s="137">
        <v>0</v>
      </c>
      <c r="T180" s="138">
        <f t="shared" si="23"/>
        <v>0</v>
      </c>
      <c r="AR180" s="139" t="s">
        <v>229</v>
      </c>
      <c r="AT180" s="139" t="s">
        <v>225</v>
      </c>
      <c r="AU180" s="139" t="s">
        <v>6</v>
      </c>
      <c r="AY180" s="17" t="s">
        <v>224</v>
      </c>
      <c r="BE180" s="140">
        <f t="shared" si="24"/>
        <v>0</v>
      </c>
      <c r="BF180" s="140">
        <f t="shared" si="25"/>
        <v>0</v>
      </c>
      <c r="BG180" s="140">
        <f t="shared" si="26"/>
        <v>0</v>
      </c>
      <c r="BH180" s="140">
        <f t="shared" si="27"/>
        <v>0</v>
      </c>
      <c r="BI180" s="140">
        <f t="shared" si="28"/>
        <v>0</v>
      </c>
      <c r="BJ180" s="17" t="s">
        <v>6</v>
      </c>
      <c r="BK180" s="140">
        <f t="shared" si="29"/>
        <v>0</v>
      </c>
      <c r="BL180" s="17" t="s">
        <v>229</v>
      </c>
      <c r="BM180" s="139" t="s">
        <v>774</v>
      </c>
    </row>
    <row r="181" spans="2:65" s="1" customFormat="1" ht="16.5" customHeight="1">
      <c r="B181" s="32"/>
      <c r="C181" s="162" t="s">
        <v>538</v>
      </c>
      <c r="D181" s="162" t="s">
        <v>748</v>
      </c>
      <c r="E181" s="163" t="s">
        <v>2759</v>
      </c>
      <c r="F181" s="164" t="s">
        <v>2760</v>
      </c>
      <c r="G181" s="165" t="s">
        <v>312</v>
      </c>
      <c r="H181" s="166">
        <v>1</v>
      </c>
      <c r="I181" s="167"/>
      <c r="J181" s="168">
        <f t="shared" si="20"/>
        <v>0</v>
      </c>
      <c r="K181" s="169"/>
      <c r="L181" s="170"/>
      <c r="M181" s="171" t="s">
        <v>1</v>
      </c>
      <c r="N181" s="172" t="s">
        <v>44</v>
      </c>
      <c r="P181" s="137">
        <f t="shared" si="21"/>
        <v>0</v>
      </c>
      <c r="Q181" s="137">
        <v>0</v>
      </c>
      <c r="R181" s="137">
        <f t="shared" si="22"/>
        <v>0</v>
      </c>
      <c r="S181" s="137">
        <v>0</v>
      </c>
      <c r="T181" s="138">
        <f t="shared" si="23"/>
        <v>0</v>
      </c>
      <c r="AR181" s="139" t="s">
        <v>272</v>
      </c>
      <c r="AT181" s="139" t="s">
        <v>748</v>
      </c>
      <c r="AU181" s="139" t="s">
        <v>6</v>
      </c>
      <c r="AY181" s="17" t="s">
        <v>224</v>
      </c>
      <c r="BE181" s="140">
        <f t="shared" si="24"/>
        <v>0</v>
      </c>
      <c r="BF181" s="140">
        <f t="shared" si="25"/>
        <v>0</v>
      </c>
      <c r="BG181" s="140">
        <f t="shared" si="26"/>
        <v>0</v>
      </c>
      <c r="BH181" s="140">
        <f t="shared" si="27"/>
        <v>0</v>
      </c>
      <c r="BI181" s="140">
        <f t="shared" si="28"/>
        <v>0</v>
      </c>
      <c r="BJ181" s="17" t="s">
        <v>6</v>
      </c>
      <c r="BK181" s="140">
        <f t="shared" si="29"/>
        <v>0</v>
      </c>
      <c r="BL181" s="17" t="s">
        <v>229</v>
      </c>
      <c r="BM181" s="139" t="s">
        <v>785</v>
      </c>
    </row>
    <row r="182" spans="2:65" s="1" customFormat="1" ht="16.5" customHeight="1">
      <c r="B182" s="32"/>
      <c r="C182" s="162" t="s">
        <v>544</v>
      </c>
      <c r="D182" s="162" t="s">
        <v>748</v>
      </c>
      <c r="E182" s="163" t="s">
        <v>2761</v>
      </c>
      <c r="F182" s="164" t="s">
        <v>2762</v>
      </c>
      <c r="G182" s="165" t="s">
        <v>312</v>
      </c>
      <c r="H182" s="166">
        <v>1</v>
      </c>
      <c r="I182" s="167"/>
      <c r="J182" s="168">
        <f t="shared" si="20"/>
        <v>0</v>
      </c>
      <c r="K182" s="169"/>
      <c r="L182" s="170"/>
      <c r="M182" s="171" t="s">
        <v>1</v>
      </c>
      <c r="N182" s="172" t="s">
        <v>44</v>
      </c>
      <c r="P182" s="137">
        <f t="shared" si="21"/>
        <v>0</v>
      </c>
      <c r="Q182" s="137">
        <v>0</v>
      </c>
      <c r="R182" s="137">
        <f t="shared" si="22"/>
        <v>0</v>
      </c>
      <c r="S182" s="137">
        <v>0</v>
      </c>
      <c r="T182" s="138">
        <f t="shared" si="23"/>
        <v>0</v>
      </c>
      <c r="AR182" s="139" t="s">
        <v>272</v>
      </c>
      <c r="AT182" s="139" t="s">
        <v>748</v>
      </c>
      <c r="AU182" s="139" t="s">
        <v>6</v>
      </c>
      <c r="AY182" s="17" t="s">
        <v>224</v>
      </c>
      <c r="BE182" s="140">
        <f t="shared" si="24"/>
        <v>0</v>
      </c>
      <c r="BF182" s="140">
        <f t="shared" si="25"/>
        <v>0</v>
      </c>
      <c r="BG182" s="140">
        <f t="shared" si="26"/>
        <v>0</v>
      </c>
      <c r="BH182" s="140">
        <f t="shared" si="27"/>
        <v>0</v>
      </c>
      <c r="BI182" s="140">
        <f t="shared" si="28"/>
        <v>0</v>
      </c>
      <c r="BJ182" s="17" t="s">
        <v>6</v>
      </c>
      <c r="BK182" s="140">
        <f t="shared" si="29"/>
        <v>0</v>
      </c>
      <c r="BL182" s="17" t="s">
        <v>229</v>
      </c>
      <c r="BM182" s="139" t="s">
        <v>794</v>
      </c>
    </row>
    <row r="183" spans="2:65" s="1" customFormat="1" ht="16.5" customHeight="1">
      <c r="B183" s="32"/>
      <c r="C183" s="162" t="s">
        <v>550</v>
      </c>
      <c r="D183" s="162" t="s">
        <v>748</v>
      </c>
      <c r="E183" s="163" t="s">
        <v>2763</v>
      </c>
      <c r="F183" s="164" t="s">
        <v>2764</v>
      </c>
      <c r="G183" s="165" t="s">
        <v>447</v>
      </c>
      <c r="H183" s="166">
        <v>1</v>
      </c>
      <c r="I183" s="167"/>
      <c r="J183" s="168">
        <f t="shared" si="20"/>
        <v>0</v>
      </c>
      <c r="K183" s="169"/>
      <c r="L183" s="170"/>
      <c r="M183" s="171" t="s">
        <v>1</v>
      </c>
      <c r="N183" s="172" t="s">
        <v>44</v>
      </c>
      <c r="P183" s="137">
        <f t="shared" si="21"/>
        <v>0</v>
      </c>
      <c r="Q183" s="137">
        <v>0</v>
      </c>
      <c r="R183" s="137">
        <f t="shared" si="22"/>
        <v>0</v>
      </c>
      <c r="S183" s="137">
        <v>0</v>
      </c>
      <c r="T183" s="138">
        <f t="shared" si="23"/>
        <v>0</v>
      </c>
      <c r="AR183" s="139" t="s">
        <v>272</v>
      </c>
      <c r="AT183" s="139" t="s">
        <v>748</v>
      </c>
      <c r="AU183" s="139" t="s">
        <v>6</v>
      </c>
      <c r="AY183" s="17" t="s">
        <v>224</v>
      </c>
      <c r="BE183" s="140">
        <f t="shared" si="24"/>
        <v>0</v>
      </c>
      <c r="BF183" s="140">
        <f t="shared" si="25"/>
        <v>0</v>
      </c>
      <c r="BG183" s="140">
        <f t="shared" si="26"/>
        <v>0</v>
      </c>
      <c r="BH183" s="140">
        <f t="shared" si="27"/>
        <v>0</v>
      </c>
      <c r="BI183" s="140">
        <f t="shared" si="28"/>
        <v>0</v>
      </c>
      <c r="BJ183" s="17" t="s">
        <v>6</v>
      </c>
      <c r="BK183" s="140">
        <f t="shared" si="29"/>
        <v>0</v>
      </c>
      <c r="BL183" s="17" t="s">
        <v>229</v>
      </c>
      <c r="BM183" s="139" t="s">
        <v>806</v>
      </c>
    </row>
    <row r="184" spans="2:65" s="1" customFormat="1" ht="16.5" customHeight="1">
      <c r="B184" s="32"/>
      <c r="C184" s="162" t="s">
        <v>557</v>
      </c>
      <c r="D184" s="162" t="s">
        <v>748</v>
      </c>
      <c r="E184" s="163" t="s">
        <v>2765</v>
      </c>
      <c r="F184" s="164" t="s">
        <v>2766</v>
      </c>
      <c r="G184" s="165" t="s">
        <v>447</v>
      </c>
      <c r="H184" s="166">
        <v>1</v>
      </c>
      <c r="I184" s="167"/>
      <c r="J184" s="168">
        <f t="shared" si="20"/>
        <v>0</v>
      </c>
      <c r="K184" s="169"/>
      <c r="L184" s="170"/>
      <c r="M184" s="171" t="s">
        <v>1</v>
      </c>
      <c r="N184" s="172" t="s">
        <v>44</v>
      </c>
      <c r="P184" s="137">
        <f t="shared" si="21"/>
        <v>0</v>
      </c>
      <c r="Q184" s="137">
        <v>0</v>
      </c>
      <c r="R184" s="137">
        <f t="shared" si="22"/>
        <v>0</v>
      </c>
      <c r="S184" s="137">
        <v>0</v>
      </c>
      <c r="T184" s="138">
        <f t="shared" si="23"/>
        <v>0</v>
      </c>
      <c r="AR184" s="139" t="s">
        <v>272</v>
      </c>
      <c r="AT184" s="139" t="s">
        <v>748</v>
      </c>
      <c r="AU184" s="139" t="s">
        <v>6</v>
      </c>
      <c r="AY184" s="17" t="s">
        <v>224</v>
      </c>
      <c r="BE184" s="140">
        <f t="shared" si="24"/>
        <v>0</v>
      </c>
      <c r="BF184" s="140">
        <f t="shared" si="25"/>
        <v>0</v>
      </c>
      <c r="BG184" s="140">
        <f t="shared" si="26"/>
        <v>0</v>
      </c>
      <c r="BH184" s="140">
        <f t="shared" si="27"/>
        <v>0</v>
      </c>
      <c r="BI184" s="140">
        <f t="shared" si="28"/>
        <v>0</v>
      </c>
      <c r="BJ184" s="17" t="s">
        <v>6</v>
      </c>
      <c r="BK184" s="140">
        <f t="shared" si="29"/>
        <v>0</v>
      </c>
      <c r="BL184" s="17" t="s">
        <v>229</v>
      </c>
      <c r="BM184" s="139" t="s">
        <v>814</v>
      </c>
    </row>
    <row r="185" spans="2:65" s="1" customFormat="1" ht="16.5" customHeight="1">
      <c r="B185" s="32"/>
      <c r="C185" s="162" t="s">
        <v>564</v>
      </c>
      <c r="D185" s="162" t="s">
        <v>748</v>
      </c>
      <c r="E185" s="163" t="s">
        <v>2767</v>
      </c>
      <c r="F185" s="164" t="s">
        <v>2768</v>
      </c>
      <c r="G185" s="165" t="s">
        <v>447</v>
      </c>
      <c r="H185" s="166">
        <v>74</v>
      </c>
      <c r="I185" s="167"/>
      <c r="J185" s="168">
        <f t="shared" si="20"/>
        <v>0</v>
      </c>
      <c r="K185" s="169"/>
      <c r="L185" s="170"/>
      <c r="M185" s="171" t="s">
        <v>1</v>
      </c>
      <c r="N185" s="172" t="s">
        <v>44</v>
      </c>
      <c r="P185" s="137">
        <f t="shared" si="21"/>
        <v>0</v>
      </c>
      <c r="Q185" s="137">
        <v>0</v>
      </c>
      <c r="R185" s="137">
        <f t="shared" si="22"/>
        <v>0</v>
      </c>
      <c r="S185" s="137">
        <v>0</v>
      </c>
      <c r="T185" s="138">
        <f t="shared" si="23"/>
        <v>0</v>
      </c>
      <c r="AR185" s="139" t="s">
        <v>272</v>
      </c>
      <c r="AT185" s="139" t="s">
        <v>748</v>
      </c>
      <c r="AU185" s="139" t="s">
        <v>6</v>
      </c>
      <c r="AY185" s="17" t="s">
        <v>224</v>
      </c>
      <c r="BE185" s="140">
        <f t="shared" si="24"/>
        <v>0</v>
      </c>
      <c r="BF185" s="140">
        <f t="shared" si="25"/>
        <v>0</v>
      </c>
      <c r="BG185" s="140">
        <f t="shared" si="26"/>
        <v>0</v>
      </c>
      <c r="BH185" s="140">
        <f t="shared" si="27"/>
        <v>0</v>
      </c>
      <c r="BI185" s="140">
        <f t="shared" si="28"/>
        <v>0</v>
      </c>
      <c r="BJ185" s="17" t="s">
        <v>6</v>
      </c>
      <c r="BK185" s="140">
        <f t="shared" si="29"/>
        <v>0</v>
      </c>
      <c r="BL185" s="17" t="s">
        <v>229</v>
      </c>
      <c r="BM185" s="139" t="s">
        <v>828</v>
      </c>
    </row>
    <row r="186" spans="2:65" s="1" customFormat="1" ht="16.5" customHeight="1">
      <c r="B186" s="32"/>
      <c r="C186" s="162" t="s">
        <v>568</v>
      </c>
      <c r="D186" s="162" t="s">
        <v>748</v>
      </c>
      <c r="E186" s="163" t="s">
        <v>2769</v>
      </c>
      <c r="F186" s="164" t="s">
        <v>2770</v>
      </c>
      <c r="G186" s="165" t="s">
        <v>447</v>
      </c>
      <c r="H186" s="166">
        <v>1</v>
      </c>
      <c r="I186" s="167"/>
      <c r="J186" s="168">
        <f t="shared" ref="J186:J217" si="30">ROUND(I186*H186,2)</f>
        <v>0</v>
      </c>
      <c r="K186" s="169"/>
      <c r="L186" s="170"/>
      <c r="M186" s="171" t="s">
        <v>1</v>
      </c>
      <c r="N186" s="172" t="s">
        <v>44</v>
      </c>
      <c r="P186" s="137">
        <f t="shared" ref="P186:P217" si="31">O186*H186</f>
        <v>0</v>
      </c>
      <c r="Q186" s="137">
        <v>0</v>
      </c>
      <c r="R186" s="137">
        <f t="shared" ref="R186:R217" si="32">Q186*H186</f>
        <v>0</v>
      </c>
      <c r="S186" s="137">
        <v>0</v>
      </c>
      <c r="T186" s="138">
        <f t="shared" ref="T186:T217" si="33">S186*H186</f>
        <v>0</v>
      </c>
      <c r="AR186" s="139" t="s">
        <v>272</v>
      </c>
      <c r="AT186" s="139" t="s">
        <v>748</v>
      </c>
      <c r="AU186" s="139" t="s">
        <v>6</v>
      </c>
      <c r="AY186" s="17" t="s">
        <v>224</v>
      </c>
      <c r="BE186" s="140">
        <f t="shared" ref="BE186:BE219" si="34">IF(N186="základní",J186,0)</f>
        <v>0</v>
      </c>
      <c r="BF186" s="140">
        <f t="shared" ref="BF186:BF219" si="35">IF(N186="snížená",J186,0)</f>
        <v>0</v>
      </c>
      <c r="BG186" s="140">
        <f t="shared" ref="BG186:BG219" si="36">IF(N186="zákl. přenesená",J186,0)</f>
        <v>0</v>
      </c>
      <c r="BH186" s="140">
        <f t="shared" ref="BH186:BH219" si="37">IF(N186="sníž. přenesená",J186,0)</f>
        <v>0</v>
      </c>
      <c r="BI186" s="140">
        <f t="shared" ref="BI186:BI219" si="38">IF(N186="nulová",J186,0)</f>
        <v>0</v>
      </c>
      <c r="BJ186" s="17" t="s">
        <v>6</v>
      </c>
      <c r="BK186" s="140">
        <f t="shared" ref="BK186:BK219" si="39">ROUND(I186*H186,2)</f>
        <v>0</v>
      </c>
      <c r="BL186" s="17" t="s">
        <v>229</v>
      </c>
      <c r="BM186" s="139" t="s">
        <v>839</v>
      </c>
    </row>
    <row r="187" spans="2:65" s="1" customFormat="1" ht="16.5" customHeight="1">
      <c r="B187" s="32"/>
      <c r="C187" s="162" t="s">
        <v>572</v>
      </c>
      <c r="D187" s="162" t="s">
        <v>748</v>
      </c>
      <c r="E187" s="163" t="s">
        <v>2771</v>
      </c>
      <c r="F187" s="164" t="s">
        <v>2772</v>
      </c>
      <c r="G187" s="165" t="s">
        <v>312</v>
      </c>
      <c r="H187" s="166">
        <v>1</v>
      </c>
      <c r="I187" s="167"/>
      <c r="J187" s="168">
        <f t="shared" si="30"/>
        <v>0</v>
      </c>
      <c r="K187" s="169"/>
      <c r="L187" s="170"/>
      <c r="M187" s="171" t="s">
        <v>1</v>
      </c>
      <c r="N187" s="172" t="s">
        <v>44</v>
      </c>
      <c r="P187" s="137">
        <f t="shared" si="31"/>
        <v>0</v>
      </c>
      <c r="Q187" s="137">
        <v>0</v>
      </c>
      <c r="R187" s="137">
        <f t="shared" si="32"/>
        <v>0</v>
      </c>
      <c r="S187" s="137">
        <v>0</v>
      </c>
      <c r="T187" s="138">
        <f t="shared" si="33"/>
        <v>0</v>
      </c>
      <c r="AR187" s="139" t="s">
        <v>272</v>
      </c>
      <c r="AT187" s="139" t="s">
        <v>748</v>
      </c>
      <c r="AU187" s="139" t="s">
        <v>6</v>
      </c>
      <c r="AY187" s="17" t="s">
        <v>224</v>
      </c>
      <c r="BE187" s="140">
        <f t="shared" si="34"/>
        <v>0</v>
      </c>
      <c r="BF187" s="140">
        <f t="shared" si="35"/>
        <v>0</v>
      </c>
      <c r="BG187" s="140">
        <f t="shared" si="36"/>
        <v>0</v>
      </c>
      <c r="BH187" s="140">
        <f t="shared" si="37"/>
        <v>0</v>
      </c>
      <c r="BI187" s="140">
        <f t="shared" si="38"/>
        <v>0</v>
      </c>
      <c r="BJ187" s="17" t="s">
        <v>6</v>
      </c>
      <c r="BK187" s="140">
        <f t="shared" si="39"/>
        <v>0</v>
      </c>
      <c r="BL187" s="17" t="s">
        <v>229</v>
      </c>
      <c r="BM187" s="139" t="s">
        <v>847</v>
      </c>
    </row>
    <row r="188" spans="2:65" s="1" customFormat="1" ht="16.5" customHeight="1">
      <c r="B188" s="32"/>
      <c r="C188" s="162" t="s">
        <v>576</v>
      </c>
      <c r="D188" s="162" t="s">
        <v>748</v>
      </c>
      <c r="E188" s="163" t="s">
        <v>2773</v>
      </c>
      <c r="F188" s="164" t="s">
        <v>2774</v>
      </c>
      <c r="G188" s="165" t="s">
        <v>312</v>
      </c>
      <c r="H188" s="166">
        <v>7</v>
      </c>
      <c r="I188" s="167"/>
      <c r="J188" s="168">
        <f t="shared" si="30"/>
        <v>0</v>
      </c>
      <c r="K188" s="169"/>
      <c r="L188" s="170"/>
      <c r="M188" s="171" t="s">
        <v>1</v>
      </c>
      <c r="N188" s="172" t="s">
        <v>44</v>
      </c>
      <c r="P188" s="137">
        <f t="shared" si="31"/>
        <v>0</v>
      </c>
      <c r="Q188" s="137">
        <v>0</v>
      </c>
      <c r="R188" s="137">
        <f t="shared" si="32"/>
        <v>0</v>
      </c>
      <c r="S188" s="137">
        <v>0</v>
      </c>
      <c r="T188" s="138">
        <f t="shared" si="33"/>
        <v>0</v>
      </c>
      <c r="AR188" s="139" t="s">
        <v>272</v>
      </c>
      <c r="AT188" s="139" t="s">
        <v>748</v>
      </c>
      <c r="AU188" s="139" t="s">
        <v>6</v>
      </c>
      <c r="AY188" s="17" t="s">
        <v>224</v>
      </c>
      <c r="BE188" s="140">
        <f t="shared" si="34"/>
        <v>0</v>
      </c>
      <c r="BF188" s="140">
        <f t="shared" si="35"/>
        <v>0</v>
      </c>
      <c r="BG188" s="140">
        <f t="shared" si="36"/>
        <v>0</v>
      </c>
      <c r="BH188" s="140">
        <f t="shared" si="37"/>
        <v>0</v>
      </c>
      <c r="BI188" s="140">
        <f t="shared" si="38"/>
        <v>0</v>
      </c>
      <c r="BJ188" s="17" t="s">
        <v>6</v>
      </c>
      <c r="BK188" s="140">
        <f t="shared" si="39"/>
        <v>0</v>
      </c>
      <c r="BL188" s="17" t="s">
        <v>229</v>
      </c>
      <c r="BM188" s="139" t="s">
        <v>859</v>
      </c>
    </row>
    <row r="189" spans="2:65" s="1" customFormat="1" ht="16.5" customHeight="1">
      <c r="B189" s="32"/>
      <c r="C189" s="162" t="s">
        <v>580</v>
      </c>
      <c r="D189" s="162" t="s">
        <v>748</v>
      </c>
      <c r="E189" s="163" t="s">
        <v>2775</v>
      </c>
      <c r="F189" s="164" t="s">
        <v>2776</v>
      </c>
      <c r="G189" s="165" t="s">
        <v>312</v>
      </c>
      <c r="H189" s="166">
        <v>3</v>
      </c>
      <c r="I189" s="167"/>
      <c r="J189" s="168">
        <f t="shared" si="30"/>
        <v>0</v>
      </c>
      <c r="K189" s="169"/>
      <c r="L189" s="170"/>
      <c r="M189" s="171" t="s">
        <v>1</v>
      </c>
      <c r="N189" s="172" t="s">
        <v>44</v>
      </c>
      <c r="P189" s="137">
        <f t="shared" si="31"/>
        <v>0</v>
      </c>
      <c r="Q189" s="137">
        <v>0</v>
      </c>
      <c r="R189" s="137">
        <f t="shared" si="32"/>
        <v>0</v>
      </c>
      <c r="S189" s="137">
        <v>0</v>
      </c>
      <c r="T189" s="138">
        <f t="shared" si="33"/>
        <v>0</v>
      </c>
      <c r="AR189" s="139" t="s">
        <v>272</v>
      </c>
      <c r="AT189" s="139" t="s">
        <v>748</v>
      </c>
      <c r="AU189" s="139" t="s">
        <v>6</v>
      </c>
      <c r="AY189" s="17" t="s">
        <v>224</v>
      </c>
      <c r="BE189" s="140">
        <f t="shared" si="34"/>
        <v>0</v>
      </c>
      <c r="BF189" s="140">
        <f t="shared" si="35"/>
        <v>0</v>
      </c>
      <c r="BG189" s="140">
        <f t="shared" si="36"/>
        <v>0</v>
      </c>
      <c r="BH189" s="140">
        <f t="shared" si="37"/>
        <v>0</v>
      </c>
      <c r="BI189" s="140">
        <f t="shared" si="38"/>
        <v>0</v>
      </c>
      <c r="BJ189" s="17" t="s">
        <v>6</v>
      </c>
      <c r="BK189" s="140">
        <f t="shared" si="39"/>
        <v>0</v>
      </c>
      <c r="BL189" s="17" t="s">
        <v>229</v>
      </c>
      <c r="BM189" s="139" t="s">
        <v>867</v>
      </c>
    </row>
    <row r="190" spans="2:65" s="1" customFormat="1" ht="16.5" customHeight="1">
      <c r="B190" s="32"/>
      <c r="C190" s="162" t="s">
        <v>313</v>
      </c>
      <c r="D190" s="162" t="s">
        <v>748</v>
      </c>
      <c r="E190" s="163" t="s">
        <v>2777</v>
      </c>
      <c r="F190" s="164" t="s">
        <v>2778</v>
      </c>
      <c r="G190" s="165" t="s">
        <v>312</v>
      </c>
      <c r="H190" s="166">
        <v>1</v>
      </c>
      <c r="I190" s="167"/>
      <c r="J190" s="168">
        <f t="shared" si="30"/>
        <v>0</v>
      </c>
      <c r="K190" s="169"/>
      <c r="L190" s="170"/>
      <c r="M190" s="171" t="s">
        <v>1</v>
      </c>
      <c r="N190" s="172" t="s">
        <v>44</v>
      </c>
      <c r="P190" s="137">
        <f t="shared" si="31"/>
        <v>0</v>
      </c>
      <c r="Q190" s="137">
        <v>0</v>
      </c>
      <c r="R190" s="137">
        <f t="shared" si="32"/>
        <v>0</v>
      </c>
      <c r="S190" s="137">
        <v>0</v>
      </c>
      <c r="T190" s="138">
        <f t="shared" si="33"/>
        <v>0</v>
      </c>
      <c r="AR190" s="139" t="s">
        <v>272</v>
      </c>
      <c r="AT190" s="139" t="s">
        <v>748</v>
      </c>
      <c r="AU190" s="139" t="s">
        <v>6</v>
      </c>
      <c r="AY190" s="17" t="s">
        <v>224</v>
      </c>
      <c r="BE190" s="140">
        <f t="shared" si="34"/>
        <v>0</v>
      </c>
      <c r="BF190" s="140">
        <f t="shared" si="35"/>
        <v>0</v>
      </c>
      <c r="BG190" s="140">
        <f t="shared" si="36"/>
        <v>0</v>
      </c>
      <c r="BH190" s="140">
        <f t="shared" si="37"/>
        <v>0</v>
      </c>
      <c r="BI190" s="140">
        <f t="shared" si="38"/>
        <v>0</v>
      </c>
      <c r="BJ190" s="17" t="s">
        <v>6</v>
      </c>
      <c r="BK190" s="140">
        <f t="shared" si="39"/>
        <v>0</v>
      </c>
      <c r="BL190" s="17" t="s">
        <v>229</v>
      </c>
      <c r="BM190" s="139" t="s">
        <v>875</v>
      </c>
    </row>
    <row r="191" spans="2:65" s="1" customFormat="1" ht="16.5" customHeight="1">
      <c r="B191" s="32"/>
      <c r="C191" s="162" t="s">
        <v>555</v>
      </c>
      <c r="D191" s="162" t="s">
        <v>748</v>
      </c>
      <c r="E191" s="163" t="s">
        <v>2779</v>
      </c>
      <c r="F191" s="164" t="s">
        <v>2780</v>
      </c>
      <c r="G191" s="165" t="s">
        <v>312</v>
      </c>
      <c r="H191" s="166">
        <v>36</v>
      </c>
      <c r="I191" s="167"/>
      <c r="J191" s="168">
        <f t="shared" si="30"/>
        <v>0</v>
      </c>
      <c r="K191" s="169"/>
      <c r="L191" s="170"/>
      <c r="M191" s="171" t="s">
        <v>1</v>
      </c>
      <c r="N191" s="172" t="s">
        <v>44</v>
      </c>
      <c r="P191" s="137">
        <f t="shared" si="31"/>
        <v>0</v>
      </c>
      <c r="Q191" s="137">
        <v>0</v>
      </c>
      <c r="R191" s="137">
        <f t="shared" si="32"/>
        <v>0</v>
      </c>
      <c r="S191" s="137">
        <v>0</v>
      </c>
      <c r="T191" s="138">
        <f t="shared" si="33"/>
        <v>0</v>
      </c>
      <c r="AR191" s="139" t="s">
        <v>272</v>
      </c>
      <c r="AT191" s="139" t="s">
        <v>748</v>
      </c>
      <c r="AU191" s="139" t="s">
        <v>6</v>
      </c>
      <c r="AY191" s="17" t="s">
        <v>224</v>
      </c>
      <c r="BE191" s="140">
        <f t="shared" si="34"/>
        <v>0</v>
      </c>
      <c r="BF191" s="140">
        <f t="shared" si="35"/>
        <v>0</v>
      </c>
      <c r="BG191" s="140">
        <f t="shared" si="36"/>
        <v>0</v>
      </c>
      <c r="BH191" s="140">
        <f t="shared" si="37"/>
        <v>0</v>
      </c>
      <c r="BI191" s="140">
        <f t="shared" si="38"/>
        <v>0</v>
      </c>
      <c r="BJ191" s="17" t="s">
        <v>6</v>
      </c>
      <c r="BK191" s="140">
        <f t="shared" si="39"/>
        <v>0</v>
      </c>
      <c r="BL191" s="17" t="s">
        <v>229</v>
      </c>
      <c r="BM191" s="139" t="s">
        <v>883</v>
      </c>
    </row>
    <row r="192" spans="2:65" s="1" customFormat="1" ht="16.5" customHeight="1">
      <c r="B192" s="32"/>
      <c r="C192" s="162" t="s">
        <v>317</v>
      </c>
      <c r="D192" s="162" t="s">
        <v>748</v>
      </c>
      <c r="E192" s="163" t="s">
        <v>2781</v>
      </c>
      <c r="F192" s="164" t="s">
        <v>2782</v>
      </c>
      <c r="G192" s="165" t="s">
        <v>312</v>
      </c>
      <c r="H192" s="166">
        <v>20</v>
      </c>
      <c r="I192" s="167"/>
      <c r="J192" s="168">
        <f t="shared" si="30"/>
        <v>0</v>
      </c>
      <c r="K192" s="169"/>
      <c r="L192" s="170"/>
      <c r="M192" s="171" t="s">
        <v>1</v>
      </c>
      <c r="N192" s="172" t="s">
        <v>44</v>
      </c>
      <c r="P192" s="137">
        <f t="shared" si="31"/>
        <v>0</v>
      </c>
      <c r="Q192" s="137">
        <v>0</v>
      </c>
      <c r="R192" s="137">
        <f t="shared" si="32"/>
        <v>0</v>
      </c>
      <c r="S192" s="137">
        <v>0</v>
      </c>
      <c r="T192" s="138">
        <f t="shared" si="33"/>
        <v>0</v>
      </c>
      <c r="AR192" s="139" t="s">
        <v>272</v>
      </c>
      <c r="AT192" s="139" t="s">
        <v>748</v>
      </c>
      <c r="AU192" s="139" t="s">
        <v>6</v>
      </c>
      <c r="AY192" s="17" t="s">
        <v>224</v>
      </c>
      <c r="BE192" s="140">
        <f t="shared" si="34"/>
        <v>0</v>
      </c>
      <c r="BF192" s="140">
        <f t="shared" si="35"/>
        <v>0</v>
      </c>
      <c r="BG192" s="140">
        <f t="shared" si="36"/>
        <v>0</v>
      </c>
      <c r="BH192" s="140">
        <f t="shared" si="37"/>
        <v>0</v>
      </c>
      <c r="BI192" s="140">
        <f t="shared" si="38"/>
        <v>0</v>
      </c>
      <c r="BJ192" s="17" t="s">
        <v>6</v>
      </c>
      <c r="BK192" s="140">
        <f t="shared" si="39"/>
        <v>0</v>
      </c>
      <c r="BL192" s="17" t="s">
        <v>229</v>
      </c>
      <c r="BM192" s="139" t="s">
        <v>1384</v>
      </c>
    </row>
    <row r="193" spans="2:65" s="1" customFormat="1" ht="16.5" customHeight="1">
      <c r="B193" s="32"/>
      <c r="C193" s="162" t="s">
        <v>594</v>
      </c>
      <c r="D193" s="162" t="s">
        <v>748</v>
      </c>
      <c r="E193" s="163" t="s">
        <v>2783</v>
      </c>
      <c r="F193" s="164" t="s">
        <v>2784</v>
      </c>
      <c r="G193" s="165" t="s">
        <v>312</v>
      </c>
      <c r="H193" s="166">
        <v>1</v>
      </c>
      <c r="I193" s="167"/>
      <c r="J193" s="168">
        <f t="shared" si="30"/>
        <v>0</v>
      </c>
      <c r="K193" s="169"/>
      <c r="L193" s="170"/>
      <c r="M193" s="171" t="s">
        <v>1</v>
      </c>
      <c r="N193" s="172" t="s">
        <v>44</v>
      </c>
      <c r="P193" s="137">
        <f t="shared" si="31"/>
        <v>0</v>
      </c>
      <c r="Q193" s="137">
        <v>0</v>
      </c>
      <c r="R193" s="137">
        <f t="shared" si="32"/>
        <v>0</v>
      </c>
      <c r="S193" s="137">
        <v>0</v>
      </c>
      <c r="T193" s="138">
        <f t="shared" si="33"/>
        <v>0</v>
      </c>
      <c r="AR193" s="139" t="s">
        <v>272</v>
      </c>
      <c r="AT193" s="139" t="s">
        <v>748</v>
      </c>
      <c r="AU193" s="139" t="s">
        <v>6</v>
      </c>
      <c r="AY193" s="17" t="s">
        <v>224</v>
      </c>
      <c r="BE193" s="140">
        <f t="shared" si="34"/>
        <v>0</v>
      </c>
      <c r="BF193" s="140">
        <f t="shared" si="35"/>
        <v>0</v>
      </c>
      <c r="BG193" s="140">
        <f t="shared" si="36"/>
        <v>0</v>
      </c>
      <c r="BH193" s="140">
        <f t="shared" si="37"/>
        <v>0</v>
      </c>
      <c r="BI193" s="140">
        <f t="shared" si="38"/>
        <v>0</v>
      </c>
      <c r="BJ193" s="17" t="s">
        <v>6</v>
      </c>
      <c r="BK193" s="140">
        <f t="shared" si="39"/>
        <v>0</v>
      </c>
      <c r="BL193" s="17" t="s">
        <v>229</v>
      </c>
      <c r="BM193" s="139" t="s">
        <v>1387</v>
      </c>
    </row>
    <row r="194" spans="2:65" s="1" customFormat="1" ht="16.5" customHeight="1">
      <c r="B194" s="32"/>
      <c r="C194" s="162" t="s">
        <v>321</v>
      </c>
      <c r="D194" s="162" t="s">
        <v>748</v>
      </c>
      <c r="E194" s="163" t="s">
        <v>2785</v>
      </c>
      <c r="F194" s="164" t="s">
        <v>2786</v>
      </c>
      <c r="G194" s="165" t="s">
        <v>312</v>
      </c>
      <c r="H194" s="166">
        <v>7</v>
      </c>
      <c r="I194" s="167"/>
      <c r="J194" s="168">
        <f t="shared" si="30"/>
        <v>0</v>
      </c>
      <c r="K194" s="169"/>
      <c r="L194" s="170"/>
      <c r="M194" s="171" t="s">
        <v>1</v>
      </c>
      <c r="N194" s="172" t="s">
        <v>44</v>
      </c>
      <c r="P194" s="137">
        <f t="shared" si="31"/>
        <v>0</v>
      </c>
      <c r="Q194" s="137">
        <v>0</v>
      </c>
      <c r="R194" s="137">
        <f t="shared" si="32"/>
        <v>0</v>
      </c>
      <c r="S194" s="137">
        <v>0</v>
      </c>
      <c r="T194" s="138">
        <f t="shared" si="33"/>
        <v>0</v>
      </c>
      <c r="AR194" s="139" t="s">
        <v>272</v>
      </c>
      <c r="AT194" s="139" t="s">
        <v>748</v>
      </c>
      <c r="AU194" s="139" t="s">
        <v>6</v>
      </c>
      <c r="AY194" s="17" t="s">
        <v>224</v>
      </c>
      <c r="BE194" s="140">
        <f t="shared" si="34"/>
        <v>0</v>
      </c>
      <c r="BF194" s="140">
        <f t="shared" si="35"/>
        <v>0</v>
      </c>
      <c r="BG194" s="140">
        <f t="shared" si="36"/>
        <v>0</v>
      </c>
      <c r="BH194" s="140">
        <f t="shared" si="37"/>
        <v>0</v>
      </c>
      <c r="BI194" s="140">
        <f t="shared" si="38"/>
        <v>0</v>
      </c>
      <c r="BJ194" s="17" t="s">
        <v>6</v>
      </c>
      <c r="BK194" s="140">
        <f t="shared" si="39"/>
        <v>0</v>
      </c>
      <c r="BL194" s="17" t="s">
        <v>229</v>
      </c>
      <c r="BM194" s="139" t="s">
        <v>1390</v>
      </c>
    </row>
    <row r="195" spans="2:65" s="1" customFormat="1" ht="16.5" customHeight="1">
      <c r="B195" s="32"/>
      <c r="C195" s="162" t="s">
        <v>600</v>
      </c>
      <c r="D195" s="162" t="s">
        <v>748</v>
      </c>
      <c r="E195" s="163" t="s">
        <v>2787</v>
      </c>
      <c r="F195" s="164" t="s">
        <v>2788</v>
      </c>
      <c r="G195" s="165" t="s">
        <v>312</v>
      </c>
      <c r="H195" s="166">
        <v>1</v>
      </c>
      <c r="I195" s="167"/>
      <c r="J195" s="168">
        <f t="shared" si="30"/>
        <v>0</v>
      </c>
      <c r="K195" s="169"/>
      <c r="L195" s="170"/>
      <c r="M195" s="171" t="s">
        <v>1</v>
      </c>
      <c r="N195" s="172" t="s">
        <v>44</v>
      </c>
      <c r="P195" s="137">
        <f t="shared" si="31"/>
        <v>0</v>
      </c>
      <c r="Q195" s="137">
        <v>0</v>
      </c>
      <c r="R195" s="137">
        <f t="shared" si="32"/>
        <v>0</v>
      </c>
      <c r="S195" s="137">
        <v>0</v>
      </c>
      <c r="T195" s="138">
        <f t="shared" si="33"/>
        <v>0</v>
      </c>
      <c r="AR195" s="139" t="s">
        <v>272</v>
      </c>
      <c r="AT195" s="139" t="s">
        <v>748</v>
      </c>
      <c r="AU195" s="139" t="s">
        <v>6</v>
      </c>
      <c r="AY195" s="17" t="s">
        <v>224</v>
      </c>
      <c r="BE195" s="140">
        <f t="shared" si="34"/>
        <v>0</v>
      </c>
      <c r="BF195" s="140">
        <f t="shared" si="35"/>
        <v>0</v>
      </c>
      <c r="BG195" s="140">
        <f t="shared" si="36"/>
        <v>0</v>
      </c>
      <c r="BH195" s="140">
        <f t="shared" si="37"/>
        <v>0</v>
      </c>
      <c r="BI195" s="140">
        <f t="shared" si="38"/>
        <v>0</v>
      </c>
      <c r="BJ195" s="17" t="s">
        <v>6</v>
      </c>
      <c r="BK195" s="140">
        <f t="shared" si="39"/>
        <v>0</v>
      </c>
      <c r="BL195" s="17" t="s">
        <v>229</v>
      </c>
      <c r="BM195" s="139" t="s">
        <v>1393</v>
      </c>
    </row>
    <row r="196" spans="2:65" s="1" customFormat="1" ht="16.5" customHeight="1">
      <c r="B196" s="32"/>
      <c r="C196" s="162" t="s">
        <v>326</v>
      </c>
      <c r="D196" s="162" t="s">
        <v>748</v>
      </c>
      <c r="E196" s="163" t="s">
        <v>2789</v>
      </c>
      <c r="F196" s="164" t="s">
        <v>2790</v>
      </c>
      <c r="G196" s="165" t="s">
        <v>312</v>
      </c>
      <c r="H196" s="166">
        <v>7</v>
      </c>
      <c r="I196" s="167"/>
      <c r="J196" s="168">
        <f t="shared" si="30"/>
        <v>0</v>
      </c>
      <c r="K196" s="169"/>
      <c r="L196" s="170"/>
      <c r="M196" s="171" t="s">
        <v>1</v>
      </c>
      <c r="N196" s="172" t="s">
        <v>44</v>
      </c>
      <c r="P196" s="137">
        <f t="shared" si="31"/>
        <v>0</v>
      </c>
      <c r="Q196" s="137">
        <v>0</v>
      </c>
      <c r="R196" s="137">
        <f t="shared" si="32"/>
        <v>0</v>
      </c>
      <c r="S196" s="137">
        <v>0</v>
      </c>
      <c r="T196" s="138">
        <f t="shared" si="33"/>
        <v>0</v>
      </c>
      <c r="AR196" s="139" t="s">
        <v>272</v>
      </c>
      <c r="AT196" s="139" t="s">
        <v>748</v>
      </c>
      <c r="AU196" s="139" t="s">
        <v>6</v>
      </c>
      <c r="AY196" s="17" t="s">
        <v>224</v>
      </c>
      <c r="BE196" s="140">
        <f t="shared" si="34"/>
        <v>0</v>
      </c>
      <c r="BF196" s="140">
        <f t="shared" si="35"/>
        <v>0</v>
      </c>
      <c r="BG196" s="140">
        <f t="shared" si="36"/>
        <v>0</v>
      </c>
      <c r="BH196" s="140">
        <f t="shared" si="37"/>
        <v>0</v>
      </c>
      <c r="BI196" s="140">
        <f t="shared" si="38"/>
        <v>0</v>
      </c>
      <c r="BJ196" s="17" t="s">
        <v>6</v>
      </c>
      <c r="BK196" s="140">
        <f t="shared" si="39"/>
        <v>0</v>
      </c>
      <c r="BL196" s="17" t="s">
        <v>229</v>
      </c>
      <c r="BM196" s="139" t="s">
        <v>1396</v>
      </c>
    </row>
    <row r="197" spans="2:65" s="1" customFormat="1" ht="16.5" customHeight="1">
      <c r="B197" s="32"/>
      <c r="C197" s="162" t="s">
        <v>607</v>
      </c>
      <c r="D197" s="162" t="s">
        <v>748</v>
      </c>
      <c r="E197" s="163" t="s">
        <v>2791</v>
      </c>
      <c r="F197" s="164" t="s">
        <v>2792</v>
      </c>
      <c r="G197" s="165" t="s">
        <v>312</v>
      </c>
      <c r="H197" s="166">
        <v>2</v>
      </c>
      <c r="I197" s="167"/>
      <c r="J197" s="168">
        <f t="shared" si="30"/>
        <v>0</v>
      </c>
      <c r="K197" s="169"/>
      <c r="L197" s="170"/>
      <c r="M197" s="171" t="s">
        <v>1</v>
      </c>
      <c r="N197" s="172" t="s">
        <v>44</v>
      </c>
      <c r="P197" s="137">
        <f t="shared" si="31"/>
        <v>0</v>
      </c>
      <c r="Q197" s="137">
        <v>0</v>
      </c>
      <c r="R197" s="137">
        <f t="shared" si="32"/>
        <v>0</v>
      </c>
      <c r="S197" s="137">
        <v>0</v>
      </c>
      <c r="T197" s="138">
        <f t="shared" si="33"/>
        <v>0</v>
      </c>
      <c r="AR197" s="139" t="s">
        <v>272</v>
      </c>
      <c r="AT197" s="139" t="s">
        <v>748</v>
      </c>
      <c r="AU197" s="139" t="s">
        <v>6</v>
      </c>
      <c r="AY197" s="17" t="s">
        <v>224</v>
      </c>
      <c r="BE197" s="140">
        <f t="shared" si="34"/>
        <v>0</v>
      </c>
      <c r="BF197" s="140">
        <f t="shared" si="35"/>
        <v>0</v>
      </c>
      <c r="BG197" s="140">
        <f t="shared" si="36"/>
        <v>0</v>
      </c>
      <c r="BH197" s="140">
        <f t="shared" si="37"/>
        <v>0</v>
      </c>
      <c r="BI197" s="140">
        <f t="shared" si="38"/>
        <v>0</v>
      </c>
      <c r="BJ197" s="17" t="s">
        <v>6</v>
      </c>
      <c r="BK197" s="140">
        <f t="shared" si="39"/>
        <v>0</v>
      </c>
      <c r="BL197" s="17" t="s">
        <v>229</v>
      </c>
      <c r="BM197" s="139" t="s">
        <v>525</v>
      </c>
    </row>
    <row r="198" spans="2:65" s="1" customFormat="1" ht="16.5" customHeight="1">
      <c r="B198" s="32"/>
      <c r="C198" s="162" t="s">
        <v>331</v>
      </c>
      <c r="D198" s="162" t="s">
        <v>748</v>
      </c>
      <c r="E198" s="163" t="s">
        <v>2793</v>
      </c>
      <c r="F198" s="164" t="s">
        <v>2794</v>
      </c>
      <c r="G198" s="165" t="s">
        <v>312</v>
      </c>
      <c r="H198" s="166">
        <v>1</v>
      </c>
      <c r="I198" s="167"/>
      <c r="J198" s="168">
        <f t="shared" si="30"/>
        <v>0</v>
      </c>
      <c r="K198" s="169"/>
      <c r="L198" s="170"/>
      <c r="M198" s="171" t="s">
        <v>1</v>
      </c>
      <c r="N198" s="172" t="s">
        <v>44</v>
      </c>
      <c r="P198" s="137">
        <f t="shared" si="31"/>
        <v>0</v>
      </c>
      <c r="Q198" s="137">
        <v>0</v>
      </c>
      <c r="R198" s="137">
        <f t="shared" si="32"/>
        <v>0</v>
      </c>
      <c r="S198" s="137">
        <v>0</v>
      </c>
      <c r="T198" s="138">
        <f t="shared" si="33"/>
        <v>0</v>
      </c>
      <c r="AR198" s="139" t="s">
        <v>272</v>
      </c>
      <c r="AT198" s="139" t="s">
        <v>748</v>
      </c>
      <c r="AU198" s="139" t="s">
        <v>6</v>
      </c>
      <c r="AY198" s="17" t="s">
        <v>224</v>
      </c>
      <c r="BE198" s="140">
        <f t="shared" si="34"/>
        <v>0</v>
      </c>
      <c r="BF198" s="140">
        <f t="shared" si="35"/>
        <v>0</v>
      </c>
      <c r="BG198" s="140">
        <f t="shared" si="36"/>
        <v>0</v>
      </c>
      <c r="BH198" s="140">
        <f t="shared" si="37"/>
        <v>0</v>
      </c>
      <c r="BI198" s="140">
        <f t="shared" si="38"/>
        <v>0</v>
      </c>
      <c r="BJ198" s="17" t="s">
        <v>6</v>
      </c>
      <c r="BK198" s="140">
        <f t="shared" si="39"/>
        <v>0</v>
      </c>
      <c r="BL198" s="17" t="s">
        <v>229</v>
      </c>
      <c r="BM198" s="139" t="s">
        <v>1401</v>
      </c>
    </row>
    <row r="199" spans="2:65" s="1" customFormat="1" ht="16.5" customHeight="1">
      <c r="B199" s="32"/>
      <c r="C199" s="162" t="s">
        <v>615</v>
      </c>
      <c r="D199" s="162" t="s">
        <v>748</v>
      </c>
      <c r="E199" s="163" t="s">
        <v>2795</v>
      </c>
      <c r="F199" s="164" t="s">
        <v>2796</v>
      </c>
      <c r="G199" s="165" t="s">
        <v>312</v>
      </c>
      <c r="H199" s="166">
        <v>1</v>
      </c>
      <c r="I199" s="167"/>
      <c r="J199" s="168">
        <f t="shared" si="30"/>
        <v>0</v>
      </c>
      <c r="K199" s="169"/>
      <c r="L199" s="170"/>
      <c r="M199" s="171" t="s">
        <v>1</v>
      </c>
      <c r="N199" s="172" t="s">
        <v>44</v>
      </c>
      <c r="P199" s="137">
        <f t="shared" si="31"/>
        <v>0</v>
      </c>
      <c r="Q199" s="137">
        <v>0</v>
      </c>
      <c r="R199" s="137">
        <f t="shared" si="32"/>
        <v>0</v>
      </c>
      <c r="S199" s="137">
        <v>0</v>
      </c>
      <c r="T199" s="138">
        <f t="shared" si="33"/>
        <v>0</v>
      </c>
      <c r="AR199" s="139" t="s">
        <v>272</v>
      </c>
      <c r="AT199" s="139" t="s">
        <v>748</v>
      </c>
      <c r="AU199" s="139" t="s">
        <v>6</v>
      </c>
      <c r="AY199" s="17" t="s">
        <v>224</v>
      </c>
      <c r="BE199" s="140">
        <f t="shared" si="34"/>
        <v>0</v>
      </c>
      <c r="BF199" s="140">
        <f t="shared" si="35"/>
        <v>0</v>
      </c>
      <c r="BG199" s="140">
        <f t="shared" si="36"/>
        <v>0</v>
      </c>
      <c r="BH199" s="140">
        <f t="shared" si="37"/>
        <v>0</v>
      </c>
      <c r="BI199" s="140">
        <f t="shared" si="38"/>
        <v>0</v>
      </c>
      <c r="BJ199" s="17" t="s">
        <v>6</v>
      </c>
      <c r="BK199" s="140">
        <f t="shared" si="39"/>
        <v>0</v>
      </c>
      <c r="BL199" s="17" t="s">
        <v>229</v>
      </c>
      <c r="BM199" s="139" t="s">
        <v>537</v>
      </c>
    </row>
    <row r="200" spans="2:65" s="1" customFormat="1" ht="16.5" customHeight="1">
      <c r="B200" s="32"/>
      <c r="C200" s="162" t="s">
        <v>337</v>
      </c>
      <c r="D200" s="162" t="s">
        <v>748</v>
      </c>
      <c r="E200" s="163" t="s">
        <v>2797</v>
      </c>
      <c r="F200" s="164" t="s">
        <v>2798</v>
      </c>
      <c r="G200" s="165" t="s">
        <v>312</v>
      </c>
      <c r="H200" s="166">
        <v>1</v>
      </c>
      <c r="I200" s="167"/>
      <c r="J200" s="168">
        <f t="shared" si="30"/>
        <v>0</v>
      </c>
      <c r="K200" s="169"/>
      <c r="L200" s="170"/>
      <c r="M200" s="171" t="s">
        <v>1</v>
      </c>
      <c r="N200" s="172" t="s">
        <v>44</v>
      </c>
      <c r="P200" s="137">
        <f t="shared" si="31"/>
        <v>0</v>
      </c>
      <c r="Q200" s="137">
        <v>0</v>
      </c>
      <c r="R200" s="137">
        <f t="shared" si="32"/>
        <v>0</v>
      </c>
      <c r="S200" s="137">
        <v>0</v>
      </c>
      <c r="T200" s="138">
        <f t="shared" si="33"/>
        <v>0</v>
      </c>
      <c r="AR200" s="139" t="s">
        <v>272</v>
      </c>
      <c r="AT200" s="139" t="s">
        <v>748</v>
      </c>
      <c r="AU200" s="139" t="s">
        <v>6</v>
      </c>
      <c r="AY200" s="17" t="s">
        <v>224</v>
      </c>
      <c r="BE200" s="140">
        <f t="shared" si="34"/>
        <v>0</v>
      </c>
      <c r="BF200" s="140">
        <f t="shared" si="35"/>
        <v>0</v>
      </c>
      <c r="BG200" s="140">
        <f t="shared" si="36"/>
        <v>0</v>
      </c>
      <c r="BH200" s="140">
        <f t="shared" si="37"/>
        <v>0</v>
      </c>
      <c r="BI200" s="140">
        <f t="shared" si="38"/>
        <v>0</v>
      </c>
      <c r="BJ200" s="17" t="s">
        <v>6</v>
      </c>
      <c r="BK200" s="140">
        <f t="shared" si="39"/>
        <v>0</v>
      </c>
      <c r="BL200" s="17" t="s">
        <v>229</v>
      </c>
      <c r="BM200" s="139" t="s">
        <v>1408</v>
      </c>
    </row>
    <row r="201" spans="2:65" s="1" customFormat="1" ht="16.5" customHeight="1">
      <c r="B201" s="32"/>
      <c r="C201" s="162" t="s">
        <v>622</v>
      </c>
      <c r="D201" s="162" t="s">
        <v>748</v>
      </c>
      <c r="E201" s="163" t="s">
        <v>2799</v>
      </c>
      <c r="F201" s="164" t="s">
        <v>2800</v>
      </c>
      <c r="G201" s="165" t="s">
        <v>312</v>
      </c>
      <c r="H201" s="166">
        <v>18</v>
      </c>
      <c r="I201" s="167"/>
      <c r="J201" s="168">
        <f t="shared" si="30"/>
        <v>0</v>
      </c>
      <c r="K201" s="169"/>
      <c r="L201" s="170"/>
      <c r="M201" s="171" t="s">
        <v>1</v>
      </c>
      <c r="N201" s="172" t="s">
        <v>44</v>
      </c>
      <c r="P201" s="137">
        <f t="shared" si="31"/>
        <v>0</v>
      </c>
      <c r="Q201" s="137">
        <v>0</v>
      </c>
      <c r="R201" s="137">
        <f t="shared" si="32"/>
        <v>0</v>
      </c>
      <c r="S201" s="137">
        <v>0</v>
      </c>
      <c r="T201" s="138">
        <f t="shared" si="33"/>
        <v>0</v>
      </c>
      <c r="AR201" s="139" t="s">
        <v>272</v>
      </c>
      <c r="AT201" s="139" t="s">
        <v>748</v>
      </c>
      <c r="AU201" s="139" t="s">
        <v>6</v>
      </c>
      <c r="AY201" s="17" t="s">
        <v>224</v>
      </c>
      <c r="BE201" s="140">
        <f t="shared" si="34"/>
        <v>0</v>
      </c>
      <c r="BF201" s="140">
        <f t="shared" si="35"/>
        <v>0</v>
      </c>
      <c r="BG201" s="140">
        <f t="shared" si="36"/>
        <v>0</v>
      </c>
      <c r="BH201" s="140">
        <f t="shared" si="37"/>
        <v>0</v>
      </c>
      <c r="BI201" s="140">
        <f t="shared" si="38"/>
        <v>0</v>
      </c>
      <c r="BJ201" s="17" t="s">
        <v>6</v>
      </c>
      <c r="BK201" s="140">
        <f t="shared" si="39"/>
        <v>0</v>
      </c>
      <c r="BL201" s="17" t="s">
        <v>229</v>
      </c>
      <c r="BM201" s="139" t="s">
        <v>541</v>
      </c>
    </row>
    <row r="202" spans="2:65" s="1" customFormat="1" ht="16.5" customHeight="1">
      <c r="B202" s="32"/>
      <c r="C202" s="162" t="s">
        <v>626</v>
      </c>
      <c r="D202" s="162" t="s">
        <v>748</v>
      </c>
      <c r="E202" s="163" t="s">
        <v>2801</v>
      </c>
      <c r="F202" s="164" t="s">
        <v>2802</v>
      </c>
      <c r="G202" s="165" t="s">
        <v>312</v>
      </c>
      <c r="H202" s="166">
        <v>20</v>
      </c>
      <c r="I202" s="167"/>
      <c r="J202" s="168">
        <f t="shared" si="30"/>
        <v>0</v>
      </c>
      <c r="K202" s="169"/>
      <c r="L202" s="170"/>
      <c r="M202" s="171" t="s">
        <v>1</v>
      </c>
      <c r="N202" s="172" t="s">
        <v>44</v>
      </c>
      <c r="P202" s="137">
        <f t="shared" si="31"/>
        <v>0</v>
      </c>
      <c r="Q202" s="137">
        <v>0</v>
      </c>
      <c r="R202" s="137">
        <f t="shared" si="32"/>
        <v>0</v>
      </c>
      <c r="S202" s="137">
        <v>0</v>
      </c>
      <c r="T202" s="138">
        <f t="shared" si="33"/>
        <v>0</v>
      </c>
      <c r="AR202" s="139" t="s">
        <v>272</v>
      </c>
      <c r="AT202" s="139" t="s">
        <v>748</v>
      </c>
      <c r="AU202" s="139" t="s">
        <v>6</v>
      </c>
      <c r="AY202" s="17" t="s">
        <v>224</v>
      </c>
      <c r="BE202" s="140">
        <f t="shared" si="34"/>
        <v>0</v>
      </c>
      <c r="BF202" s="140">
        <f t="shared" si="35"/>
        <v>0</v>
      </c>
      <c r="BG202" s="140">
        <f t="shared" si="36"/>
        <v>0</v>
      </c>
      <c r="BH202" s="140">
        <f t="shared" si="37"/>
        <v>0</v>
      </c>
      <c r="BI202" s="140">
        <f t="shared" si="38"/>
        <v>0</v>
      </c>
      <c r="BJ202" s="17" t="s">
        <v>6</v>
      </c>
      <c r="BK202" s="140">
        <f t="shared" si="39"/>
        <v>0</v>
      </c>
      <c r="BL202" s="17" t="s">
        <v>229</v>
      </c>
      <c r="BM202" s="139" t="s">
        <v>1414</v>
      </c>
    </row>
    <row r="203" spans="2:65" s="1" customFormat="1" ht="16.5" customHeight="1">
      <c r="B203" s="32"/>
      <c r="C203" s="162" t="s">
        <v>630</v>
      </c>
      <c r="D203" s="162" t="s">
        <v>748</v>
      </c>
      <c r="E203" s="163" t="s">
        <v>2803</v>
      </c>
      <c r="F203" s="164" t="s">
        <v>2804</v>
      </c>
      <c r="G203" s="165" t="s">
        <v>312</v>
      </c>
      <c r="H203" s="166">
        <v>2</v>
      </c>
      <c r="I203" s="167"/>
      <c r="J203" s="168">
        <f t="shared" si="30"/>
        <v>0</v>
      </c>
      <c r="K203" s="169"/>
      <c r="L203" s="170"/>
      <c r="M203" s="171" t="s">
        <v>1</v>
      </c>
      <c r="N203" s="172" t="s">
        <v>44</v>
      </c>
      <c r="P203" s="137">
        <f t="shared" si="31"/>
        <v>0</v>
      </c>
      <c r="Q203" s="137">
        <v>0</v>
      </c>
      <c r="R203" s="137">
        <f t="shared" si="32"/>
        <v>0</v>
      </c>
      <c r="S203" s="137">
        <v>0</v>
      </c>
      <c r="T203" s="138">
        <f t="shared" si="33"/>
        <v>0</v>
      </c>
      <c r="AR203" s="139" t="s">
        <v>272</v>
      </c>
      <c r="AT203" s="139" t="s">
        <v>748</v>
      </c>
      <c r="AU203" s="139" t="s">
        <v>6</v>
      </c>
      <c r="AY203" s="17" t="s">
        <v>224</v>
      </c>
      <c r="BE203" s="140">
        <f t="shared" si="34"/>
        <v>0</v>
      </c>
      <c r="BF203" s="140">
        <f t="shared" si="35"/>
        <v>0</v>
      </c>
      <c r="BG203" s="140">
        <f t="shared" si="36"/>
        <v>0</v>
      </c>
      <c r="BH203" s="140">
        <f t="shared" si="37"/>
        <v>0</v>
      </c>
      <c r="BI203" s="140">
        <f t="shared" si="38"/>
        <v>0</v>
      </c>
      <c r="BJ203" s="17" t="s">
        <v>6</v>
      </c>
      <c r="BK203" s="140">
        <f t="shared" si="39"/>
        <v>0</v>
      </c>
      <c r="BL203" s="17" t="s">
        <v>229</v>
      </c>
      <c r="BM203" s="139" t="s">
        <v>548</v>
      </c>
    </row>
    <row r="204" spans="2:65" s="1" customFormat="1" ht="16.5" customHeight="1">
      <c r="B204" s="32"/>
      <c r="C204" s="162" t="s">
        <v>634</v>
      </c>
      <c r="D204" s="162" t="s">
        <v>748</v>
      </c>
      <c r="E204" s="163" t="s">
        <v>2805</v>
      </c>
      <c r="F204" s="164" t="s">
        <v>2806</v>
      </c>
      <c r="G204" s="165" t="s">
        <v>312</v>
      </c>
      <c r="H204" s="166">
        <v>3</v>
      </c>
      <c r="I204" s="167"/>
      <c r="J204" s="168">
        <f t="shared" si="30"/>
        <v>0</v>
      </c>
      <c r="K204" s="169"/>
      <c r="L204" s="170"/>
      <c r="M204" s="171" t="s">
        <v>1</v>
      </c>
      <c r="N204" s="172" t="s">
        <v>44</v>
      </c>
      <c r="P204" s="137">
        <f t="shared" si="31"/>
        <v>0</v>
      </c>
      <c r="Q204" s="137">
        <v>0</v>
      </c>
      <c r="R204" s="137">
        <f t="shared" si="32"/>
        <v>0</v>
      </c>
      <c r="S204" s="137">
        <v>0</v>
      </c>
      <c r="T204" s="138">
        <f t="shared" si="33"/>
        <v>0</v>
      </c>
      <c r="AR204" s="139" t="s">
        <v>272</v>
      </c>
      <c r="AT204" s="139" t="s">
        <v>748</v>
      </c>
      <c r="AU204" s="139" t="s">
        <v>6</v>
      </c>
      <c r="AY204" s="17" t="s">
        <v>224</v>
      </c>
      <c r="BE204" s="140">
        <f t="shared" si="34"/>
        <v>0</v>
      </c>
      <c r="BF204" s="140">
        <f t="shared" si="35"/>
        <v>0</v>
      </c>
      <c r="BG204" s="140">
        <f t="shared" si="36"/>
        <v>0</v>
      </c>
      <c r="BH204" s="140">
        <f t="shared" si="37"/>
        <v>0</v>
      </c>
      <c r="BI204" s="140">
        <f t="shared" si="38"/>
        <v>0</v>
      </c>
      <c r="BJ204" s="17" t="s">
        <v>6</v>
      </c>
      <c r="BK204" s="140">
        <f t="shared" si="39"/>
        <v>0</v>
      </c>
      <c r="BL204" s="17" t="s">
        <v>229</v>
      </c>
      <c r="BM204" s="139" t="s">
        <v>1419</v>
      </c>
    </row>
    <row r="205" spans="2:65" s="1" customFormat="1" ht="16.5" customHeight="1">
      <c r="B205" s="32"/>
      <c r="C205" s="162" t="s">
        <v>638</v>
      </c>
      <c r="D205" s="162" t="s">
        <v>748</v>
      </c>
      <c r="E205" s="163" t="s">
        <v>2807</v>
      </c>
      <c r="F205" s="164" t="s">
        <v>2808</v>
      </c>
      <c r="G205" s="165" t="s">
        <v>312</v>
      </c>
      <c r="H205" s="166">
        <v>4</v>
      </c>
      <c r="I205" s="167"/>
      <c r="J205" s="168">
        <f t="shared" si="30"/>
        <v>0</v>
      </c>
      <c r="K205" s="169"/>
      <c r="L205" s="170"/>
      <c r="M205" s="171" t="s">
        <v>1</v>
      </c>
      <c r="N205" s="172" t="s">
        <v>44</v>
      </c>
      <c r="P205" s="137">
        <f t="shared" si="31"/>
        <v>0</v>
      </c>
      <c r="Q205" s="137">
        <v>0</v>
      </c>
      <c r="R205" s="137">
        <f t="shared" si="32"/>
        <v>0</v>
      </c>
      <c r="S205" s="137">
        <v>0</v>
      </c>
      <c r="T205" s="138">
        <f t="shared" si="33"/>
        <v>0</v>
      </c>
      <c r="AR205" s="139" t="s">
        <v>272</v>
      </c>
      <c r="AT205" s="139" t="s">
        <v>748</v>
      </c>
      <c r="AU205" s="139" t="s">
        <v>6</v>
      </c>
      <c r="AY205" s="17" t="s">
        <v>224</v>
      </c>
      <c r="BE205" s="140">
        <f t="shared" si="34"/>
        <v>0</v>
      </c>
      <c r="BF205" s="140">
        <f t="shared" si="35"/>
        <v>0</v>
      </c>
      <c r="BG205" s="140">
        <f t="shared" si="36"/>
        <v>0</v>
      </c>
      <c r="BH205" s="140">
        <f t="shared" si="37"/>
        <v>0</v>
      </c>
      <c r="BI205" s="140">
        <f t="shared" si="38"/>
        <v>0</v>
      </c>
      <c r="BJ205" s="17" t="s">
        <v>6</v>
      </c>
      <c r="BK205" s="140">
        <f t="shared" si="39"/>
        <v>0</v>
      </c>
      <c r="BL205" s="17" t="s">
        <v>229</v>
      </c>
      <c r="BM205" s="139" t="s">
        <v>2219</v>
      </c>
    </row>
    <row r="206" spans="2:65" s="1" customFormat="1" ht="16.5" customHeight="1">
      <c r="B206" s="32"/>
      <c r="C206" s="162" t="s">
        <v>642</v>
      </c>
      <c r="D206" s="162" t="s">
        <v>748</v>
      </c>
      <c r="E206" s="163" t="s">
        <v>2809</v>
      </c>
      <c r="F206" s="164" t="s">
        <v>2810</v>
      </c>
      <c r="G206" s="165" t="s">
        <v>312</v>
      </c>
      <c r="H206" s="166">
        <v>6</v>
      </c>
      <c r="I206" s="167"/>
      <c r="J206" s="168">
        <f t="shared" si="30"/>
        <v>0</v>
      </c>
      <c r="K206" s="169"/>
      <c r="L206" s="170"/>
      <c r="M206" s="171" t="s">
        <v>1</v>
      </c>
      <c r="N206" s="172" t="s">
        <v>44</v>
      </c>
      <c r="P206" s="137">
        <f t="shared" si="31"/>
        <v>0</v>
      </c>
      <c r="Q206" s="137">
        <v>0</v>
      </c>
      <c r="R206" s="137">
        <f t="shared" si="32"/>
        <v>0</v>
      </c>
      <c r="S206" s="137">
        <v>0</v>
      </c>
      <c r="T206" s="138">
        <f t="shared" si="33"/>
        <v>0</v>
      </c>
      <c r="AR206" s="139" t="s">
        <v>272</v>
      </c>
      <c r="AT206" s="139" t="s">
        <v>748</v>
      </c>
      <c r="AU206" s="139" t="s">
        <v>6</v>
      </c>
      <c r="AY206" s="17" t="s">
        <v>224</v>
      </c>
      <c r="BE206" s="140">
        <f t="shared" si="34"/>
        <v>0</v>
      </c>
      <c r="BF206" s="140">
        <f t="shared" si="35"/>
        <v>0</v>
      </c>
      <c r="BG206" s="140">
        <f t="shared" si="36"/>
        <v>0</v>
      </c>
      <c r="BH206" s="140">
        <f t="shared" si="37"/>
        <v>0</v>
      </c>
      <c r="BI206" s="140">
        <f t="shared" si="38"/>
        <v>0</v>
      </c>
      <c r="BJ206" s="17" t="s">
        <v>6</v>
      </c>
      <c r="BK206" s="140">
        <f t="shared" si="39"/>
        <v>0</v>
      </c>
      <c r="BL206" s="17" t="s">
        <v>229</v>
      </c>
      <c r="BM206" s="139" t="s">
        <v>2222</v>
      </c>
    </row>
    <row r="207" spans="2:65" s="1" customFormat="1" ht="16.5" customHeight="1">
      <c r="B207" s="32"/>
      <c r="C207" s="162" t="s">
        <v>646</v>
      </c>
      <c r="D207" s="162" t="s">
        <v>748</v>
      </c>
      <c r="E207" s="163" t="s">
        <v>2811</v>
      </c>
      <c r="F207" s="164" t="s">
        <v>2812</v>
      </c>
      <c r="G207" s="165" t="s">
        <v>312</v>
      </c>
      <c r="H207" s="166">
        <v>8</v>
      </c>
      <c r="I207" s="167"/>
      <c r="J207" s="168">
        <f t="shared" si="30"/>
        <v>0</v>
      </c>
      <c r="K207" s="169"/>
      <c r="L207" s="170"/>
      <c r="M207" s="171" t="s">
        <v>1</v>
      </c>
      <c r="N207" s="172" t="s">
        <v>44</v>
      </c>
      <c r="P207" s="137">
        <f t="shared" si="31"/>
        <v>0</v>
      </c>
      <c r="Q207" s="137">
        <v>0</v>
      </c>
      <c r="R207" s="137">
        <f t="shared" si="32"/>
        <v>0</v>
      </c>
      <c r="S207" s="137">
        <v>0</v>
      </c>
      <c r="T207" s="138">
        <f t="shared" si="33"/>
        <v>0</v>
      </c>
      <c r="AR207" s="139" t="s">
        <v>272</v>
      </c>
      <c r="AT207" s="139" t="s">
        <v>748</v>
      </c>
      <c r="AU207" s="139" t="s">
        <v>6</v>
      </c>
      <c r="AY207" s="17" t="s">
        <v>224</v>
      </c>
      <c r="BE207" s="140">
        <f t="shared" si="34"/>
        <v>0</v>
      </c>
      <c r="BF207" s="140">
        <f t="shared" si="35"/>
        <v>0</v>
      </c>
      <c r="BG207" s="140">
        <f t="shared" si="36"/>
        <v>0</v>
      </c>
      <c r="BH207" s="140">
        <f t="shared" si="37"/>
        <v>0</v>
      </c>
      <c r="BI207" s="140">
        <f t="shared" si="38"/>
        <v>0</v>
      </c>
      <c r="BJ207" s="17" t="s">
        <v>6</v>
      </c>
      <c r="BK207" s="140">
        <f t="shared" si="39"/>
        <v>0</v>
      </c>
      <c r="BL207" s="17" t="s">
        <v>229</v>
      </c>
      <c r="BM207" s="139" t="s">
        <v>2225</v>
      </c>
    </row>
    <row r="208" spans="2:65" s="1" customFormat="1" ht="16.5" customHeight="1">
      <c r="B208" s="32"/>
      <c r="C208" s="162" t="s">
        <v>650</v>
      </c>
      <c r="D208" s="162" t="s">
        <v>748</v>
      </c>
      <c r="E208" s="163" t="s">
        <v>2813</v>
      </c>
      <c r="F208" s="164" t="s">
        <v>2814</v>
      </c>
      <c r="G208" s="165" t="s">
        <v>312</v>
      </c>
      <c r="H208" s="166">
        <v>14</v>
      </c>
      <c r="I208" s="167"/>
      <c r="J208" s="168">
        <f t="shared" si="30"/>
        <v>0</v>
      </c>
      <c r="K208" s="169"/>
      <c r="L208" s="170"/>
      <c r="M208" s="171" t="s">
        <v>1</v>
      </c>
      <c r="N208" s="172" t="s">
        <v>44</v>
      </c>
      <c r="P208" s="137">
        <f t="shared" si="31"/>
        <v>0</v>
      </c>
      <c r="Q208" s="137">
        <v>0</v>
      </c>
      <c r="R208" s="137">
        <f t="shared" si="32"/>
        <v>0</v>
      </c>
      <c r="S208" s="137">
        <v>0</v>
      </c>
      <c r="T208" s="138">
        <f t="shared" si="33"/>
        <v>0</v>
      </c>
      <c r="AR208" s="139" t="s">
        <v>272</v>
      </c>
      <c r="AT208" s="139" t="s">
        <v>748</v>
      </c>
      <c r="AU208" s="139" t="s">
        <v>6</v>
      </c>
      <c r="AY208" s="17" t="s">
        <v>224</v>
      </c>
      <c r="BE208" s="140">
        <f t="shared" si="34"/>
        <v>0</v>
      </c>
      <c r="BF208" s="140">
        <f t="shared" si="35"/>
        <v>0</v>
      </c>
      <c r="BG208" s="140">
        <f t="shared" si="36"/>
        <v>0</v>
      </c>
      <c r="BH208" s="140">
        <f t="shared" si="37"/>
        <v>0</v>
      </c>
      <c r="BI208" s="140">
        <f t="shared" si="38"/>
        <v>0</v>
      </c>
      <c r="BJ208" s="17" t="s">
        <v>6</v>
      </c>
      <c r="BK208" s="140">
        <f t="shared" si="39"/>
        <v>0</v>
      </c>
      <c r="BL208" s="17" t="s">
        <v>229</v>
      </c>
      <c r="BM208" s="139" t="s">
        <v>2228</v>
      </c>
    </row>
    <row r="209" spans="2:65" s="1" customFormat="1" ht="16.5" customHeight="1">
      <c r="B209" s="32"/>
      <c r="C209" s="162" t="s">
        <v>654</v>
      </c>
      <c r="D209" s="162" t="s">
        <v>748</v>
      </c>
      <c r="E209" s="163" t="s">
        <v>2815</v>
      </c>
      <c r="F209" s="164" t="s">
        <v>2816</v>
      </c>
      <c r="G209" s="165" t="s">
        <v>312</v>
      </c>
      <c r="H209" s="166">
        <v>6</v>
      </c>
      <c r="I209" s="167"/>
      <c r="J209" s="168">
        <f t="shared" si="30"/>
        <v>0</v>
      </c>
      <c r="K209" s="169"/>
      <c r="L209" s="170"/>
      <c r="M209" s="171" t="s">
        <v>1</v>
      </c>
      <c r="N209" s="172" t="s">
        <v>44</v>
      </c>
      <c r="P209" s="137">
        <f t="shared" si="31"/>
        <v>0</v>
      </c>
      <c r="Q209" s="137">
        <v>0</v>
      </c>
      <c r="R209" s="137">
        <f t="shared" si="32"/>
        <v>0</v>
      </c>
      <c r="S209" s="137">
        <v>0</v>
      </c>
      <c r="T209" s="138">
        <f t="shared" si="33"/>
        <v>0</v>
      </c>
      <c r="AR209" s="139" t="s">
        <v>272</v>
      </c>
      <c r="AT209" s="139" t="s">
        <v>748</v>
      </c>
      <c r="AU209" s="139" t="s">
        <v>6</v>
      </c>
      <c r="AY209" s="17" t="s">
        <v>224</v>
      </c>
      <c r="BE209" s="140">
        <f t="shared" si="34"/>
        <v>0</v>
      </c>
      <c r="BF209" s="140">
        <f t="shared" si="35"/>
        <v>0</v>
      </c>
      <c r="BG209" s="140">
        <f t="shared" si="36"/>
        <v>0</v>
      </c>
      <c r="BH209" s="140">
        <f t="shared" si="37"/>
        <v>0</v>
      </c>
      <c r="BI209" s="140">
        <f t="shared" si="38"/>
        <v>0</v>
      </c>
      <c r="BJ209" s="17" t="s">
        <v>6</v>
      </c>
      <c r="BK209" s="140">
        <f t="shared" si="39"/>
        <v>0</v>
      </c>
      <c r="BL209" s="17" t="s">
        <v>229</v>
      </c>
      <c r="BM209" s="139" t="s">
        <v>2231</v>
      </c>
    </row>
    <row r="210" spans="2:65" s="1" customFormat="1" ht="16.5" customHeight="1">
      <c r="B210" s="32"/>
      <c r="C210" s="162" t="s">
        <v>658</v>
      </c>
      <c r="D210" s="162" t="s">
        <v>748</v>
      </c>
      <c r="E210" s="163" t="s">
        <v>2817</v>
      </c>
      <c r="F210" s="164" t="s">
        <v>2818</v>
      </c>
      <c r="G210" s="165" t="s">
        <v>312</v>
      </c>
      <c r="H210" s="166">
        <v>1</v>
      </c>
      <c r="I210" s="167"/>
      <c r="J210" s="168">
        <f t="shared" si="30"/>
        <v>0</v>
      </c>
      <c r="K210" s="169"/>
      <c r="L210" s="170"/>
      <c r="M210" s="171" t="s">
        <v>1</v>
      </c>
      <c r="N210" s="172" t="s">
        <v>44</v>
      </c>
      <c r="P210" s="137">
        <f t="shared" si="31"/>
        <v>0</v>
      </c>
      <c r="Q210" s="137">
        <v>0</v>
      </c>
      <c r="R210" s="137">
        <f t="shared" si="32"/>
        <v>0</v>
      </c>
      <c r="S210" s="137">
        <v>0</v>
      </c>
      <c r="T210" s="138">
        <f t="shared" si="33"/>
        <v>0</v>
      </c>
      <c r="AR210" s="139" t="s">
        <v>272</v>
      </c>
      <c r="AT210" s="139" t="s">
        <v>748</v>
      </c>
      <c r="AU210" s="139" t="s">
        <v>6</v>
      </c>
      <c r="AY210" s="17" t="s">
        <v>224</v>
      </c>
      <c r="BE210" s="140">
        <f t="shared" si="34"/>
        <v>0</v>
      </c>
      <c r="BF210" s="140">
        <f t="shared" si="35"/>
        <v>0</v>
      </c>
      <c r="BG210" s="140">
        <f t="shared" si="36"/>
        <v>0</v>
      </c>
      <c r="BH210" s="140">
        <f t="shared" si="37"/>
        <v>0</v>
      </c>
      <c r="BI210" s="140">
        <f t="shared" si="38"/>
        <v>0</v>
      </c>
      <c r="BJ210" s="17" t="s">
        <v>6</v>
      </c>
      <c r="BK210" s="140">
        <f t="shared" si="39"/>
        <v>0</v>
      </c>
      <c r="BL210" s="17" t="s">
        <v>229</v>
      </c>
      <c r="BM210" s="139" t="s">
        <v>2234</v>
      </c>
    </row>
    <row r="211" spans="2:65" s="1" customFormat="1" ht="16.5" customHeight="1">
      <c r="B211" s="32"/>
      <c r="C211" s="162" t="s">
        <v>662</v>
      </c>
      <c r="D211" s="162" t="s">
        <v>748</v>
      </c>
      <c r="E211" s="163" t="s">
        <v>2819</v>
      </c>
      <c r="F211" s="164" t="s">
        <v>2820</v>
      </c>
      <c r="G211" s="165" t="s">
        <v>312</v>
      </c>
      <c r="H211" s="166">
        <v>1</v>
      </c>
      <c r="I211" s="167"/>
      <c r="J211" s="168">
        <f t="shared" si="30"/>
        <v>0</v>
      </c>
      <c r="K211" s="169"/>
      <c r="L211" s="170"/>
      <c r="M211" s="171" t="s">
        <v>1</v>
      </c>
      <c r="N211" s="172" t="s">
        <v>44</v>
      </c>
      <c r="P211" s="137">
        <f t="shared" si="31"/>
        <v>0</v>
      </c>
      <c r="Q211" s="137">
        <v>0</v>
      </c>
      <c r="R211" s="137">
        <f t="shared" si="32"/>
        <v>0</v>
      </c>
      <c r="S211" s="137">
        <v>0</v>
      </c>
      <c r="T211" s="138">
        <f t="shared" si="33"/>
        <v>0</v>
      </c>
      <c r="AR211" s="139" t="s">
        <v>272</v>
      </c>
      <c r="AT211" s="139" t="s">
        <v>748</v>
      </c>
      <c r="AU211" s="139" t="s">
        <v>6</v>
      </c>
      <c r="AY211" s="17" t="s">
        <v>224</v>
      </c>
      <c r="BE211" s="140">
        <f t="shared" si="34"/>
        <v>0</v>
      </c>
      <c r="BF211" s="140">
        <f t="shared" si="35"/>
        <v>0</v>
      </c>
      <c r="BG211" s="140">
        <f t="shared" si="36"/>
        <v>0</v>
      </c>
      <c r="BH211" s="140">
        <f t="shared" si="37"/>
        <v>0</v>
      </c>
      <c r="BI211" s="140">
        <f t="shared" si="38"/>
        <v>0</v>
      </c>
      <c r="BJ211" s="17" t="s">
        <v>6</v>
      </c>
      <c r="BK211" s="140">
        <f t="shared" si="39"/>
        <v>0</v>
      </c>
      <c r="BL211" s="17" t="s">
        <v>229</v>
      </c>
      <c r="BM211" s="139" t="s">
        <v>2237</v>
      </c>
    </row>
    <row r="212" spans="2:65" s="1" customFormat="1" ht="21.75" customHeight="1">
      <c r="B212" s="32"/>
      <c r="C212" s="162" t="s">
        <v>666</v>
      </c>
      <c r="D212" s="162" t="s">
        <v>748</v>
      </c>
      <c r="E212" s="163" t="s">
        <v>2821</v>
      </c>
      <c r="F212" s="164" t="s">
        <v>2822</v>
      </c>
      <c r="G212" s="165" t="s">
        <v>312</v>
      </c>
      <c r="H212" s="166">
        <v>1</v>
      </c>
      <c r="I212" s="167"/>
      <c r="J212" s="168">
        <f t="shared" si="30"/>
        <v>0</v>
      </c>
      <c r="K212" s="169"/>
      <c r="L212" s="170"/>
      <c r="M212" s="171" t="s">
        <v>1</v>
      </c>
      <c r="N212" s="172" t="s">
        <v>44</v>
      </c>
      <c r="P212" s="137">
        <f t="shared" si="31"/>
        <v>0</v>
      </c>
      <c r="Q212" s="137">
        <v>0</v>
      </c>
      <c r="R212" s="137">
        <f t="shared" si="32"/>
        <v>0</v>
      </c>
      <c r="S212" s="137">
        <v>0</v>
      </c>
      <c r="T212" s="138">
        <f t="shared" si="33"/>
        <v>0</v>
      </c>
      <c r="AR212" s="139" t="s">
        <v>272</v>
      </c>
      <c r="AT212" s="139" t="s">
        <v>748</v>
      </c>
      <c r="AU212" s="139" t="s">
        <v>6</v>
      </c>
      <c r="AY212" s="17" t="s">
        <v>224</v>
      </c>
      <c r="BE212" s="140">
        <f t="shared" si="34"/>
        <v>0</v>
      </c>
      <c r="BF212" s="140">
        <f t="shared" si="35"/>
        <v>0</v>
      </c>
      <c r="BG212" s="140">
        <f t="shared" si="36"/>
        <v>0</v>
      </c>
      <c r="BH212" s="140">
        <f t="shared" si="37"/>
        <v>0</v>
      </c>
      <c r="BI212" s="140">
        <f t="shared" si="38"/>
        <v>0</v>
      </c>
      <c r="BJ212" s="17" t="s">
        <v>6</v>
      </c>
      <c r="BK212" s="140">
        <f t="shared" si="39"/>
        <v>0</v>
      </c>
      <c r="BL212" s="17" t="s">
        <v>229</v>
      </c>
      <c r="BM212" s="139" t="s">
        <v>2240</v>
      </c>
    </row>
    <row r="213" spans="2:65" s="1" customFormat="1" ht="21.75" customHeight="1">
      <c r="B213" s="32"/>
      <c r="C213" s="162" t="s">
        <v>670</v>
      </c>
      <c r="D213" s="162" t="s">
        <v>748</v>
      </c>
      <c r="E213" s="163" t="s">
        <v>2823</v>
      </c>
      <c r="F213" s="164" t="s">
        <v>2824</v>
      </c>
      <c r="G213" s="165" t="s">
        <v>312</v>
      </c>
      <c r="H213" s="166">
        <v>2</v>
      </c>
      <c r="I213" s="167"/>
      <c r="J213" s="168">
        <f t="shared" si="30"/>
        <v>0</v>
      </c>
      <c r="K213" s="169"/>
      <c r="L213" s="170"/>
      <c r="M213" s="171" t="s">
        <v>1</v>
      </c>
      <c r="N213" s="172" t="s">
        <v>44</v>
      </c>
      <c r="P213" s="137">
        <f t="shared" si="31"/>
        <v>0</v>
      </c>
      <c r="Q213" s="137">
        <v>0</v>
      </c>
      <c r="R213" s="137">
        <f t="shared" si="32"/>
        <v>0</v>
      </c>
      <c r="S213" s="137">
        <v>0</v>
      </c>
      <c r="T213" s="138">
        <f t="shared" si="33"/>
        <v>0</v>
      </c>
      <c r="AR213" s="139" t="s">
        <v>272</v>
      </c>
      <c r="AT213" s="139" t="s">
        <v>748</v>
      </c>
      <c r="AU213" s="139" t="s">
        <v>6</v>
      </c>
      <c r="AY213" s="17" t="s">
        <v>224</v>
      </c>
      <c r="BE213" s="140">
        <f t="shared" si="34"/>
        <v>0</v>
      </c>
      <c r="BF213" s="140">
        <f t="shared" si="35"/>
        <v>0</v>
      </c>
      <c r="BG213" s="140">
        <f t="shared" si="36"/>
        <v>0</v>
      </c>
      <c r="BH213" s="140">
        <f t="shared" si="37"/>
        <v>0</v>
      </c>
      <c r="BI213" s="140">
        <f t="shared" si="38"/>
        <v>0</v>
      </c>
      <c r="BJ213" s="17" t="s">
        <v>6</v>
      </c>
      <c r="BK213" s="140">
        <f t="shared" si="39"/>
        <v>0</v>
      </c>
      <c r="BL213" s="17" t="s">
        <v>229</v>
      </c>
      <c r="BM213" s="139" t="s">
        <v>567</v>
      </c>
    </row>
    <row r="214" spans="2:65" s="1" customFormat="1" ht="16.5" customHeight="1">
      <c r="B214" s="32"/>
      <c r="C214" s="162" t="s">
        <v>676</v>
      </c>
      <c r="D214" s="162" t="s">
        <v>748</v>
      </c>
      <c r="E214" s="163" t="s">
        <v>2825</v>
      </c>
      <c r="F214" s="164" t="s">
        <v>2826</v>
      </c>
      <c r="G214" s="165" t="s">
        <v>312</v>
      </c>
      <c r="H214" s="166">
        <v>1</v>
      </c>
      <c r="I214" s="167"/>
      <c r="J214" s="168">
        <f t="shared" si="30"/>
        <v>0</v>
      </c>
      <c r="K214" s="169"/>
      <c r="L214" s="170"/>
      <c r="M214" s="171" t="s">
        <v>1</v>
      </c>
      <c r="N214" s="172" t="s">
        <v>44</v>
      </c>
      <c r="P214" s="137">
        <f t="shared" si="31"/>
        <v>0</v>
      </c>
      <c r="Q214" s="137">
        <v>0</v>
      </c>
      <c r="R214" s="137">
        <f t="shared" si="32"/>
        <v>0</v>
      </c>
      <c r="S214" s="137">
        <v>0</v>
      </c>
      <c r="T214" s="138">
        <f t="shared" si="33"/>
        <v>0</v>
      </c>
      <c r="AR214" s="139" t="s">
        <v>272</v>
      </c>
      <c r="AT214" s="139" t="s">
        <v>748</v>
      </c>
      <c r="AU214" s="139" t="s">
        <v>6</v>
      </c>
      <c r="AY214" s="17" t="s">
        <v>224</v>
      </c>
      <c r="BE214" s="140">
        <f t="shared" si="34"/>
        <v>0</v>
      </c>
      <c r="BF214" s="140">
        <f t="shared" si="35"/>
        <v>0</v>
      </c>
      <c r="BG214" s="140">
        <f t="shared" si="36"/>
        <v>0</v>
      </c>
      <c r="BH214" s="140">
        <f t="shared" si="37"/>
        <v>0</v>
      </c>
      <c r="BI214" s="140">
        <f t="shared" si="38"/>
        <v>0</v>
      </c>
      <c r="BJ214" s="17" t="s">
        <v>6</v>
      </c>
      <c r="BK214" s="140">
        <f t="shared" si="39"/>
        <v>0</v>
      </c>
      <c r="BL214" s="17" t="s">
        <v>229</v>
      </c>
      <c r="BM214" s="139" t="s">
        <v>571</v>
      </c>
    </row>
    <row r="215" spans="2:65" s="1" customFormat="1" ht="16.5" customHeight="1">
      <c r="B215" s="32"/>
      <c r="C215" s="162" t="s">
        <v>682</v>
      </c>
      <c r="D215" s="162" t="s">
        <v>748</v>
      </c>
      <c r="E215" s="163" t="s">
        <v>2827</v>
      </c>
      <c r="F215" s="164" t="s">
        <v>2828</v>
      </c>
      <c r="G215" s="165" t="s">
        <v>312</v>
      </c>
      <c r="H215" s="166">
        <v>1</v>
      </c>
      <c r="I215" s="167"/>
      <c r="J215" s="168">
        <f t="shared" si="30"/>
        <v>0</v>
      </c>
      <c r="K215" s="169"/>
      <c r="L215" s="170"/>
      <c r="M215" s="171" t="s">
        <v>1</v>
      </c>
      <c r="N215" s="172" t="s">
        <v>44</v>
      </c>
      <c r="P215" s="137">
        <f t="shared" si="31"/>
        <v>0</v>
      </c>
      <c r="Q215" s="137">
        <v>0</v>
      </c>
      <c r="R215" s="137">
        <f t="shared" si="32"/>
        <v>0</v>
      </c>
      <c r="S215" s="137">
        <v>0</v>
      </c>
      <c r="T215" s="138">
        <f t="shared" si="33"/>
        <v>0</v>
      </c>
      <c r="AR215" s="139" t="s">
        <v>272</v>
      </c>
      <c r="AT215" s="139" t="s">
        <v>748</v>
      </c>
      <c r="AU215" s="139" t="s">
        <v>6</v>
      </c>
      <c r="AY215" s="17" t="s">
        <v>224</v>
      </c>
      <c r="BE215" s="140">
        <f t="shared" si="34"/>
        <v>0</v>
      </c>
      <c r="BF215" s="140">
        <f t="shared" si="35"/>
        <v>0</v>
      </c>
      <c r="BG215" s="140">
        <f t="shared" si="36"/>
        <v>0</v>
      </c>
      <c r="BH215" s="140">
        <f t="shared" si="37"/>
        <v>0</v>
      </c>
      <c r="BI215" s="140">
        <f t="shared" si="38"/>
        <v>0</v>
      </c>
      <c r="BJ215" s="17" t="s">
        <v>6</v>
      </c>
      <c r="BK215" s="140">
        <f t="shared" si="39"/>
        <v>0</v>
      </c>
      <c r="BL215" s="17" t="s">
        <v>229</v>
      </c>
      <c r="BM215" s="139" t="s">
        <v>575</v>
      </c>
    </row>
    <row r="216" spans="2:65" s="1" customFormat="1" ht="16.5" customHeight="1">
      <c r="B216" s="32"/>
      <c r="C216" s="162" t="s">
        <v>686</v>
      </c>
      <c r="D216" s="162" t="s">
        <v>748</v>
      </c>
      <c r="E216" s="163" t="s">
        <v>2829</v>
      </c>
      <c r="F216" s="164" t="s">
        <v>2830</v>
      </c>
      <c r="G216" s="165" t="s">
        <v>2831</v>
      </c>
      <c r="H216" s="166">
        <v>2</v>
      </c>
      <c r="I216" s="167"/>
      <c r="J216" s="168">
        <f t="shared" si="30"/>
        <v>0</v>
      </c>
      <c r="K216" s="169"/>
      <c r="L216" s="170"/>
      <c r="M216" s="171" t="s">
        <v>1</v>
      </c>
      <c r="N216" s="172" t="s">
        <v>44</v>
      </c>
      <c r="P216" s="137">
        <f t="shared" si="31"/>
        <v>0</v>
      </c>
      <c r="Q216" s="137">
        <v>0</v>
      </c>
      <c r="R216" s="137">
        <f t="shared" si="32"/>
        <v>0</v>
      </c>
      <c r="S216" s="137">
        <v>0</v>
      </c>
      <c r="T216" s="138">
        <f t="shared" si="33"/>
        <v>0</v>
      </c>
      <c r="AR216" s="139" t="s">
        <v>272</v>
      </c>
      <c r="AT216" s="139" t="s">
        <v>748</v>
      </c>
      <c r="AU216" s="139" t="s">
        <v>6</v>
      </c>
      <c r="AY216" s="17" t="s">
        <v>224</v>
      </c>
      <c r="BE216" s="140">
        <f t="shared" si="34"/>
        <v>0</v>
      </c>
      <c r="BF216" s="140">
        <f t="shared" si="35"/>
        <v>0</v>
      </c>
      <c r="BG216" s="140">
        <f t="shared" si="36"/>
        <v>0</v>
      </c>
      <c r="BH216" s="140">
        <f t="shared" si="37"/>
        <v>0</v>
      </c>
      <c r="BI216" s="140">
        <f t="shared" si="38"/>
        <v>0</v>
      </c>
      <c r="BJ216" s="17" t="s">
        <v>6</v>
      </c>
      <c r="BK216" s="140">
        <f t="shared" si="39"/>
        <v>0</v>
      </c>
      <c r="BL216" s="17" t="s">
        <v>229</v>
      </c>
      <c r="BM216" s="139" t="s">
        <v>579</v>
      </c>
    </row>
    <row r="217" spans="2:65" s="1" customFormat="1" ht="16.5" customHeight="1">
      <c r="B217" s="32"/>
      <c r="C217" s="162" t="s">
        <v>690</v>
      </c>
      <c r="D217" s="162" t="s">
        <v>748</v>
      </c>
      <c r="E217" s="163" t="s">
        <v>2832</v>
      </c>
      <c r="F217" s="164" t="s">
        <v>2833</v>
      </c>
      <c r="G217" s="165" t="s">
        <v>312</v>
      </c>
      <c r="H217" s="166">
        <v>15</v>
      </c>
      <c r="I217" s="167"/>
      <c r="J217" s="168">
        <f t="shared" si="30"/>
        <v>0</v>
      </c>
      <c r="K217" s="169"/>
      <c r="L217" s="170"/>
      <c r="M217" s="171" t="s">
        <v>1</v>
      </c>
      <c r="N217" s="172" t="s">
        <v>44</v>
      </c>
      <c r="P217" s="137">
        <f t="shared" si="31"/>
        <v>0</v>
      </c>
      <c r="Q217" s="137">
        <v>0</v>
      </c>
      <c r="R217" s="137">
        <f t="shared" si="32"/>
        <v>0</v>
      </c>
      <c r="S217" s="137">
        <v>0</v>
      </c>
      <c r="T217" s="138">
        <f t="shared" si="33"/>
        <v>0</v>
      </c>
      <c r="AR217" s="139" t="s">
        <v>272</v>
      </c>
      <c r="AT217" s="139" t="s">
        <v>748</v>
      </c>
      <c r="AU217" s="139" t="s">
        <v>6</v>
      </c>
      <c r="AY217" s="17" t="s">
        <v>224</v>
      </c>
      <c r="BE217" s="140">
        <f t="shared" si="34"/>
        <v>0</v>
      </c>
      <c r="BF217" s="140">
        <f t="shared" si="35"/>
        <v>0</v>
      </c>
      <c r="BG217" s="140">
        <f t="shared" si="36"/>
        <v>0</v>
      </c>
      <c r="BH217" s="140">
        <f t="shared" si="37"/>
        <v>0</v>
      </c>
      <c r="BI217" s="140">
        <f t="shared" si="38"/>
        <v>0</v>
      </c>
      <c r="BJ217" s="17" t="s">
        <v>6</v>
      </c>
      <c r="BK217" s="140">
        <f t="shared" si="39"/>
        <v>0</v>
      </c>
      <c r="BL217" s="17" t="s">
        <v>229</v>
      </c>
      <c r="BM217" s="139" t="s">
        <v>583</v>
      </c>
    </row>
    <row r="218" spans="2:65" s="1" customFormat="1" ht="16.5" customHeight="1">
      <c r="B218" s="32"/>
      <c r="C218" s="162" t="s">
        <v>696</v>
      </c>
      <c r="D218" s="162" t="s">
        <v>748</v>
      </c>
      <c r="E218" s="163" t="s">
        <v>2834</v>
      </c>
      <c r="F218" s="164" t="s">
        <v>2835</v>
      </c>
      <c r="G218" s="165" t="s">
        <v>2831</v>
      </c>
      <c r="H218" s="166">
        <v>2</v>
      </c>
      <c r="I218" s="167"/>
      <c r="J218" s="168">
        <f t="shared" ref="J218:J219" si="40">ROUND(I218*H218,2)</f>
        <v>0</v>
      </c>
      <c r="K218" s="169"/>
      <c r="L218" s="170"/>
      <c r="M218" s="171" t="s">
        <v>1</v>
      </c>
      <c r="N218" s="172" t="s">
        <v>44</v>
      </c>
      <c r="P218" s="137">
        <f t="shared" ref="P218:P219" si="41">O218*H218</f>
        <v>0</v>
      </c>
      <c r="Q218" s="137">
        <v>0</v>
      </c>
      <c r="R218" s="137">
        <f t="shared" ref="R218:R219" si="42">Q218*H218</f>
        <v>0</v>
      </c>
      <c r="S218" s="137">
        <v>0</v>
      </c>
      <c r="T218" s="138">
        <f t="shared" ref="T218:T219" si="43">S218*H218</f>
        <v>0</v>
      </c>
      <c r="AR218" s="139" t="s">
        <v>272</v>
      </c>
      <c r="AT218" s="139" t="s">
        <v>748</v>
      </c>
      <c r="AU218" s="139" t="s">
        <v>6</v>
      </c>
      <c r="AY218" s="17" t="s">
        <v>224</v>
      </c>
      <c r="BE218" s="140">
        <f t="shared" si="34"/>
        <v>0</v>
      </c>
      <c r="BF218" s="140">
        <f t="shared" si="35"/>
        <v>0</v>
      </c>
      <c r="BG218" s="140">
        <f t="shared" si="36"/>
        <v>0</v>
      </c>
      <c r="BH218" s="140">
        <f t="shared" si="37"/>
        <v>0</v>
      </c>
      <c r="BI218" s="140">
        <f t="shared" si="38"/>
        <v>0</v>
      </c>
      <c r="BJ218" s="17" t="s">
        <v>6</v>
      </c>
      <c r="BK218" s="140">
        <f t="shared" si="39"/>
        <v>0</v>
      </c>
      <c r="BL218" s="17" t="s">
        <v>229</v>
      </c>
      <c r="BM218" s="139" t="s">
        <v>586</v>
      </c>
    </row>
    <row r="219" spans="2:65" s="1" customFormat="1" ht="16.5" customHeight="1">
      <c r="B219" s="32"/>
      <c r="C219" s="162" t="s">
        <v>700</v>
      </c>
      <c r="D219" s="162" t="s">
        <v>748</v>
      </c>
      <c r="E219" s="163" t="s">
        <v>2836</v>
      </c>
      <c r="F219" s="164" t="s">
        <v>2837</v>
      </c>
      <c r="G219" s="165" t="s">
        <v>918</v>
      </c>
      <c r="H219" s="166">
        <v>20</v>
      </c>
      <c r="I219" s="167"/>
      <c r="J219" s="168">
        <f t="shared" si="40"/>
        <v>0</v>
      </c>
      <c r="K219" s="169"/>
      <c r="L219" s="170"/>
      <c r="M219" s="189" t="s">
        <v>1</v>
      </c>
      <c r="N219" s="190" t="s">
        <v>44</v>
      </c>
      <c r="O219" s="183"/>
      <c r="P219" s="184">
        <f t="shared" si="41"/>
        <v>0</v>
      </c>
      <c r="Q219" s="184">
        <v>0</v>
      </c>
      <c r="R219" s="184">
        <f t="shared" si="42"/>
        <v>0</v>
      </c>
      <c r="S219" s="184">
        <v>0</v>
      </c>
      <c r="T219" s="185">
        <f t="shared" si="43"/>
        <v>0</v>
      </c>
      <c r="AR219" s="139" t="s">
        <v>272</v>
      </c>
      <c r="AT219" s="139" t="s">
        <v>748</v>
      </c>
      <c r="AU219" s="139" t="s">
        <v>6</v>
      </c>
      <c r="AY219" s="17" t="s">
        <v>224</v>
      </c>
      <c r="BE219" s="140">
        <f t="shared" si="34"/>
        <v>0</v>
      </c>
      <c r="BF219" s="140">
        <f t="shared" si="35"/>
        <v>0</v>
      </c>
      <c r="BG219" s="140">
        <f t="shared" si="36"/>
        <v>0</v>
      </c>
      <c r="BH219" s="140">
        <f t="shared" si="37"/>
        <v>0</v>
      </c>
      <c r="BI219" s="140">
        <f t="shared" si="38"/>
        <v>0</v>
      </c>
      <c r="BJ219" s="17" t="s">
        <v>6</v>
      </c>
      <c r="BK219" s="140">
        <f t="shared" si="39"/>
        <v>0</v>
      </c>
      <c r="BL219" s="17" t="s">
        <v>229</v>
      </c>
      <c r="BM219" s="139" t="s">
        <v>589</v>
      </c>
    </row>
    <row r="220" spans="2:65" s="1" customFormat="1" ht="6.95" customHeight="1">
      <c r="B220" s="44"/>
      <c r="C220" s="45"/>
      <c r="D220" s="45"/>
      <c r="E220" s="45"/>
      <c r="F220" s="45"/>
      <c r="G220" s="45"/>
      <c r="H220" s="45"/>
      <c r="I220" s="45"/>
      <c r="J220" s="45"/>
      <c r="K220" s="45"/>
      <c r="L220" s="32"/>
    </row>
  </sheetData>
  <sheetProtection algorithmName="SHA-512" hashValue="jZ458FvE2kvnPVztkXlzsH0K0GhFaamonTtTgStaVHLoo1c5JU4YfbRDpqP/yFvOSS+kUs6PVbJXFyDZFhALoQ==" saltValue="uusQ5eHevlupU94xpCZG6gl8dppVBmwE58W/+hbuKCwIb84IHBMrRD3IMlRs2EZU7ri1j+zS7u8ZzxuJy6gRCQ==" spinCount="100000" sheet="1" objects="1" scenarios="1" formatColumns="0" formatRows="0" autoFilter="0"/>
  <autoFilter ref="C121:K219" xr:uid="{00000000-0009-0000-0000-00001E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B2:BM140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177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>
      <c r="B4" s="20"/>
      <c r="D4" s="21" t="s">
        <v>181</v>
      </c>
      <c r="L4" s="20"/>
      <c r="M4" s="88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236" t="str">
        <f>'Rekapitulace stavby'!K6</f>
        <v>Přírodní koupací biotop Jilemnice</v>
      </c>
      <c r="F7" s="237"/>
      <c r="G7" s="237"/>
      <c r="H7" s="237"/>
      <c r="L7" s="20"/>
    </row>
    <row r="8" spans="2:46" s="1" customFormat="1" ht="12" customHeight="1">
      <c r="B8" s="32"/>
      <c r="D8" s="27" t="s">
        <v>182</v>
      </c>
      <c r="L8" s="32"/>
    </row>
    <row r="9" spans="2:46" s="1" customFormat="1" ht="16.5" customHeight="1">
      <c r="B9" s="32"/>
      <c r="E9" s="201" t="s">
        <v>2838</v>
      </c>
      <c r="F9" s="235"/>
      <c r="G9" s="235"/>
      <c r="H9" s="235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19</v>
      </c>
      <c r="F11" s="25" t="s">
        <v>1</v>
      </c>
      <c r="I11" s="27" t="s">
        <v>20</v>
      </c>
      <c r="J11" s="25" t="s">
        <v>1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52" t="str">
        <f>'Rekapitulace stavby'!AN8</f>
        <v>12. 2. 2024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27</v>
      </c>
      <c r="L14" s="32"/>
    </row>
    <row r="15" spans="2:46" s="1" customFormat="1" ht="18" customHeight="1">
      <c r="B15" s="32"/>
      <c r="E15" s="25" t="s">
        <v>28</v>
      </c>
      <c r="I15" s="27" t="s">
        <v>29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30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8" t="str">
        <f>'Rekapitulace stavby'!E14</f>
        <v>Vyplň údaj</v>
      </c>
      <c r="F18" s="224"/>
      <c r="G18" s="224"/>
      <c r="H18" s="224"/>
      <c r="I18" s="27" t="s">
        <v>29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32</v>
      </c>
      <c r="I20" s="27" t="s">
        <v>26</v>
      </c>
      <c r="J20" s="25" t="s">
        <v>33</v>
      </c>
      <c r="L20" s="32"/>
    </row>
    <row r="21" spans="2:12" s="1" customFormat="1" ht="18" customHeight="1">
      <c r="B21" s="32"/>
      <c r="E21" s="25" t="s">
        <v>34</v>
      </c>
      <c r="I21" s="27" t="s">
        <v>29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36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29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38</v>
      </c>
      <c r="L26" s="32"/>
    </row>
    <row r="27" spans="2:12" s="7" customFormat="1" ht="16.5" customHeight="1">
      <c r="B27" s="89"/>
      <c r="E27" s="228" t="s">
        <v>1</v>
      </c>
      <c r="F27" s="228"/>
      <c r="G27" s="228"/>
      <c r="H27" s="228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39</v>
      </c>
      <c r="J30" s="66">
        <f>ROUND(J119,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41</v>
      </c>
      <c r="I32" s="35" t="s">
        <v>40</v>
      </c>
      <c r="J32" s="35" t="s">
        <v>42</v>
      </c>
      <c r="L32" s="32"/>
    </row>
    <row r="33" spans="2:12" s="1" customFormat="1" ht="14.45" customHeight="1">
      <c r="B33" s="32"/>
      <c r="D33" s="55" t="s">
        <v>43</v>
      </c>
      <c r="E33" s="27" t="s">
        <v>44</v>
      </c>
      <c r="F33" s="91">
        <f>ROUND((SUM(BE119:BE139)),  2)</f>
        <v>0</v>
      </c>
      <c r="I33" s="92">
        <v>0.21</v>
      </c>
      <c r="J33" s="91">
        <f>ROUND(((SUM(BE119:BE139))*I33),  2)</f>
        <v>0</v>
      </c>
      <c r="L33" s="32"/>
    </row>
    <row r="34" spans="2:12" s="1" customFormat="1" ht="14.45" customHeight="1">
      <c r="B34" s="32"/>
      <c r="E34" s="27" t="s">
        <v>45</v>
      </c>
      <c r="F34" s="91">
        <f>ROUND((SUM(BF119:BF139)),  2)</f>
        <v>0</v>
      </c>
      <c r="I34" s="92">
        <v>0.12</v>
      </c>
      <c r="J34" s="91">
        <f>ROUND(((SUM(BF119:BF139))*I34),  2)</f>
        <v>0</v>
      </c>
      <c r="L34" s="32"/>
    </row>
    <row r="35" spans="2:12" s="1" customFormat="1" ht="14.45" hidden="1" customHeight="1">
      <c r="B35" s="32"/>
      <c r="E35" s="27" t="s">
        <v>46</v>
      </c>
      <c r="F35" s="91">
        <f>ROUND((SUM(BG119:BG139)),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47</v>
      </c>
      <c r="F36" s="91">
        <f>ROUND((SUM(BH119:BH139)),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48</v>
      </c>
      <c r="F37" s="91">
        <f>ROUND((SUM(BI119:BI139)),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3"/>
      <c r="D39" s="94" t="s">
        <v>49</v>
      </c>
      <c r="E39" s="57"/>
      <c r="F39" s="57"/>
      <c r="G39" s="95" t="s">
        <v>50</v>
      </c>
      <c r="H39" s="96" t="s">
        <v>51</v>
      </c>
      <c r="I39" s="57"/>
      <c r="J39" s="97">
        <f>SUM(J30:J37)</f>
        <v>0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52</v>
      </c>
      <c r="E50" s="42"/>
      <c r="F50" s="42"/>
      <c r="G50" s="41" t="s">
        <v>53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54</v>
      </c>
      <c r="E61" s="34"/>
      <c r="F61" s="99" t="s">
        <v>55</v>
      </c>
      <c r="G61" s="43" t="s">
        <v>54</v>
      </c>
      <c r="H61" s="34"/>
      <c r="I61" s="34"/>
      <c r="J61" s="100" t="s">
        <v>55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56</v>
      </c>
      <c r="E65" s="42"/>
      <c r="F65" s="42"/>
      <c r="G65" s="41" t="s">
        <v>57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54</v>
      </c>
      <c r="E76" s="34"/>
      <c r="F76" s="99" t="s">
        <v>55</v>
      </c>
      <c r="G76" s="43" t="s">
        <v>54</v>
      </c>
      <c r="H76" s="34"/>
      <c r="I76" s="34"/>
      <c r="J76" s="100" t="s">
        <v>55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184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17</v>
      </c>
      <c r="L84" s="32"/>
    </row>
    <row r="85" spans="2:47" s="1" customFormat="1" ht="16.5" customHeight="1">
      <c r="B85" s="32"/>
      <c r="E85" s="236" t="str">
        <f>E7</f>
        <v>Přírodní koupací biotop Jilemnice</v>
      </c>
      <c r="F85" s="237"/>
      <c r="G85" s="237"/>
      <c r="H85" s="237"/>
      <c r="L85" s="32"/>
    </row>
    <row r="86" spans="2:47" s="1" customFormat="1" ht="12" customHeight="1">
      <c r="B86" s="32"/>
      <c r="C86" s="27" t="s">
        <v>182</v>
      </c>
      <c r="L86" s="32"/>
    </row>
    <row r="87" spans="2:47" s="1" customFormat="1" ht="16.5" customHeight="1">
      <c r="B87" s="32"/>
      <c r="E87" s="201" t="str">
        <f>E9</f>
        <v>SO 15 - Výustní objekt</v>
      </c>
      <c r="F87" s="235"/>
      <c r="G87" s="235"/>
      <c r="H87" s="235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21</v>
      </c>
      <c r="F89" s="25" t="str">
        <f>F12</f>
        <v>Jilemnice</v>
      </c>
      <c r="I89" s="27" t="s">
        <v>23</v>
      </c>
      <c r="J89" s="52" t="str">
        <f>IF(J12="","",J12)</f>
        <v>12. 2. 2024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25</v>
      </c>
      <c r="F91" s="25" t="str">
        <f>E15</f>
        <v>Sportovní centrum Jilemnice, s.r.o.</v>
      </c>
      <c r="I91" s="27" t="s">
        <v>32</v>
      </c>
      <c r="J91" s="30" t="str">
        <f>E21</f>
        <v xml:space="preserve">BAPO s.r.o. </v>
      </c>
      <c r="L91" s="32"/>
    </row>
    <row r="92" spans="2:47" s="1" customFormat="1" ht="15.2" customHeight="1">
      <c r="B92" s="32"/>
      <c r="C92" s="27" t="s">
        <v>30</v>
      </c>
      <c r="F92" s="25" t="str">
        <f>IF(E18="","",E18)</f>
        <v>Vyplň údaj</v>
      </c>
      <c r="I92" s="27" t="s">
        <v>36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185</v>
      </c>
      <c r="D94" s="93"/>
      <c r="E94" s="93"/>
      <c r="F94" s="93"/>
      <c r="G94" s="93"/>
      <c r="H94" s="93"/>
      <c r="I94" s="93"/>
      <c r="J94" s="102" t="s">
        <v>186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3" t="s">
        <v>187</v>
      </c>
      <c r="J96" s="66">
        <f>J119</f>
        <v>0</v>
      </c>
      <c r="L96" s="32"/>
      <c r="AU96" s="17" t="s">
        <v>188</v>
      </c>
    </row>
    <row r="97" spans="2:12" s="8" customFormat="1" ht="24.95" customHeight="1">
      <c r="B97" s="104"/>
      <c r="D97" s="105" t="s">
        <v>1740</v>
      </c>
      <c r="E97" s="106"/>
      <c r="F97" s="106"/>
      <c r="G97" s="106"/>
      <c r="H97" s="106"/>
      <c r="I97" s="106"/>
      <c r="J97" s="107">
        <f>J120</f>
        <v>0</v>
      </c>
      <c r="L97" s="104"/>
    </row>
    <row r="98" spans="2:12" s="15" customFormat="1" ht="19.899999999999999" customHeight="1">
      <c r="B98" s="191"/>
      <c r="D98" s="192" t="s">
        <v>1784</v>
      </c>
      <c r="E98" s="193"/>
      <c r="F98" s="193"/>
      <c r="G98" s="193"/>
      <c r="H98" s="193"/>
      <c r="I98" s="193"/>
      <c r="J98" s="194">
        <f>J121</f>
        <v>0</v>
      </c>
      <c r="L98" s="191"/>
    </row>
    <row r="99" spans="2:12" s="15" customFormat="1" ht="19.899999999999999" customHeight="1">
      <c r="B99" s="191"/>
      <c r="D99" s="192" t="s">
        <v>2839</v>
      </c>
      <c r="E99" s="193"/>
      <c r="F99" s="193"/>
      <c r="G99" s="193"/>
      <c r="H99" s="193"/>
      <c r="I99" s="193"/>
      <c r="J99" s="194">
        <f>J135</f>
        <v>0</v>
      </c>
      <c r="L99" s="191"/>
    </row>
    <row r="100" spans="2:12" s="1" customFormat="1" ht="21.75" customHeight="1">
      <c r="B100" s="32"/>
      <c r="L100" s="32"/>
    </row>
    <row r="101" spans="2:12" s="1" customFormat="1" ht="6.95" customHeight="1">
      <c r="B101" s="44"/>
      <c r="C101" s="45"/>
      <c r="D101" s="45"/>
      <c r="E101" s="45"/>
      <c r="F101" s="45"/>
      <c r="G101" s="45"/>
      <c r="H101" s="45"/>
      <c r="I101" s="45"/>
      <c r="J101" s="45"/>
      <c r="K101" s="45"/>
      <c r="L101" s="32"/>
    </row>
    <row r="105" spans="2:12" s="1" customFormat="1" ht="6.95" customHeight="1">
      <c r="B105" s="46"/>
      <c r="C105" s="47"/>
      <c r="D105" s="47"/>
      <c r="E105" s="47"/>
      <c r="F105" s="47"/>
      <c r="G105" s="47"/>
      <c r="H105" s="47"/>
      <c r="I105" s="47"/>
      <c r="J105" s="47"/>
      <c r="K105" s="47"/>
      <c r="L105" s="32"/>
    </row>
    <row r="106" spans="2:12" s="1" customFormat="1" ht="24.95" customHeight="1">
      <c r="B106" s="32"/>
      <c r="C106" s="21" t="s">
        <v>210</v>
      </c>
      <c r="L106" s="32"/>
    </row>
    <row r="107" spans="2:12" s="1" customFormat="1" ht="6.95" customHeight="1">
      <c r="B107" s="32"/>
      <c r="L107" s="32"/>
    </row>
    <row r="108" spans="2:12" s="1" customFormat="1" ht="12" customHeight="1">
      <c r="B108" s="32"/>
      <c r="C108" s="27" t="s">
        <v>17</v>
      </c>
      <c r="L108" s="32"/>
    </row>
    <row r="109" spans="2:12" s="1" customFormat="1" ht="16.5" customHeight="1">
      <c r="B109" s="32"/>
      <c r="E109" s="236" t="str">
        <f>E7</f>
        <v>Přírodní koupací biotop Jilemnice</v>
      </c>
      <c r="F109" s="237"/>
      <c r="G109" s="237"/>
      <c r="H109" s="237"/>
      <c r="L109" s="32"/>
    </row>
    <row r="110" spans="2:12" s="1" customFormat="1" ht="12" customHeight="1">
      <c r="B110" s="32"/>
      <c r="C110" s="27" t="s">
        <v>182</v>
      </c>
      <c r="L110" s="32"/>
    </row>
    <row r="111" spans="2:12" s="1" customFormat="1" ht="16.5" customHeight="1">
      <c r="B111" s="32"/>
      <c r="E111" s="201" t="str">
        <f>E9</f>
        <v>SO 15 - Výustní objekt</v>
      </c>
      <c r="F111" s="235"/>
      <c r="G111" s="235"/>
      <c r="H111" s="235"/>
      <c r="L111" s="32"/>
    </row>
    <row r="112" spans="2:12" s="1" customFormat="1" ht="6.95" customHeight="1">
      <c r="B112" s="32"/>
      <c r="L112" s="32"/>
    </row>
    <row r="113" spans="2:65" s="1" customFormat="1" ht="12" customHeight="1">
      <c r="B113" s="32"/>
      <c r="C113" s="27" t="s">
        <v>21</v>
      </c>
      <c r="F113" s="25" t="str">
        <f>F12</f>
        <v>Jilemnice</v>
      </c>
      <c r="I113" s="27" t="s">
        <v>23</v>
      </c>
      <c r="J113" s="52" t="str">
        <f>IF(J12="","",J12)</f>
        <v>12. 2. 2024</v>
      </c>
      <c r="L113" s="32"/>
    </row>
    <row r="114" spans="2:65" s="1" customFormat="1" ht="6.95" customHeight="1">
      <c r="B114" s="32"/>
      <c r="L114" s="32"/>
    </row>
    <row r="115" spans="2:65" s="1" customFormat="1" ht="15.2" customHeight="1">
      <c r="B115" s="32"/>
      <c r="C115" s="27" t="s">
        <v>25</v>
      </c>
      <c r="F115" s="25" t="str">
        <f>E15</f>
        <v>Sportovní centrum Jilemnice, s.r.o.</v>
      </c>
      <c r="I115" s="27" t="s">
        <v>32</v>
      </c>
      <c r="J115" s="30" t="str">
        <f>E21</f>
        <v xml:space="preserve">BAPO s.r.o. </v>
      </c>
      <c r="L115" s="32"/>
    </row>
    <row r="116" spans="2:65" s="1" customFormat="1" ht="15.2" customHeight="1">
      <c r="B116" s="32"/>
      <c r="C116" s="27" t="s">
        <v>30</v>
      </c>
      <c r="F116" s="25" t="str">
        <f>IF(E18="","",E18)</f>
        <v>Vyplň údaj</v>
      </c>
      <c r="I116" s="27" t="s">
        <v>36</v>
      </c>
      <c r="J116" s="30" t="str">
        <f>E24</f>
        <v xml:space="preserve"> </v>
      </c>
      <c r="L116" s="32"/>
    </row>
    <row r="117" spans="2:65" s="1" customFormat="1" ht="10.35" customHeight="1">
      <c r="B117" s="32"/>
      <c r="L117" s="32"/>
    </row>
    <row r="118" spans="2:65" s="9" customFormat="1" ht="29.25" customHeight="1">
      <c r="B118" s="108"/>
      <c r="C118" s="109" t="s">
        <v>211</v>
      </c>
      <c r="D118" s="110" t="s">
        <v>64</v>
      </c>
      <c r="E118" s="110" t="s">
        <v>60</v>
      </c>
      <c r="F118" s="110" t="s">
        <v>61</v>
      </c>
      <c r="G118" s="110" t="s">
        <v>212</v>
      </c>
      <c r="H118" s="110" t="s">
        <v>213</v>
      </c>
      <c r="I118" s="110" t="s">
        <v>214</v>
      </c>
      <c r="J118" s="111" t="s">
        <v>186</v>
      </c>
      <c r="K118" s="112" t="s">
        <v>215</v>
      </c>
      <c r="L118" s="108"/>
      <c r="M118" s="59" t="s">
        <v>1</v>
      </c>
      <c r="N118" s="60" t="s">
        <v>43</v>
      </c>
      <c r="O118" s="60" t="s">
        <v>216</v>
      </c>
      <c r="P118" s="60" t="s">
        <v>217</v>
      </c>
      <c r="Q118" s="60" t="s">
        <v>218</v>
      </c>
      <c r="R118" s="60" t="s">
        <v>219</v>
      </c>
      <c r="S118" s="60" t="s">
        <v>220</v>
      </c>
      <c r="T118" s="61" t="s">
        <v>221</v>
      </c>
    </row>
    <row r="119" spans="2:65" s="1" customFormat="1" ht="22.9" customHeight="1">
      <c r="B119" s="32"/>
      <c r="C119" s="64" t="s">
        <v>222</v>
      </c>
      <c r="J119" s="113">
        <f>BK119</f>
        <v>0</v>
      </c>
      <c r="L119" s="32"/>
      <c r="M119" s="62"/>
      <c r="N119" s="53"/>
      <c r="O119" s="53"/>
      <c r="P119" s="114">
        <f>P120</f>
        <v>0</v>
      </c>
      <c r="Q119" s="53"/>
      <c r="R119" s="114">
        <f>R120</f>
        <v>0.16825599999999999</v>
      </c>
      <c r="S119" s="53"/>
      <c r="T119" s="115">
        <f>T120</f>
        <v>0</v>
      </c>
      <c r="AT119" s="17" t="s">
        <v>78</v>
      </c>
      <c r="AU119" s="17" t="s">
        <v>188</v>
      </c>
      <c r="BK119" s="116">
        <f>BK120</f>
        <v>0</v>
      </c>
    </row>
    <row r="120" spans="2:65" s="10" customFormat="1" ht="25.9" customHeight="1">
      <c r="B120" s="117"/>
      <c r="D120" s="118" t="s">
        <v>78</v>
      </c>
      <c r="E120" s="119" t="s">
        <v>1429</v>
      </c>
      <c r="F120" s="119" t="s">
        <v>1742</v>
      </c>
      <c r="I120" s="120"/>
      <c r="J120" s="121">
        <f>BK120</f>
        <v>0</v>
      </c>
      <c r="L120" s="117"/>
      <c r="M120" s="122"/>
      <c r="P120" s="123">
        <f>P121+P135</f>
        <v>0</v>
      </c>
      <c r="R120" s="123">
        <f>R121+R135</f>
        <v>0.16825599999999999</v>
      </c>
      <c r="T120" s="124">
        <f>T121+T135</f>
        <v>0</v>
      </c>
      <c r="AR120" s="118" t="s">
        <v>6</v>
      </c>
      <c r="AT120" s="125" t="s">
        <v>78</v>
      </c>
      <c r="AU120" s="125" t="s">
        <v>79</v>
      </c>
      <c r="AY120" s="118" t="s">
        <v>224</v>
      </c>
      <c r="BK120" s="126">
        <f>BK121+BK135</f>
        <v>0</v>
      </c>
    </row>
    <row r="121" spans="2:65" s="10" customFormat="1" ht="22.9" customHeight="1">
      <c r="B121" s="117"/>
      <c r="D121" s="118" t="s">
        <v>78</v>
      </c>
      <c r="E121" s="195" t="s">
        <v>6</v>
      </c>
      <c r="F121" s="195" t="s">
        <v>223</v>
      </c>
      <c r="I121" s="120"/>
      <c r="J121" s="196">
        <f>BK121</f>
        <v>0</v>
      </c>
      <c r="L121" s="117"/>
      <c r="M121" s="122"/>
      <c r="P121" s="123">
        <f>SUM(P122:P134)</f>
        <v>0</v>
      </c>
      <c r="R121" s="123">
        <f>SUM(R122:R134)</f>
        <v>0</v>
      </c>
      <c r="T121" s="124">
        <f>SUM(T122:T134)</f>
        <v>0</v>
      </c>
      <c r="AR121" s="118" t="s">
        <v>6</v>
      </c>
      <c r="AT121" s="125" t="s">
        <v>78</v>
      </c>
      <c r="AU121" s="125" t="s">
        <v>6</v>
      </c>
      <c r="AY121" s="118" t="s">
        <v>224</v>
      </c>
      <c r="BK121" s="126">
        <f>SUM(BK122:BK134)</f>
        <v>0</v>
      </c>
    </row>
    <row r="122" spans="2:65" s="1" customFormat="1" ht="33" customHeight="1">
      <c r="B122" s="32"/>
      <c r="C122" s="127" t="s">
        <v>6</v>
      </c>
      <c r="D122" s="127" t="s">
        <v>225</v>
      </c>
      <c r="E122" s="128" t="s">
        <v>2840</v>
      </c>
      <c r="F122" s="129" t="s">
        <v>2841</v>
      </c>
      <c r="G122" s="130" t="s">
        <v>228</v>
      </c>
      <c r="H122" s="131">
        <v>17.135999999999999</v>
      </c>
      <c r="I122" s="132"/>
      <c r="J122" s="133">
        <f>ROUND(I122*H122,2)</f>
        <v>0</v>
      </c>
      <c r="K122" s="134"/>
      <c r="L122" s="32"/>
      <c r="M122" s="135" t="s">
        <v>1</v>
      </c>
      <c r="N122" s="136" t="s">
        <v>44</v>
      </c>
      <c r="P122" s="137">
        <f>O122*H122</f>
        <v>0</v>
      </c>
      <c r="Q122" s="137">
        <v>0</v>
      </c>
      <c r="R122" s="137">
        <f>Q122*H122</f>
        <v>0</v>
      </c>
      <c r="S122" s="137">
        <v>0</v>
      </c>
      <c r="T122" s="138">
        <f>S122*H122</f>
        <v>0</v>
      </c>
      <c r="AR122" s="139" t="s">
        <v>229</v>
      </c>
      <c r="AT122" s="139" t="s">
        <v>225</v>
      </c>
      <c r="AU122" s="139" t="s">
        <v>88</v>
      </c>
      <c r="AY122" s="17" t="s">
        <v>224</v>
      </c>
      <c r="BE122" s="140">
        <f>IF(N122="základní",J122,0)</f>
        <v>0</v>
      </c>
      <c r="BF122" s="140">
        <f>IF(N122="snížená",J122,0)</f>
        <v>0</v>
      </c>
      <c r="BG122" s="140">
        <f>IF(N122="zákl. přenesená",J122,0)</f>
        <v>0</v>
      </c>
      <c r="BH122" s="140">
        <f>IF(N122="sníž. přenesená",J122,0)</f>
        <v>0</v>
      </c>
      <c r="BI122" s="140">
        <f>IF(N122="nulová",J122,0)</f>
        <v>0</v>
      </c>
      <c r="BJ122" s="17" t="s">
        <v>6</v>
      </c>
      <c r="BK122" s="140">
        <f>ROUND(I122*H122,2)</f>
        <v>0</v>
      </c>
      <c r="BL122" s="17" t="s">
        <v>229</v>
      </c>
      <c r="BM122" s="139" t="s">
        <v>2842</v>
      </c>
    </row>
    <row r="123" spans="2:65" s="12" customFormat="1">
      <c r="B123" s="148"/>
      <c r="D123" s="142" t="s">
        <v>231</v>
      </c>
      <c r="E123" s="149" t="s">
        <v>1</v>
      </c>
      <c r="F123" s="150" t="s">
        <v>2843</v>
      </c>
      <c r="H123" s="151">
        <v>17.135999999999999</v>
      </c>
      <c r="I123" s="152"/>
      <c r="L123" s="148"/>
      <c r="M123" s="153"/>
      <c r="T123" s="154"/>
      <c r="AT123" s="149" t="s">
        <v>231</v>
      </c>
      <c r="AU123" s="149" t="s">
        <v>88</v>
      </c>
      <c r="AV123" s="12" t="s">
        <v>88</v>
      </c>
      <c r="AW123" s="12" t="s">
        <v>35</v>
      </c>
      <c r="AX123" s="12" t="s">
        <v>6</v>
      </c>
      <c r="AY123" s="149" t="s">
        <v>224</v>
      </c>
    </row>
    <row r="124" spans="2:65" s="1" customFormat="1" ht="37.9" customHeight="1">
      <c r="B124" s="32"/>
      <c r="C124" s="127" t="s">
        <v>88</v>
      </c>
      <c r="D124" s="127" t="s">
        <v>225</v>
      </c>
      <c r="E124" s="128" t="s">
        <v>237</v>
      </c>
      <c r="F124" s="129" t="s">
        <v>238</v>
      </c>
      <c r="G124" s="130" t="s">
        <v>228</v>
      </c>
      <c r="H124" s="131">
        <v>17.135999999999999</v>
      </c>
      <c r="I124" s="132"/>
      <c r="J124" s="133">
        <f>ROUND(I124*H124,2)</f>
        <v>0</v>
      </c>
      <c r="K124" s="134"/>
      <c r="L124" s="32"/>
      <c r="M124" s="135" t="s">
        <v>1</v>
      </c>
      <c r="N124" s="136" t="s">
        <v>44</v>
      </c>
      <c r="P124" s="137">
        <f>O124*H124</f>
        <v>0</v>
      </c>
      <c r="Q124" s="137">
        <v>0</v>
      </c>
      <c r="R124" s="137">
        <f>Q124*H124</f>
        <v>0</v>
      </c>
      <c r="S124" s="137">
        <v>0</v>
      </c>
      <c r="T124" s="138">
        <f>S124*H124</f>
        <v>0</v>
      </c>
      <c r="AR124" s="139" t="s">
        <v>229</v>
      </c>
      <c r="AT124" s="139" t="s">
        <v>225</v>
      </c>
      <c r="AU124" s="139" t="s">
        <v>88</v>
      </c>
      <c r="AY124" s="17" t="s">
        <v>224</v>
      </c>
      <c r="BE124" s="140">
        <f>IF(N124="základní",J124,0)</f>
        <v>0</v>
      </c>
      <c r="BF124" s="140">
        <f>IF(N124="snížená",J124,0)</f>
        <v>0</v>
      </c>
      <c r="BG124" s="140">
        <f>IF(N124="zákl. přenesená",J124,0)</f>
        <v>0</v>
      </c>
      <c r="BH124" s="140">
        <f>IF(N124="sníž. přenesená",J124,0)</f>
        <v>0</v>
      </c>
      <c r="BI124" s="140">
        <f>IF(N124="nulová",J124,0)</f>
        <v>0</v>
      </c>
      <c r="BJ124" s="17" t="s">
        <v>6</v>
      </c>
      <c r="BK124" s="140">
        <f>ROUND(I124*H124,2)</f>
        <v>0</v>
      </c>
      <c r="BL124" s="17" t="s">
        <v>229</v>
      </c>
      <c r="BM124" s="139" t="s">
        <v>2844</v>
      </c>
    </row>
    <row r="125" spans="2:65" s="1" customFormat="1" ht="37.9" customHeight="1">
      <c r="B125" s="32"/>
      <c r="C125" s="127" t="s">
        <v>241</v>
      </c>
      <c r="D125" s="127" t="s">
        <v>225</v>
      </c>
      <c r="E125" s="128" t="s">
        <v>2845</v>
      </c>
      <c r="F125" s="129" t="s">
        <v>2846</v>
      </c>
      <c r="G125" s="130" t="s">
        <v>228</v>
      </c>
      <c r="H125" s="131">
        <v>13.366</v>
      </c>
      <c r="I125" s="132"/>
      <c r="J125" s="133">
        <f>ROUND(I125*H125,2)</f>
        <v>0</v>
      </c>
      <c r="K125" s="134"/>
      <c r="L125" s="32"/>
      <c r="M125" s="135" t="s">
        <v>1</v>
      </c>
      <c r="N125" s="136" t="s">
        <v>44</v>
      </c>
      <c r="P125" s="137">
        <f>O125*H125</f>
        <v>0</v>
      </c>
      <c r="Q125" s="137">
        <v>0</v>
      </c>
      <c r="R125" s="137">
        <f>Q125*H125</f>
        <v>0</v>
      </c>
      <c r="S125" s="137">
        <v>0</v>
      </c>
      <c r="T125" s="138">
        <f>S125*H125</f>
        <v>0</v>
      </c>
      <c r="AR125" s="139" t="s">
        <v>229</v>
      </c>
      <c r="AT125" s="139" t="s">
        <v>225</v>
      </c>
      <c r="AU125" s="139" t="s">
        <v>88</v>
      </c>
      <c r="AY125" s="17" t="s">
        <v>224</v>
      </c>
      <c r="BE125" s="140">
        <f>IF(N125="základní",J125,0)</f>
        <v>0</v>
      </c>
      <c r="BF125" s="140">
        <f>IF(N125="snížená",J125,0)</f>
        <v>0</v>
      </c>
      <c r="BG125" s="140">
        <f>IF(N125="zákl. přenesená",J125,0)</f>
        <v>0</v>
      </c>
      <c r="BH125" s="140">
        <f>IF(N125="sníž. přenesená",J125,0)</f>
        <v>0</v>
      </c>
      <c r="BI125" s="140">
        <f>IF(N125="nulová",J125,0)</f>
        <v>0</v>
      </c>
      <c r="BJ125" s="17" t="s">
        <v>6</v>
      </c>
      <c r="BK125" s="140">
        <f>ROUND(I125*H125,2)</f>
        <v>0</v>
      </c>
      <c r="BL125" s="17" t="s">
        <v>229</v>
      </c>
      <c r="BM125" s="139" t="s">
        <v>2847</v>
      </c>
    </row>
    <row r="126" spans="2:65" s="12" customFormat="1">
      <c r="B126" s="148"/>
      <c r="D126" s="142" t="s">
        <v>231</v>
      </c>
      <c r="E126" s="149" t="s">
        <v>1</v>
      </c>
      <c r="F126" s="150" t="s">
        <v>2848</v>
      </c>
      <c r="H126" s="151">
        <v>3.8610000000000002</v>
      </c>
      <c r="I126" s="152"/>
      <c r="L126" s="148"/>
      <c r="M126" s="153"/>
      <c r="T126" s="154"/>
      <c r="AT126" s="149" t="s">
        <v>231</v>
      </c>
      <c r="AU126" s="149" t="s">
        <v>88</v>
      </c>
      <c r="AV126" s="12" t="s">
        <v>88</v>
      </c>
      <c r="AW126" s="12" t="s">
        <v>35</v>
      </c>
      <c r="AX126" s="12" t="s">
        <v>79</v>
      </c>
      <c r="AY126" s="149" t="s">
        <v>224</v>
      </c>
    </row>
    <row r="127" spans="2:65" s="12" customFormat="1">
      <c r="B127" s="148"/>
      <c r="D127" s="142" t="s">
        <v>231</v>
      </c>
      <c r="E127" s="149" t="s">
        <v>1</v>
      </c>
      <c r="F127" s="150" t="s">
        <v>2849</v>
      </c>
      <c r="H127" s="151">
        <v>2.7</v>
      </c>
      <c r="I127" s="152"/>
      <c r="L127" s="148"/>
      <c r="M127" s="153"/>
      <c r="T127" s="154"/>
      <c r="AT127" s="149" t="s">
        <v>231</v>
      </c>
      <c r="AU127" s="149" t="s">
        <v>88</v>
      </c>
      <c r="AV127" s="12" t="s">
        <v>88</v>
      </c>
      <c r="AW127" s="12" t="s">
        <v>35</v>
      </c>
      <c r="AX127" s="12" t="s">
        <v>79</v>
      </c>
      <c r="AY127" s="149" t="s">
        <v>224</v>
      </c>
    </row>
    <row r="128" spans="2:65" s="12" customFormat="1">
      <c r="B128" s="148"/>
      <c r="D128" s="142" t="s">
        <v>231</v>
      </c>
      <c r="E128" s="149" t="s">
        <v>1</v>
      </c>
      <c r="F128" s="150" t="s">
        <v>2850</v>
      </c>
      <c r="H128" s="151">
        <v>6.8049999999999997</v>
      </c>
      <c r="I128" s="152"/>
      <c r="L128" s="148"/>
      <c r="M128" s="153"/>
      <c r="T128" s="154"/>
      <c r="AT128" s="149" t="s">
        <v>231</v>
      </c>
      <c r="AU128" s="149" t="s">
        <v>88</v>
      </c>
      <c r="AV128" s="12" t="s">
        <v>88</v>
      </c>
      <c r="AW128" s="12" t="s">
        <v>35</v>
      </c>
      <c r="AX128" s="12" t="s">
        <v>79</v>
      </c>
      <c r="AY128" s="149" t="s">
        <v>224</v>
      </c>
    </row>
    <row r="129" spans="2:65" s="13" customFormat="1">
      <c r="B129" s="155"/>
      <c r="D129" s="142" t="s">
        <v>231</v>
      </c>
      <c r="E129" s="156" t="s">
        <v>1</v>
      </c>
      <c r="F129" s="157" t="s">
        <v>236</v>
      </c>
      <c r="H129" s="158">
        <v>13.366</v>
      </c>
      <c r="I129" s="159"/>
      <c r="L129" s="155"/>
      <c r="M129" s="160"/>
      <c r="T129" s="161"/>
      <c r="AT129" s="156" t="s">
        <v>231</v>
      </c>
      <c r="AU129" s="156" t="s">
        <v>88</v>
      </c>
      <c r="AV129" s="13" t="s">
        <v>229</v>
      </c>
      <c r="AW129" s="13" t="s">
        <v>35</v>
      </c>
      <c r="AX129" s="13" t="s">
        <v>6</v>
      </c>
      <c r="AY129" s="156" t="s">
        <v>224</v>
      </c>
    </row>
    <row r="130" spans="2:65" s="1" customFormat="1" ht="24.2" customHeight="1">
      <c r="B130" s="32"/>
      <c r="C130" s="127" t="s">
        <v>229</v>
      </c>
      <c r="D130" s="127" t="s">
        <v>225</v>
      </c>
      <c r="E130" s="128" t="s">
        <v>2851</v>
      </c>
      <c r="F130" s="129" t="s">
        <v>2852</v>
      </c>
      <c r="G130" s="130" t="s">
        <v>320</v>
      </c>
      <c r="H130" s="131">
        <v>11.667</v>
      </c>
      <c r="I130" s="132"/>
      <c r="J130" s="133">
        <f>ROUND(I130*H130,2)</f>
        <v>0</v>
      </c>
      <c r="K130" s="134"/>
      <c r="L130" s="32"/>
      <c r="M130" s="135" t="s">
        <v>1</v>
      </c>
      <c r="N130" s="136" t="s">
        <v>44</v>
      </c>
      <c r="P130" s="137">
        <f>O130*H130</f>
        <v>0</v>
      </c>
      <c r="Q130" s="137">
        <v>0</v>
      </c>
      <c r="R130" s="137">
        <f>Q130*H130</f>
        <v>0</v>
      </c>
      <c r="S130" s="137">
        <v>0</v>
      </c>
      <c r="T130" s="138">
        <f>S130*H130</f>
        <v>0</v>
      </c>
      <c r="AR130" s="139" t="s">
        <v>229</v>
      </c>
      <c r="AT130" s="139" t="s">
        <v>225</v>
      </c>
      <c r="AU130" s="139" t="s">
        <v>88</v>
      </c>
      <c r="AY130" s="17" t="s">
        <v>224</v>
      </c>
      <c r="BE130" s="140">
        <f>IF(N130="základní",J130,0)</f>
        <v>0</v>
      </c>
      <c r="BF130" s="140">
        <f>IF(N130="snížená",J130,0)</f>
        <v>0</v>
      </c>
      <c r="BG130" s="140">
        <f>IF(N130="zákl. přenesená",J130,0)</f>
        <v>0</v>
      </c>
      <c r="BH130" s="140">
        <f>IF(N130="sníž. přenesená",J130,0)</f>
        <v>0</v>
      </c>
      <c r="BI130" s="140">
        <f>IF(N130="nulová",J130,0)</f>
        <v>0</v>
      </c>
      <c r="BJ130" s="17" t="s">
        <v>6</v>
      </c>
      <c r="BK130" s="140">
        <f>ROUND(I130*H130,2)</f>
        <v>0</v>
      </c>
      <c r="BL130" s="17" t="s">
        <v>229</v>
      </c>
      <c r="BM130" s="139" t="s">
        <v>2853</v>
      </c>
    </row>
    <row r="131" spans="2:65" s="12" customFormat="1">
      <c r="B131" s="148"/>
      <c r="D131" s="142" t="s">
        <v>231</v>
      </c>
      <c r="E131" s="149" t="s">
        <v>1</v>
      </c>
      <c r="F131" s="150" t="s">
        <v>2854</v>
      </c>
      <c r="H131" s="151">
        <v>6.8049999999999997</v>
      </c>
      <c r="I131" s="152"/>
      <c r="L131" s="148"/>
      <c r="M131" s="153"/>
      <c r="T131" s="154"/>
      <c r="AT131" s="149" t="s">
        <v>231</v>
      </c>
      <c r="AU131" s="149" t="s">
        <v>88</v>
      </c>
      <c r="AV131" s="12" t="s">
        <v>88</v>
      </c>
      <c r="AW131" s="12" t="s">
        <v>35</v>
      </c>
      <c r="AX131" s="12" t="s">
        <v>79</v>
      </c>
      <c r="AY131" s="149" t="s">
        <v>224</v>
      </c>
    </row>
    <row r="132" spans="2:65" s="12" customFormat="1">
      <c r="B132" s="148"/>
      <c r="D132" s="142" t="s">
        <v>231</v>
      </c>
      <c r="E132" s="149" t="s">
        <v>1</v>
      </c>
      <c r="F132" s="150" t="s">
        <v>2855</v>
      </c>
      <c r="H132" s="151">
        <v>4.8620000000000001</v>
      </c>
      <c r="I132" s="152"/>
      <c r="L132" s="148"/>
      <c r="M132" s="153"/>
      <c r="T132" s="154"/>
      <c r="AT132" s="149" t="s">
        <v>231</v>
      </c>
      <c r="AU132" s="149" t="s">
        <v>88</v>
      </c>
      <c r="AV132" s="12" t="s">
        <v>88</v>
      </c>
      <c r="AW132" s="12" t="s">
        <v>35</v>
      </c>
      <c r="AX132" s="12" t="s">
        <v>79</v>
      </c>
      <c r="AY132" s="149" t="s">
        <v>224</v>
      </c>
    </row>
    <row r="133" spans="2:65" s="13" customFormat="1">
      <c r="B133" s="155"/>
      <c r="D133" s="142" t="s">
        <v>231</v>
      </c>
      <c r="E133" s="156" t="s">
        <v>1</v>
      </c>
      <c r="F133" s="157" t="s">
        <v>236</v>
      </c>
      <c r="H133" s="158">
        <v>11.667</v>
      </c>
      <c r="I133" s="159"/>
      <c r="L133" s="155"/>
      <c r="M133" s="160"/>
      <c r="T133" s="161"/>
      <c r="AT133" s="156" t="s">
        <v>231</v>
      </c>
      <c r="AU133" s="156" t="s">
        <v>88</v>
      </c>
      <c r="AV133" s="13" t="s">
        <v>229</v>
      </c>
      <c r="AW133" s="13" t="s">
        <v>35</v>
      </c>
      <c r="AX133" s="13" t="s">
        <v>6</v>
      </c>
      <c r="AY133" s="156" t="s">
        <v>224</v>
      </c>
    </row>
    <row r="134" spans="2:65" s="1" customFormat="1" ht="37.9" customHeight="1">
      <c r="B134" s="32"/>
      <c r="C134" s="127" t="s">
        <v>250</v>
      </c>
      <c r="D134" s="127" t="s">
        <v>225</v>
      </c>
      <c r="E134" s="128" t="s">
        <v>2856</v>
      </c>
      <c r="F134" s="129" t="s">
        <v>2857</v>
      </c>
      <c r="G134" s="130" t="s">
        <v>320</v>
      </c>
      <c r="H134" s="131">
        <v>11.667</v>
      </c>
      <c r="I134" s="132"/>
      <c r="J134" s="133">
        <f>ROUND(I134*H134,2)</f>
        <v>0</v>
      </c>
      <c r="K134" s="134"/>
      <c r="L134" s="32"/>
      <c r="M134" s="135" t="s">
        <v>1</v>
      </c>
      <c r="N134" s="136" t="s">
        <v>44</v>
      </c>
      <c r="P134" s="137">
        <f>O134*H134</f>
        <v>0</v>
      </c>
      <c r="Q134" s="137">
        <v>0</v>
      </c>
      <c r="R134" s="137">
        <f>Q134*H134</f>
        <v>0</v>
      </c>
      <c r="S134" s="137">
        <v>0</v>
      </c>
      <c r="T134" s="138">
        <f>S134*H134</f>
        <v>0</v>
      </c>
      <c r="AR134" s="139" t="s">
        <v>229</v>
      </c>
      <c r="AT134" s="139" t="s">
        <v>225</v>
      </c>
      <c r="AU134" s="139" t="s">
        <v>88</v>
      </c>
      <c r="AY134" s="17" t="s">
        <v>224</v>
      </c>
      <c r="BE134" s="140">
        <f>IF(N134="základní",J134,0)</f>
        <v>0</v>
      </c>
      <c r="BF134" s="140">
        <f>IF(N134="snížená",J134,0)</f>
        <v>0</v>
      </c>
      <c r="BG134" s="140">
        <f>IF(N134="zákl. přenesená",J134,0)</f>
        <v>0</v>
      </c>
      <c r="BH134" s="140">
        <f>IF(N134="sníž. přenesená",J134,0)</f>
        <v>0</v>
      </c>
      <c r="BI134" s="140">
        <f>IF(N134="nulová",J134,0)</f>
        <v>0</v>
      </c>
      <c r="BJ134" s="17" t="s">
        <v>6</v>
      </c>
      <c r="BK134" s="140">
        <f>ROUND(I134*H134,2)</f>
        <v>0</v>
      </c>
      <c r="BL134" s="17" t="s">
        <v>229</v>
      </c>
      <c r="BM134" s="139" t="s">
        <v>2858</v>
      </c>
    </row>
    <row r="135" spans="2:65" s="10" customFormat="1" ht="22.9" customHeight="1">
      <c r="B135" s="117"/>
      <c r="D135" s="118" t="s">
        <v>78</v>
      </c>
      <c r="E135" s="195" t="s">
        <v>272</v>
      </c>
      <c r="F135" s="195" t="s">
        <v>563</v>
      </c>
      <c r="I135" s="120"/>
      <c r="J135" s="196">
        <f>BK135</f>
        <v>0</v>
      </c>
      <c r="L135" s="117"/>
      <c r="M135" s="122"/>
      <c r="P135" s="123">
        <f>SUM(P136:P139)</f>
        <v>0</v>
      </c>
      <c r="R135" s="123">
        <f>SUM(R136:R139)</f>
        <v>0.16825599999999999</v>
      </c>
      <c r="T135" s="124">
        <f>SUM(T136:T139)</f>
        <v>0</v>
      </c>
      <c r="AR135" s="118" t="s">
        <v>6</v>
      </c>
      <c r="AT135" s="125" t="s">
        <v>78</v>
      </c>
      <c r="AU135" s="125" t="s">
        <v>6</v>
      </c>
      <c r="AY135" s="118" t="s">
        <v>224</v>
      </c>
      <c r="BK135" s="126">
        <f>SUM(BK136:BK139)</f>
        <v>0</v>
      </c>
    </row>
    <row r="136" spans="2:65" s="1" customFormat="1" ht="24.2" customHeight="1">
      <c r="B136" s="32"/>
      <c r="C136" s="127" t="s">
        <v>258</v>
      </c>
      <c r="D136" s="127" t="s">
        <v>225</v>
      </c>
      <c r="E136" s="128" t="s">
        <v>2859</v>
      </c>
      <c r="F136" s="129" t="s">
        <v>2860</v>
      </c>
      <c r="G136" s="130" t="s">
        <v>447</v>
      </c>
      <c r="H136" s="131">
        <v>15.3</v>
      </c>
      <c r="I136" s="132"/>
      <c r="J136" s="133">
        <f>ROUND(I136*H136,2)</f>
        <v>0</v>
      </c>
      <c r="K136" s="134"/>
      <c r="L136" s="32"/>
      <c r="M136" s="135" t="s">
        <v>1</v>
      </c>
      <c r="N136" s="136" t="s">
        <v>44</v>
      </c>
      <c r="P136" s="137">
        <f>O136*H136</f>
        <v>0</v>
      </c>
      <c r="Q136" s="137">
        <v>2.0000000000000002E-5</v>
      </c>
      <c r="R136" s="137">
        <f>Q136*H136</f>
        <v>3.0600000000000007E-4</v>
      </c>
      <c r="S136" s="137">
        <v>0</v>
      </c>
      <c r="T136" s="138">
        <f>S136*H136</f>
        <v>0</v>
      </c>
      <c r="AR136" s="139" t="s">
        <v>229</v>
      </c>
      <c r="AT136" s="139" t="s">
        <v>225</v>
      </c>
      <c r="AU136" s="139" t="s">
        <v>88</v>
      </c>
      <c r="AY136" s="17" t="s">
        <v>224</v>
      </c>
      <c r="BE136" s="140">
        <f>IF(N136="základní",J136,0)</f>
        <v>0</v>
      </c>
      <c r="BF136" s="140">
        <f>IF(N136="snížená",J136,0)</f>
        <v>0</v>
      </c>
      <c r="BG136" s="140">
        <f>IF(N136="zákl. přenesená",J136,0)</f>
        <v>0</v>
      </c>
      <c r="BH136" s="140">
        <f>IF(N136="sníž. přenesená",J136,0)</f>
        <v>0</v>
      </c>
      <c r="BI136" s="140">
        <f>IF(N136="nulová",J136,0)</f>
        <v>0</v>
      </c>
      <c r="BJ136" s="17" t="s">
        <v>6</v>
      </c>
      <c r="BK136" s="140">
        <f>ROUND(I136*H136,2)</f>
        <v>0</v>
      </c>
      <c r="BL136" s="17" t="s">
        <v>229</v>
      </c>
      <c r="BM136" s="139" t="s">
        <v>2861</v>
      </c>
    </row>
    <row r="137" spans="2:65" s="1" customFormat="1" ht="24.2" customHeight="1">
      <c r="B137" s="32"/>
      <c r="C137" s="162" t="s">
        <v>262</v>
      </c>
      <c r="D137" s="162" t="s">
        <v>748</v>
      </c>
      <c r="E137" s="163" t="s">
        <v>2862</v>
      </c>
      <c r="F137" s="164" t="s">
        <v>2863</v>
      </c>
      <c r="G137" s="165" t="s">
        <v>312</v>
      </c>
      <c r="H137" s="166">
        <v>5</v>
      </c>
      <c r="I137" s="167"/>
      <c r="J137" s="168">
        <f>ROUND(I137*H137,2)</f>
        <v>0</v>
      </c>
      <c r="K137" s="169"/>
      <c r="L137" s="170"/>
      <c r="M137" s="171" t="s">
        <v>1</v>
      </c>
      <c r="N137" s="172" t="s">
        <v>44</v>
      </c>
      <c r="P137" s="137">
        <f>O137*H137</f>
        <v>0</v>
      </c>
      <c r="Q137" s="137">
        <v>2.9790000000000001E-2</v>
      </c>
      <c r="R137" s="137">
        <f>Q137*H137</f>
        <v>0.14895</v>
      </c>
      <c r="S137" s="137">
        <v>0</v>
      </c>
      <c r="T137" s="138">
        <f>S137*H137</f>
        <v>0</v>
      </c>
      <c r="AR137" s="139" t="s">
        <v>272</v>
      </c>
      <c r="AT137" s="139" t="s">
        <v>748</v>
      </c>
      <c r="AU137" s="139" t="s">
        <v>88</v>
      </c>
      <c r="AY137" s="17" t="s">
        <v>224</v>
      </c>
      <c r="BE137" s="140">
        <f>IF(N137="základní",J137,0)</f>
        <v>0</v>
      </c>
      <c r="BF137" s="140">
        <f>IF(N137="snížená",J137,0)</f>
        <v>0</v>
      </c>
      <c r="BG137" s="140">
        <f>IF(N137="zákl. přenesená",J137,0)</f>
        <v>0</v>
      </c>
      <c r="BH137" s="140">
        <f>IF(N137="sníž. přenesená",J137,0)</f>
        <v>0</v>
      </c>
      <c r="BI137" s="140">
        <f>IF(N137="nulová",J137,0)</f>
        <v>0</v>
      </c>
      <c r="BJ137" s="17" t="s">
        <v>6</v>
      </c>
      <c r="BK137" s="140">
        <f>ROUND(I137*H137,2)</f>
        <v>0</v>
      </c>
      <c r="BL137" s="17" t="s">
        <v>229</v>
      </c>
      <c r="BM137" s="139" t="s">
        <v>2864</v>
      </c>
    </row>
    <row r="138" spans="2:65" s="1" customFormat="1" ht="24.2" customHeight="1">
      <c r="B138" s="32"/>
      <c r="C138" s="127" t="s">
        <v>272</v>
      </c>
      <c r="D138" s="127" t="s">
        <v>225</v>
      </c>
      <c r="E138" s="128" t="s">
        <v>2865</v>
      </c>
      <c r="F138" s="129" t="s">
        <v>2866</v>
      </c>
      <c r="G138" s="130" t="s">
        <v>312</v>
      </c>
      <c r="H138" s="131">
        <v>1</v>
      </c>
      <c r="I138" s="132"/>
      <c r="J138" s="133">
        <f>ROUND(I138*H138,2)</f>
        <v>0</v>
      </c>
      <c r="K138" s="134"/>
      <c r="L138" s="32"/>
      <c r="M138" s="135" t="s">
        <v>1</v>
      </c>
      <c r="N138" s="136" t="s">
        <v>44</v>
      </c>
      <c r="P138" s="137">
        <f>O138*H138</f>
        <v>0</v>
      </c>
      <c r="Q138" s="137">
        <v>0</v>
      </c>
      <c r="R138" s="137">
        <f>Q138*H138</f>
        <v>0</v>
      </c>
      <c r="S138" s="137">
        <v>0</v>
      </c>
      <c r="T138" s="138">
        <f>S138*H138</f>
        <v>0</v>
      </c>
      <c r="AR138" s="139" t="s">
        <v>229</v>
      </c>
      <c r="AT138" s="139" t="s">
        <v>225</v>
      </c>
      <c r="AU138" s="139" t="s">
        <v>88</v>
      </c>
      <c r="AY138" s="17" t="s">
        <v>224</v>
      </c>
      <c r="BE138" s="140">
        <f>IF(N138="základní",J138,0)</f>
        <v>0</v>
      </c>
      <c r="BF138" s="140">
        <f>IF(N138="snížená",J138,0)</f>
        <v>0</v>
      </c>
      <c r="BG138" s="140">
        <f>IF(N138="zákl. přenesená",J138,0)</f>
        <v>0</v>
      </c>
      <c r="BH138" s="140">
        <f>IF(N138="sníž. přenesená",J138,0)</f>
        <v>0</v>
      </c>
      <c r="BI138" s="140">
        <f>IF(N138="nulová",J138,0)</f>
        <v>0</v>
      </c>
      <c r="BJ138" s="17" t="s">
        <v>6</v>
      </c>
      <c r="BK138" s="140">
        <f>ROUND(I138*H138,2)</f>
        <v>0</v>
      </c>
      <c r="BL138" s="17" t="s">
        <v>229</v>
      </c>
      <c r="BM138" s="139" t="s">
        <v>2867</v>
      </c>
    </row>
    <row r="139" spans="2:65" s="1" customFormat="1" ht="16.5" customHeight="1">
      <c r="B139" s="32"/>
      <c r="C139" s="162" t="s">
        <v>277</v>
      </c>
      <c r="D139" s="162" t="s">
        <v>748</v>
      </c>
      <c r="E139" s="163" t="s">
        <v>2868</v>
      </c>
      <c r="F139" s="164" t="s">
        <v>2869</v>
      </c>
      <c r="G139" s="165" t="s">
        <v>312</v>
      </c>
      <c r="H139" s="166">
        <v>1</v>
      </c>
      <c r="I139" s="167"/>
      <c r="J139" s="168">
        <f>ROUND(I139*H139,2)</f>
        <v>0</v>
      </c>
      <c r="K139" s="169"/>
      <c r="L139" s="170"/>
      <c r="M139" s="189" t="s">
        <v>1</v>
      </c>
      <c r="N139" s="190" t="s">
        <v>44</v>
      </c>
      <c r="O139" s="183"/>
      <c r="P139" s="184">
        <f>O139*H139</f>
        <v>0</v>
      </c>
      <c r="Q139" s="184">
        <v>1.9E-2</v>
      </c>
      <c r="R139" s="184">
        <f>Q139*H139</f>
        <v>1.9E-2</v>
      </c>
      <c r="S139" s="184">
        <v>0</v>
      </c>
      <c r="T139" s="185">
        <f>S139*H139</f>
        <v>0</v>
      </c>
      <c r="AR139" s="139" t="s">
        <v>272</v>
      </c>
      <c r="AT139" s="139" t="s">
        <v>748</v>
      </c>
      <c r="AU139" s="139" t="s">
        <v>88</v>
      </c>
      <c r="AY139" s="17" t="s">
        <v>224</v>
      </c>
      <c r="BE139" s="140">
        <f>IF(N139="základní",J139,0)</f>
        <v>0</v>
      </c>
      <c r="BF139" s="140">
        <f>IF(N139="snížená",J139,0)</f>
        <v>0</v>
      </c>
      <c r="BG139" s="140">
        <f>IF(N139="zákl. přenesená",J139,0)</f>
        <v>0</v>
      </c>
      <c r="BH139" s="140">
        <f>IF(N139="sníž. přenesená",J139,0)</f>
        <v>0</v>
      </c>
      <c r="BI139" s="140">
        <f>IF(N139="nulová",J139,0)</f>
        <v>0</v>
      </c>
      <c r="BJ139" s="17" t="s">
        <v>6</v>
      </c>
      <c r="BK139" s="140">
        <f>ROUND(I139*H139,2)</f>
        <v>0</v>
      </c>
      <c r="BL139" s="17" t="s">
        <v>229</v>
      </c>
      <c r="BM139" s="139" t="s">
        <v>2870</v>
      </c>
    </row>
    <row r="140" spans="2:65" s="1" customFormat="1" ht="6.95" customHeight="1">
      <c r="B140" s="44"/>
      <c r="C140" s="45"/>
      <c r="D140" s="45"/>
      <c r="E140" s="45"/>
      <c r="F140" s="45"/>
      <c r="G140" s="45"/>
      <c r="H140" s="45"/>
      <c r="I140" s="45"/>
      <c r="J140" s="45"/>
      <c r="K140" s="45"/>
      <c r="L140" s="32"/>
    </row>
  </sheetData>
  <sheetProtection algorithmName="SHA-512" hashValue="l2e6VGwFa6ZaDkkMoIdphiO6WsjnJK8b6pGrVbv3192vIyKSFbhqjSgCc/em532UG5a5sNl9DKkXb749IX7OOg==" saltValue="FAXC2ZB0ZvTV8HRmfWhCWlZ8vzjuej/+nWBdYuE+xfa4R+XpJhiVMN0VNtcSD8CRuOcULxfiu/z6SO4vX0bTpA==" spinCount="100000" sheet="1" objects="1" scenarios="1" formatColumns="0" formatRows="0" autoFilter="0"/>
  <autoFilter ref="C118:K139" xr:uid="{00000000-0009-0000-0000-00001F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B2:BM131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180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>
      <c r="B4" s="20"/>
      <c r="D4" s="21" t="s">
        <v>181</v>
      </c>
      <c r="L4" s="20"/>
      <c r="M4" s="88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236" t="str">
        <f>'Rekapitulace stavby'!K6</f>
        <v>Přírodní koupací biotop Jilemnice</v>
      </c>
      <c r="F7" s="237"/>
      <c r="G7" s="237"/>
      <c r="H7" s="237"/>
      <c r="L7" s="20"/>
    </row>
    <row r="8" spans="2:46" s="1" customFormat="1" ht="12" customHeight="1">
      <c r="B8" s="32"/>
      <c r="D8" s="27" t="s">
        <v>182</v>
      </c>
      <c r="L8" s="32"/>
    </row>
    <row r="9" spans="2:46" s="1" customFormat="1" ht="16.5" customHeight="1">
      <c r="B9" s="32"/>
      <c r="E9" s="201" t="s">
        <v>2871</v>
      </c>
      <c r="F9" s="235"/>
      <c r="G9" s="235"/>
      <c r="H9" s="235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19</v>
      </c>
      <c r="F11" s="25" t="s">
        <v>1</v>
      </c>
      <c r="I11" s="27" t="s">
        <v>20</v>
      </c>
      <c r="J11" s="25" t="s">
        <v>1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52" t="str">
        <f>'Rekapitulace stavby'!AN8</f>
        <v>12. 2. 2024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27</v>
      </c>
      <c r="L14" s="32"/>
    </row>
    <row r="15" spans="2:46" s="1" customFormat="1" ht="18" customHeight="1">
      <c r="B15" s="32"/>
      <c r="E15" s="25" t="s">
        <v>28</v>
      </c>
      <c r="I15" s="27" t="s">
        <v>29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30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8" t="str">
        <f>'Rekapitulace stavby'!E14</f>
        <v>Vyplň údaj</v>
      </c>
      <c r="F18" s="224"/>
      <c r="G18" s="224"/>
      <c r="H18" s="224"/>
      <c r="I18" s="27" t="s">
        <v>29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32</v>
      </c>
      <c r="I20" s="27" t="s">
        <v>26</v>
      </c>
      <c r="J20" s="25" t="s">
        <v>33</v>
      </c>
      <c r="L20" s="32"/>
    </row>
    <row r="21" spans="2:12" s="1" customFormat="1" ht="18" customHeight="1">
      <c r="B21" s="32"/>
      <c r="E21" s="25" t="s">
        <v>34</v>
      </c>
      <c r="I21" s="27" t="s">
        <v>29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36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29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38</v>
      </c>
      <c r="L26" s="32"/>
    </row>
    <row r="27" spans="2:12" s="7" customFormat="1" ht="16.5" customHeight="1">
      <c r="B27" s="89"/>
      <c r="E27" s="228" t="s">
        <v>1</v>
      </c>
      <c r="F27" s="228"/>
      <c r="G27" s="228"/>
      <c r="H27" s="228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39</v>
      </c>
      <c r="J30" s="66">
        <f>ROUND(J118,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41</v>
      </c>
      <c r="I32" s="35" t="s">
        <v>40</v>
      </c>
      <c r="J32" s="35" t="s">
        <v>42</v>
      </c>
      <c r="L32" s="32"/>
    </row>
    <row r="33" spans="2:12" s="1" customFormat="1" ht="14.45" customHeight="1">
      <c r="B33" s="32"/>
      <c r="D33" s="55" t="s">
        <v>43</v>
      </c>
      <c r="E33" s="27" t="s">
        <v>44</v>
      </c>
      <c r="F33" s="91">
        <f>ROUND((SUM(BE118:BE130)),  2)</f>
        <v>0</v>
      </c>
      <c r="I33" s="92">
        <v>0.21</v>
      </c>
      <c r="J33" s="91">
        <f>ROUND(((SUM(BE118:BE130))*I33),  2)</f>
        <v>0</v>
      </c>
      <c r="L33" s="32"/>
    </row>
    <row r="34" spans="2:12" s="1" customFormat="1" ht="14.45" customHeight="1">
      <c r="B34" s="32"/>
      <c r="E34" s="27" t="s">
        <v>45</v>
      </c>
      <c r="F34" s="91">
        <f>ROUND((SUM(BF118:BF130)),  2)</f>
        <v>0</v>
      </c>
      <c r="I34" s="92">
        <v>0.12</v>
      </c>
      <c r="J34" s="91">
        <f>ROUND(((SUM(BF118:BF130))*I34),  2)</f>
        <v>0</v>
      </c>
      <c r="L34" s="32"/>
    </row>
    <row r="35" spans="2:12" s="1" customFormat="1" ht="14.45" hidden="1" customHeight="1">
      <c r="B35" s="32"/>
      <c r="E35" s="27" t="s">
        <v>46</v>
      </c>
      <c r="F35" s="91">
        <f>ROUND((SUM(BG118:BG130)),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47</v>
      </c>
      <c r="F36" s="91">
        <f>ROUND((SUM(BH118:BH130)),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48</v>
      </c>
      <c r="F37" s="91">
        <f>ROUND((SUM(BI118:BI130)),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3"/>
      <c r="D39" s="94" t="s">
        <v>49</v>
      </c>
      <c r="E39" s="57"/>
      <c r="F39" s="57"/>
      <c r="G39" s="95" t="s">
        <v>50</v>
      </c>
      <c r="H39" s="96" t="s">
        <v>51</v>
      </c>
      <c r="I39" s="57"/>
      <c r="J39" s="97">
        <f>SUM(J30:J37)</f>
        <v>0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52</v>
      </c>
      <c r="E50" s="42"/>
      <c r="F50" s="42"/>
      <c r="G50" s="41" t="s">
        <v>53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54</v>
      </c>
      <c r="E61" s="34"/>
      <c r="F61" s="99" t="s">
        <v>55</v>
      </c>
      <c r="G61" s="43" t="s">
        <v>54</v>
      </c>
      <c r="H61" s="34"/>
      <c r="I61" s="34"/>
      <c r="J61" s="100" t="s">
        <v>55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56</v>
      </c>
      <c r="E65" s="42"/>
      <c r="F65" s="42"/>
      <c r="G65" s="41" t="s">
        <v>57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54</v>
      </c>
      <c r="E76" s="34"/>
      <c r="F76" s="99" t="s">
        <v>55</v>
      </c>
      <c r="G76" s="43" t="s">
        <v>54</v>
      </c>
      <c r="H76" s="34"/>
      <c r="I76" s="34"/>
      <c r="J76" s="100" t="s">
        <v>55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184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17</v>
      </c>
      <c r="L84" s="32"/>
    </row>
    <row r="85" spans="2:47" s="1" customFormat="1" ht="16.5" customHeight="1">
      <c r="B85" s="32"/>
      <c r="E85" s="236" t="str">
        <f>E7</f>
        <v>Přírodní koupací biotop Jilemnice</v>
      </c>
      <c r="F85" s="237"/>
      <c r="G85" s="237"/>
      <c r="H85" s="237"/>
      <c r="L85" s="32"/>
    </row>
    <row r="86" spans="2:47" s="1" customFormat="1" ht="12" customHeight="1">
      <c r="B86" s="32"/>
      <c r="C86" s="27" t="s">
        <v>182</v>
      </c>
      <c r="L86" s="32"/>
    </row>
    <row r="87" spans="2:47" s="1" customFormat="1" ht="16.5" customHeight="1">
      <c r="B87" s="32"/>
      <c r="E87" s="201" t="str">
        <f>E9</f>
        <v>VRN - Vedlejší rozpočtové náklady stavby</v>
      </c>
      <c r="F87" s="235"/>
      <c r="G87" s="235"/>
      <c r="H87" s="235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21</v>
      </c>
      <c r="F89" s="25" t="str">
        <f>F12</f>
        <v>Jilemnice</v>
      </c>
      <c r="I89" s="27" t="s">
        <v>23</v>
      </c>
      <c r="J89" s="52" t="str">
        <f>IF(J12="","",J12)</f>
        <v>12. 2. 2024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25</v>
      </c>
      <c r="F91" s="25" t="str">
        <f>E15</f>
        <v>Sportovní centrum Jilemnice, s.r.o.</v>
      </c>
      <c r="I91" s="27" t="s">
        <v>32</v>
      </c>
      <c r="J91" s="30" t="str">
        <f>E21</f>
        <v xml:space="preserve">BAPO s.r.o. </v>
      </c>
      <c r="L91" s="32"/>
    </row>
    <row r="92" spans="2:47" s="1" customFormat="1" ht="15.2" customHeight="1">
      <c r="B92" s="32"/>
      <c r="C92" s="27" t="s">
        <v>30</v>
      </c>
      <c r="F92" s="25" t="str">
        <f>IF(E18="","",E18)</f>
        <v>Vyplň údaj</v>
      </c>
      <c r="I92" s="27" t="s">
        <v>36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185</v>
      </c>
      <c r="D94" s="93"/>
      <c r="E94" s="93"/>
      <c r="F94" s="93"/>
      <c r="G94" s="93"/>
      <c r="H94" s="93"/>
      <c r="I94" s="93"/>
      <c r="J94" s="102" t="s">
        <v>186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3" t="s">
        <v>187</v>
      </c>
      <c r="J96" s="66">
        <f>J118</f>
        <v>0</v>
      </c>
      <c r="L96" s="32"/>
      <c r="AU96" s="17" t="s">
        <v>188</v>
      </c>
    </row>
    <row r="97" spans="2:12" s="8" customFormat="1" ht="24.95" customHeight="1">
      <c r="B97" s="104"/>
      <c r="D97" s="105" t="s">
        <v>2872</v>
      </c>
      <c r="E97" s="106"/>
      <c r="F97" s="106"/>
      <c r="G97" s="106"/>
      <c r="H97" s="106"/>
      <c r="I97" s="106"/>
      <c r="J97" s="107">
        <f>J119</f>
        <v>0</v>
      </c>
      <c r="L97" s="104"/>
    </row>
    <row r="98" spans="2:12" s="15" customFormat="1" ht="19.899999999999999" customHeight="1">
      <c r="B98" s="191"/>
      <c r="D98" s="192" t="s">
        <v>2873</v>
      </c>
      <c r="E98" s="193"/>
      <c r="F98" s="193"/>
      <c r="G98" s="193"/>
      <c r="H98" s="193"/>
      <c r="I98" s="193"/>
      <c r="J98" s="194">
        <f>J120</f>
        <v>0</v>
      </c>
      <c r="L98" s="191"/>
    </row>
    <row r="99" spans="2:12" s="1" customFormat="1" ht="21.75" customHeight="1">
      <c r="B99" s="32"/>
      <c r="L99" s="32"/>
    </row>
    <row r="100" spans="2:12" s="1" customFormat="1" ht="6.95" customHeight="1"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32"/>
    </row>
    <row r="104" spans="2:12" s="1" customFormat="1" ht="6.95" customHeight="1"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2"/>
    </row>
    <row r="105" spans="2:12" s="1" customFormat="1" ht="24.95" customHeight="1">
      <c r="B105" s="32"/>
      <c r="C105" s="21" t="s">
        <v>210</v>
      </c>
      <c r="L105" s="32"/>
    </row>
    <row r="106" spans="2:12" s="1" customFormat="1" ht="6.95" customHeight="1">
      <c r="B106" s="32"/>
      <c r="L106" s="32"/>
    </row>
    <row r="107" spans="2:12" s="1" customFormat="1" ht="12" customHeight="1">
      <c r="B107" s="32"/>
      <c r="C107" s="27" t="s">
        <v>17</v>
      </c>
      <c r="L107" s="32"/>
    </row>
    <row r="108" spans="2:12" s="1" customFormat="1" ht="16.5" customHeight="1">
      <c r="B108" s="32"/>
      <c r="E108" s="236" t="str">
        <f>E7</f>
        <v>Přírodní koupací biotop Jilemnice</v>
      </c>
      <c r="F108" s="237"/>
      <c r="G108" s="237"/>
      <c r="H108" s="237"/>
      <c r="L108" s="32"/>
    </row>
    <row r="109" spans="2:12" s="1" customFormat="1" ht="12" customHeight="1">
      <c r="B109" s="32"/>
      <c r="C109" s="27" t="s">
        <v>182</v>
      </c>
      <c r="L109" s="32"/>
    </row>
    <row r="110" spans="2:12" s="1" customFormat="1" ht="16.5" customHeight="1">
      <c r="B110" s="32"/>
      <c r="E110" s="201" t="str">
        <f>E9</f>
        <v>VRN - Vedlejší rozpočtové náklady stavby</v>
      </c>
      <c r="F110" s="235"/>
      <c r="G110" s="235"/>
      <c r="H110" s="235"/>
      <c r="L110" s="32"/>
    </row>
    <row r="111" spans="2:12" s="1" customFormat="1" ht="6.95" customHeight="1">
      <c r="B111" s="32"/>
      <c r="L111" s="32"/>
    </row>
    <row r="112" spans="2:12" s="1" customFormat="1" ht="12" customHeight="1">
      <c r="B112" s="32"/>
      <c r="C112" s="27" t="s">
        <v>21</v>
      </c>
      <c r="F112" s="25" t="str">
        <f>F12</f>
        <v>Jilemnice</v>
      </c>
      <c r="I112" s="27" t="s">
        <v>23</v>
      </c>
      <c r="J112" s="52" t="str">
        <f>IF(J12="","",J12)</f>
        <v>12. 2. 2024</v>
      </c>
      <c r="L112" s="32"/>
    </row>
    <row r="113" spans="2:65" s="1" customFormat="1" ht="6.95" customHeight="1">
      <c r="B113" s="32"/>
      <c r="L113" s="32"/>
    </row>
    <row r="114" spans="2:65" s="1" customFormat="1" ht="15.2" customHeight="1">
      <c r="B114" s="32"/>
      <c r="C114" s="27" t="s">
        <v>25</v>
      </c>
      <c r="F114" s="25" t="str">
        <f>E15</f>
        <v>Sportovní centrum Jilemnice, s.r.o.</v>
      </c>
      <c r="I114" s="27" t="s">
        <v>32</v>
      </c>
      <c r="J114" s="30" t="str">
        <f>E21</f>
        <v xml:space="preserve">BAPO s.r.o. </v>
      </c>
      <c r="L114" s="32"/>
    </row>
    <row r="115" spans="2:65" s="1" customFormat="1" ht="15.2" customHeight="1">
      <c r="B115" s="32"/>
      <c r="C115" s="27" t="s">
        <v>30</v>
      </c>
      <c r="F115" s="25" t="str">
        <f>IF(E18="","",E18)</f>
        <v>Vyplň údaj</v>
      </c>
      <c r="I115" s="27" t="s">
        <v>36</v>
      </c>
      <c r="J115" s="30" t="str">
        <f>E24</f>
        <v xml:space="preserve"> </v>
      </c>
      <c r="L115" s="32"/>
    </row>
    <row r="116" spans="2:65" s="1" customFormat="1" ht="10.35" customHeight="1">
      <c r="B116" s="32"/>
      <c r="L116" s="32"/>
    </row>
    <row r="117" spans="2:65" s="9" customFormat="1" ht="29.25" customHeight="1">
      <c r="B117" s="108"/>
      <c r="C117" s="109" t="s">
        <v>211</v>
      </c>
      <c r="D117" s="110" t="s">
        <v>64</v>
      </c>
      <c r="E117" s="110" t="s">
        <v>60</v>
      </c>
      <c r="F117" s="110" t="s">
        <v>61</v>
      </c>
      <c r="G117" s="110" t="s">
        <v>212</v>
      </c>
      <c r="H117" s="110" t="s">
        <v>213</v>
      </c>
      <c r="I117" s="110" t="s">
        <v>214</v>
      </c>
      <c r="J117" s="111" t="s">
        <v>186</v>
      </c>
      <c r="K117" s="112" t="s">
        <v>215</v>
      </c>
      <c r="L117" s="108"/>
      <c r="M117" s="59" t="s">
        <v>1</v>
      </c>
      <c r="N117" s="60" t="s">
        <v>43</v>
      </c>
      <c r="O117" s="60" t="s">
        <v>216</v>
      </c>
      <c r="P117" s="60" t="s">
        <v>217</v>
      </c>
      <c r="Q117" s="60" t="s">
        <v>218</v>
      </c>
      <c r="R117" s="60" t="s">
        <v>219</v>
      </c>
      <c r="S117" s="60" t="s">
        <v>220</v>
      </c>
      <c r="T117" s="61" t="s">
        <v>221</v>
      </c>
    </row>
    <row r="118" spans="2:65" s="1" customFormat="1" ht="22.9" customHeight="1">
      <c r="B118" s="32"/>
      <c r="C118" s="64" t="s">
        <v>222</v>
      </c>
      <c r="J118" s="113">
        <f>BK118</f>
        <v>0</v>
      </c>
      <c r="L118" s="32"/>
      <c r="M118" s="62"/>
      <c r="N118" s="53"/>
      <c r="O118" s="53"/>
      <c r="P118" s="114">
        <f>P119</f>
        <v>0</v>
      </c>
      <c r="Q118" s="53"/>
      <c r="R118" s="114">
        <f>R119</f>
        <v>0</v>
      </c>
      <c r="S118" s="53"/>
      <c r="T118" s="115">
        <f>T119</f>
        <v>0</v>
      </c>
      <c r="AT118" s="17" t="s">
        <v>78</v>
      </c>
      <c r="AU118" s="17" t="s">
        <v>188</v>
      </c>
      <c r="BK118" s="116">
        <f>BK119</f>
        <v>0</v>
      </c>
    </row>
    <row r="119" spans="2:65" s="10" customFormat="1" ht="25.9" customHeight="1">
      <c r="B119" s="117"/>
      <c r="D119" s="118" t="s">
        <v>78</v>
      </c>
      <c r="E119" s="119" t="s">
        <v>178</v>
      </c>
      <c r="F119" s="119" t="s">
        <v>2874</v>
      </c>
      <c r="I119" s="120"/>
      <c r="J119" s="121">
        <f>BK119</f>
        <v>0</v>
      </c>
      <c r="L119" s="117"/>
      <c r="M119" s="122"/>
      <c r="P119" s="123">
        <f>P120</f>
        <v>0</v>
      </c>
      <c r="R119" s="123">
        <f>R120</f>
        <v>0</v>
      </c>
      <c r="T119" s="124">
        <f>T120</f>
        <v>0</v>
      </c>
      <c r="AR119" s="118" t="s">
        <v>250</v>
      </c>
      <c r="AT119" s="125" t="s">
        <v>78</v>
      </c>
      <c r="AU119" s="125" t="s">
        <v>79</v>
      </c>
      <c r="AY119" s="118" t="s">
        <v>224</v>
      </c>
      <c r="BK119" s="126">
        <f>BK120</f>
        <v>0</v>
      </c>
    </row>
    <row r="120" spans="2:65" s="10" customFormat="1" ht="22.9" customHeight="1">
      <c r="B120" s="117"/>
      <c r="D120" s="118" t="s">
        <v>78</v>
      </c>
      <c r="E120" s="195" t="s">
        <v>2875</v>
      </c>
      <c r="F120" s="195" t="s">
        <v>2876</v>
      </c>
      <c r="I120" s="120"/>
      <c r="J120" s="196">
        <f>BK120</f>
        <v>0</v>
      </c>
      <c r="L120" s="117"/>
      <c r="M120" s="122"/>
      <c r="P120" s="123">
        <f>SUM(P121:P130)</f>
        <v>0</v>
      </c>
      <c r="R120" s="123">
        <f>SUM(R121:R130)</f>
        <v>0</v>
      </c>
      <c r="T120" s="124">
        <f>SUM(T121:T130)</f>
        <v>0</v>
      </c>
      <c r="AR120" s="118" t="s">
        <v>250</v>
      </c>
      <c r="AT120" s="125" t="s">
        <v>78</v>
      </c>
      <c r="AU120" s="125" t="s">
        <v>6</v>
      </c>
      <c r="AY120" s="118" t="s">
        <v>224</v>
      </c>
      <c r="BK120" s="126">
        <f>SUM(BK121:BK130)</f>
        <v>0</v>
      </c>
    </row>
    <row r="121" spans="2:65" s="1" customFormat="1" ht="16.5" customHeight="1">
      <c r="B121" s="32"/>
      <c r="C121" s="127" t="s">
        <v>6</v>
      </c>
      <c r="D121" s="127" t="s">
        <v>225</v>
      </c>
      <c r="E121" s="128" t="s">
        <v>2877</v>
      </c>
      <c r="F121" s="129" t="s">
        <v>2876</v>
      </c>
      <c r="G121" s="130" t="s">
        <v>1526</v>
      </c>
      <c r="H121" s="131">
        <v>1</v>
      </c>
      <c r="I121" s="132"/>
      <c r="J121" s="133">
        <f t="shared" ref="J121:J130" si="0">ROUND(I121*H121,2)</f>
        <v>0</v>
      </c>
      <c r="K121" s="134"/>
      <c r="L121" s="32"/>
      <c r="M121" s="135" t="s">
        <v>1</v>
      </c>
      <c r="N121" s="136" t="s">
        <v>44</v>
      </c>
      <c r="P121" s="137">
        <f t="shared" ref="P121:P130" si="1">O121*H121</f>
        <v>0</v>
      </c>
      <c r="Q121" s="137">
        <v>0</v>
      </c>
      <c r="R121" s="137">
        <f t="shared" ref="R121:R130" si="2">Q121*H121</f>
        <v>0</v>
      </c>
      <c r="S121" s="137">
        <v>0</v>
      </c>
      <c r="T121" s="138">
        <f t="shared" ref="T121:T130" si="3">S121*H121</f>
        <v>0</v>
      </c>
      <c r="AR121" s="139" t="s">
        <v>2878</v>
      </c>
      <c r="AT121" s="139" t="s">
        <v>225</v>
      </c>
      <c r="AU121" s="139" t="s">
        <v>88</v>
      </c>
      <c r="AY121" s="17" t="s">
        <v>224</v>
      </c>
      <c r="BE121" s="140">
        <f t="shared" ref="BE121:BE130" si="4">IF(N121="základní",J121,0)</f>
        <v>0</v>
      </c>
      <c r="BF121" s="140">
        <f t="shared" ref="BF121:BF130" si="5">IF(N121="snížená",J121,0)</f>
        <v>0</v>
      </c>
      <c r="BG121" s="140">
        <f t="shared" ref="BG121:BG130" si="6">IF(N121="zákl. přenesená",J121,0)</f>
        <v>0</v>
      </c>
      <c r="BH121" s="140">
        <f t="shared" ref="BH121:BH130" si="7">IF(N121="sníž. přenesená",J121,0)</f>
        <v>0</v>
      </c>
      <c r="BI121" s="140">
        <f t="shared" ref="BI121:BI130" si="8">IF(N121="nulová",J121,0)</f>
        <v>0</v>
      </c>
      <c r="BJ121" s="17" t="s">
        <v>6</v>
      </c>
      <c r="BK121" s="140">
        <f t="shared" ref="BK121:BK130" si="9">ROUND(I121*H121,2)</f>
        <v>0</v>
      </c>
      <c r="BL121" s="17" t="s">
        <v>2878</v>
      </c>
      <c r="BM121" s="139" t="s">
        <v>2879</v>
      </c>
    </row>
    <row r="122" spans="2:65" s="1" customFormat="1" ht="16.5" customHeight="1">
      <c r="B122" s="32"/>
      <c r="C122" s="127" t="s">
        <v>88</v>
      </c>
      <c r="D122" s="127" t="s">
        <v>225</v>
      </c>
      <c r="E122" s="128" t="s">
        <v>2880</v>
      </c>
      <c r="F122" s="129" t="s">
        <v>2881</v>
      </c>
      <c r="G122" s="130" t="s">
        <v>1526</v>
      </c>
      <c r="H122" s="131">
        <v>1</v>
      </c>
      <c r="I122" s="132"/>
      <c r="J122" s="133">
        <f t="shared" si="0"/>
        <v>0</v>
      </c>
      <c r="K122" s="134"/>
      <c r="L122" s="32"/>
      <c r="M122" s="135" t="s">
        <v>1</v>
      </c>
      <c r="N122" s="136" t="s">
        <v>44</v>
      </c>
      <c r="P122" s="137">
        <f t="shared" si="1"/>
        <v>0</v>
      </c>
      <c r="Q122" s="137">
        <v>0</v>
      </c>
      <c r="R122" s="137">
        <f t="shared" si="2"/>
        <v>0</v>
      </c>
      <c r="S122" s="137">
        <v>0</v>
      </c>
      <c r="T122" s="138">
        <f t="shared" si="3"/>
        <v>0</v>
      </c>
      <c r="AR122" s="139" t="s">
        <v>2878</v>
      </c>
      <c r="AT122" s="139" t="s">
        <v>225</v>
      </c>
      <c r="AU122" s="139" t="s">
        <v>88</v>
      </c>
      <c r="AY122" s="17" t="s">
        <v>224</v>
      </c>
      <c r="BE122" s="140">
        <f t="shared" si="4"/>
        <v>0</v>
      </c>
      <c r="BF122" s="140">
        <f t="shared" si="5"/>
        <v>0</v>
      </c>
      <c r="BG122" s="140">
        <f t="shared" si="6"/>
        <v>0</v>
      </c>
      <c r="BH122" s="140">
        <f t="shared" si="7"/>
        <v>0</v>
      </c>
      <c r="BI122" s="140">
        <f t="shared" si="8"/>
        <v>0</v>
      </c>
      <c r="BJ122" s="17" t="s">
        <v>6</v>
      </c>
      <c r="BK122" s="140">
        <f t="shared" si="9"/>
        <v>0</v>
      </c>
      <c r="BL122" s="17" t="s">
        <v>2878</v>
      </c>
      <c r="BM122" s="139" t="s">
        <v>2882</v>
      </c>
    </row>
    <row r="123" spans="2:65" s="1" customFormat="1" ht="16.5" customHeight="1">
      <c r="B123" s="32"/>
      <c r="C123" s="127" t="s">
        <v>241</v>
      </c>
      <c r="D123" s="127" t="s">
        <v>225</v>
      </c>
      <c r="E123" s="128" t="s">
        <v>2883</v>
      </c>
      <c r="F123" s="129" t="s">
        <v>2884</v>
      </c>
      <c r="G123" s="130" t="s">
        <v>1526</v>
      </c>
      <c r="H123" s="131">
        <v>1</v>
      </c>
      <c r="I123" s="132"/>
      <c r="J123" s="133">
        <f t="shared" si="0"/>
        <v>0</v>
      </c>
      <c r="K123" s="134"/>
      <c r="L123" s="32"/>
      <c r="M123" s="135" t="s">
        <v>1</v>
      </c>
      <c r="N123" s="136" t="s">
        <v>44</v>
      </c>
      <c r="P123" s="137">
        <f t="shared" si="1"/>
        <v>0</v>
      </c>
      <c r="Q123" s="137">
        <v>0</v>
      </c>
      <c r="R123" s="137">
        <f t="shared" si="2"/>
        <v>0</v>
      </c>
      <c r="S123" s="137">
        <v>0</v>
      </c>
      <c r="T123" s="138">
        <f t="shared" si="3"/>
        <v>0</v>
      </c>
      <c r="AR123" s="139" t="s">
        <v>2878</v>
      </c>
      <c r="AT123" s="139" t="s">
        <v>225</v>
      </c>
      <c r="AU123" s="139" t="s">
        <v>88</v>
      </c>
      <c r="AY123" s="17" t="s">
        <v>224</v>
      </c>
      <c r="BE123" s="140">
        <f t="shared" si="4"/>
        <v>0</v>
      </c>
      <c r="BF123" s="140">
        <f t="shared" si="5"/>
        <v>0</v>
      </c>
      <c r="BG123" s="140">
        <f t="shared" si="6"/>
        <v>0</v>
      </c>
      <c r="BH123" s="140">
        <f t="shared" si="7"/>
        <v>0</v>
      </c>
      <c r="BI123" s="140">
        <f t="shared" si="8"/>
        <v>0</v>
      </c>
      <c r="BJ123" s="17" t="s">
        <v>6</v>
      </c>
      <c r="BK123" s="140">
        <f t="shared" si="9"/>
        <v>0</v>
      </c>
      <c r="BL123" s="17" t="s">
        <v>2878</v>
      </c>
      <c r="BM123" s="139" t="s">
        <v>2885</v>
      </c>
    </row>
    <row r="124" spans="2:65" s="1" customFormat="1" ht="16.5" customHeight="1">
      <c r="B124" s="32"/>
      <c r="C124" s="127" t="s">
        <v>229</v>
      </c>
      <c r="D124" s="127" t="s">
        <v>225</v>
      </c>
      <c r="E124" s="128" t="s">
        <v>2886</v>
      </c>
      <c r="F124" s="129" t="s">
        <v>2887</v>
      </c>
      <c r="G124" s="130" t="s">
        <v>1526</v>
      </c>
      <c r="H124" s="131">
        <v>1</v>
      </c>
      <c r="I124" s="132"/>
      <c r="J124" s="133">
        <f t="shared" si="0"/>
        <v>0</v>
      </c>
      <c r="K124" s="134"/>
      <c r="L124" s="32"/>
      <c r="M124" s="135" t="s">
        <v>1</v>
      </c>
      <c r="N124" s="136" t="s">
        <v>44</v>
      </c>
      <c r="P124" s="137">
        <f t="shared" si="1"/>
        <v>0</v>
      </c>
      <c r="Q124" s="137">
        <v>0</v>
      </c>
      <c r="R124" s="137">
        <f t="shared" si="2"/>
        <v>0</v>
      </c>
      <c r="S124" s="137">
        <v>0</v>
      </c>
      <c r="T124" s="138">
        <f t="shared" si="3"/>
        <v>0</v>
      </c>
      <c r="AR124" s="139" t="s">
        <v>2878</v>
      </c>
      <c r="AT124" s="139" t="s">
        <v>225</v>
      </c>
      <c r="AU124" s="139" t="s">
        <v>88</v>
      </c>
      <c r="AY124" s="17" t="s">
        <v>224</v>
      </c>
      <c r="BE124" s="140">
        <f t="shared" si="4"/>
        <v>0</v>
      </c>
      <c r="BF124" s="140">
        <f t="shared" si="5"/>
        <v>0</v>
      </c>
      <c r="BG124" s="140">
        <f t="shared" si="6"/>
        <v>0</v>
      </c>
      <c r="BH124" s="140">
        <f t="shared" si="7"/>
        <v>0</v>
      </c>
      <c r="BI124" s="140">
        <f t="shared" si="8"/>
        <v>0</v>
      </c>
      <c r="BJ124" s="17" t="s">
        <v>6</v>
      </c>
      <c r="BK124" s="140">
        <f t="shared" si="9"/>
        <v>0</v>
      </c>
      <c r="BL124" s="17" t="s">
        <v>2878</v>
      </c>
      <c r="BM124" s="139" t="s">
        <v>2888</v>
      </c>
    </row>
    <row r="125" spans="2:65" s="1" customFormat="1" ht="16.5" customHeight="1">
      <c r="B125" s="32"/>
      <c r="C125" s="127" t="s">
        <v>250</v>
      </c>
      <c r="D125" s="127" t="s">
        <v>225</v>
      </c>
      <c r="E125" s="128" t="s">
        <v>2889</v>
      </c>
      <c r="F125" s="129" t="s">
        <v>2890</v>
      </c>
      <c r="G125" s="130" t="s">
        <v>1526</v>
      </c>
      <c r="H125" s="131">
        <v>1</v>
      </c>
      <c r="I125" s="132"/>
      <c r="J125" s="133">
        <f t="shared" si="0"/>
        <v>0</v>
      </c>
      <c r="K125" s="134"/>
      <c r="L125" s="32"/>
      <c r="M125" s="135" t="s">
        <v>1</v>
      </c>
      <c r="N125" s="136" t="s">
        <v>44</v>
      </c>
      <c r="P125" s="137">
        <f t="shared" si="1"/>
        <v>0</v>
      </c>
      <c r="Q125" s="137">
        <v>0</v>
      </c>
      <c r="R125" s="137">
        <f t="shared" si="2"/>
        <v>0</v>
      </c>
      <c r="S125" s="137">
        <v>0</v>
      </c>
      <c r="T125" s="138">
        <f t="shared" si="3"/>
        <v>0</v>
      </c>
      <c r="AR125" s="139" t="s">
        <v>2878</v>
      </c>
      <c r="AT125" s="139" t="s">
        <v>225</v>
      </c>
      <c r="AU125" s="139" t="s">
        <v>88</v>
      </c>
      <c r="AY125" s="17" t="s">
        <v>224</v>
      </c>
      <c r="BE125" s="140">
        <f t="shared" si="4"/>
        <v>0</v>
      </c>
      <c r="BF125" s="140">
        <f t="shared" si="5"/>
        <v>0</v>
      </c>
      <c r="BG125" s="140">
        <f t="shared" si="6"/>
        <v>0</v>
      </c>
      <c r="BH125" s="140">
        <f t="shared" si="7"/>
        <v>0</v>
      </c>
      <c r="BI125" s="140">
        <f t="shared" si="8"/>
        <v>0</v>
      </c>
      <c r="BJ125" s="17" t="s">
        <v>6</v>
      </c>
      <c r="BK125" s="140">
        <f t="shared" si="9"/>
        <v>0</v>
      </c>
      <c r="BL125" s="17" t="s">
        <v>2878</v>
      </c>
      <c r="BM125" s="139" t="s">
        <v>2891</v>
      </c>
    </row>
    <row r="126" spans="2:65" s="1" customFormat="1" ht="24.2" customHeight="1">
      <c r="B126" s="32"/>
      <c r="C126" s="127" t="s">
        <v>258</v>
      </c>
      <c r="D126" s="127" t="s">
        <v>225</v>
      </c>
      <c r="E126" s="128" t="s">
        <v>2892</v>
      </c>
      <c r="F126" s="129" t="s">
        <v>2893</v>
      </c>
      <c r="G126" s="130" t="s">
        <v>1526</v>
      </c>
      <c r="H126" s="131">
        <v>1</v>
      </c>
      <c r="I126" s="132"/>
      <c r="J126" s="133">
        <f t="shared" si="0"/>
        <v>0</v>
      </c>
      <c r="K126" s="134"/>
      <c r="L126" s="32"/>
      <c r="M126" s="135" t="s">
        <v>1</v>
      </c>
      <c r="N126" s="136" t="s">
        <v>44</v>
      </c>
      <c r="P126" s="137">
        <f t="shared" si="1"/>
        <v>0</v>
      </c>
      <c r="Q126" s="137">
        <v>0</v>
      </c>
      <c r="R126" s="137">
        <f t="shared" si="2"/>
        <v>0</v>
      </c>
      <c r="S126" s="137">
        <v>0</v>
      </c>
      <c r="T126" s="138">
        <f t="shared" si="3"/>
        <v>0</v>
      </c>
      <c r="AR126" s="139" t="s">
        <v>2878</v>
      </c>
      <c r="AT126" s="139" t="s">
        <v>225</v>
      </c>
      <c r="AU126" s="139" t="s">
        <v>88</v>
      </c>
      <c r="AY126" s="17" t="s">
        <v>224</v>
      </c>
      <c r="BE126" s="140">
        <f t="shared" si="4"/>
        <v>0</v>
      </c>
      <c r="BF126" s="140">
        <f t="shared" si="5"/>
        <v>0</v>
      </c>
      <c r="BG126" s="140">
        <f t="shared" si="6"/>
        <v>0</v>
      </c>
      <c r="BH126" s="140">
        <f t="shared" si="7"/>
        <v>0</v>
      </c>
      <c r="BI126" s="140">
        <f t="shared" si="8"/>
        <v>0</v>
      </c>
      <c r="BJ126" s="17" t="s">
        <v>6</v>
      </c>
      <c r="BK126" s="140">
        <f t="shared" si="9"/>
        <v>0</v>
      </c>
      <c r="BL126" s="17" t="s">
        <v>2878</v>
      </c>
      <c r="BM126" s="139" t="s">
        <v>2894</v>
      </c>
    </row>
    <row r="127" spans="2:65" s="1" customFormat="1" ht="16.5" customHeight="1">
      <c r="B127" s="32"/>
      <c r="C127" s="127" t="s">
        <v>262</v>
      </c>
      <c r="D127" s="127" t="s">
        <v>225</v>
      </c>
      <c r="E127" s="128" t="s">
        <v>2895</v>
      </c>
      <c r="F127" s="129" t="s">
        <v>2896</v>
      </c>
      <c r="G127" s="130" t="s">
        <v>1526</v>
      </c>
      <c r="H127" s="131">
        <v>1</v>
      </c>
      <c r="I127" s="132"/>
      <c r="J127" s="133">
        <f t="shared" si="0"/>
        <v>0</v>
      </c>
      <c r="K127" s="134"/>
      <c r="L127" s="32"/>
      <c r="M127" s="135" t="s">
        <v>1</v>
      </c>
      <c r="N127" s="136" t="s">
        <v>44</v>
      </c>
      <c r="P127" s="137">
        <f t="shared" si="1"/>
        <v>0</v>
      </c>
      <c r="Q127" s="137">
        <v>0</v>
      </c>
      <c r="R127" s="137">
        <f t="shared" si="2"/>
        <v>0</v>
      </c>
      <c r="S127" s="137">
        <v>0</v>
      </c>
      <c r="T127" s="138">
        <f t="shared" si="3"/>
        <v>0</v>
      </c>
      <c r="AR127" s="139" t="s">
        <v>2878</v>
      </c>
      <c r="AT127" s="139" t="s">
        <v>225</v>
      </c>
      <c r="AU127" s="139" t="s">
        <v>88</v>
      </c>
      <c r="AY127" s="17" t="s">
        <v>224</v>
      </c>
      <c r="BE127" s="140">
        <f t="shared" si="4"/>
        <v>0</v>
      </c>
      <c r="BF127" s="140">
        <f t="shared" si="5"/>
        <v>0</v>
      </c>
      <c r="BG127" s="140">
        <f t="shared" si="6"/>
        <v>0</v>
      </c>
      <c r="BH127" s="140">
        <f t="shared" si="7"/>
        <v>0</v>
      </c>
      <c r="BI127" s="140">
        <f t="shared" si="8"/>
        <v>0</v>
      </c>
      <c r="BJ127" s="17" t="s">
        <v>6</v>
      </c>
      <c r="BK127" s="140">
        <f t="shared" si="9"/>
        <v>0</v>
      </c>
      <c r="BL127" s="17" t="s">
        <v>2878</v>
      </c>
      <c r="BM127" s="139" t="s">
        <v>2897</v>
      </c>
    </row>
    <row r="128" spans="2:65" s="1" customFormat="1" ht="16.5" customHeight="1">
      <c r="B128" s="32"/>
      <c r="C128" s="127" t="s">
        <v>272</v>
      </c>
      <c r="D128" s="127" t="s">
        <v>225</v>
      </c>
      <c r="E128" s="128" t="s">
        <v>2898</v>
      </c>
      <c r="F128" s="129" t="s">
        <v>2899</v>
      </c>
      <c r="G128" s="130" t="s">
        <v>1526</v>
      </c>
      <c r="H128" s="131">
        <v>1</v>
      </c>
      <c r="I128" s="132"/>
      <c r="J128" s="133">
        <f t="shared" si="0"/>
        <v>0</v>
      </c>
      <c r="K128" s="134"/>
      <c r="L128" s="32"/>
      <c r="M128" s="135" t="s">
        <v>1</v>
      </c>
      <c r="N128" s="136" t="s">
        <v>44</v>
      </c>
      <c r="P128" s="137">
        <f t="shared" si="1"/>
        <v>0</v>
      </c>
      <c r="Q128" s="137">
        <v>0</v>
      </c>
      <c r="R128" s="137">
        <f t="shared" si="2"/>
        <v>0</v>
      </c>
      <c r="S128" s="137">
        <v>0</v>
      </c>
      <c r="T128" s="138">
        <f t="shared" si="3"/>
        <v>0</v>
      </c>
      <c r="AR128" s="139" t="s">
        <v>2878</v>
      </c>
      <c r="AT128" s="139" t="s">
        <v>225</v>
      </c>
      <c r="AU128" s="139" t="s">
        <v>88</v>
      </c>
      <c r="AY128" s="17" t="s">
        <v>224</v>
      </c>
      <c r="BE128" s="140">
        <f t="shared" si="4"/>
        <v>0</v>
      </c>
      <c r="BF128" s="140">
        <f t="shared" si="5"/>
        <v>0</v>
      </c>
      <c r="BG128" s="140">
        <f t="shared" si="6"/>
        <v>0</v>
      </c>
      <c r="BH128" s="140">
        <f t="shared" si="7"/>
        <v>0</v>
      </c>
      <c r="BI128" s="140">
        <f t="shared" si="8"/>
        <v>0</v>
      </c>
      <c r="BJ128" s="17" t="s">
        <v>6</v>
      </c>
      <c r="BK128" s="140">
        <f t="shared" si="9"/>
        <v>0</v>
      </c>
      <c r="BL128" s="17" t="s">
        <v>2878</v>
      </c>
      <c r="BM128" s="139" t="s">
        <v>2900</v>
      </c>
    </row>
    <row r="129" spans="2:65" s="1" customFormat="1" ht="16.5" customHeight="1">
      <c r="B129" s="32"/>
      <c r="C129" s="127" t="s">
        <v>277</v>
      </c>
      <c r="D129" s="127" t="s">
        <v>225</v>
      </c>
      <c r="E129" s="128" t="s">
        <v>2901</v>
      </c>
      <c r="F129" s="129" t="s">
        <v>2902</v>
      </c>
      <c r="G129" s="130" t="s">
        <v>1526</v>
      </c>
      <c r="H129" s="131">
        <v>1</v>
      </c>
      <c r="I129" s="132"/>
      <c r="J129" s="133">
        <f t="shared" si="0"/>
        <v>0</v>
      </c>
      <c r="K129" s="134"/>
      <c r="L129" s="32"/>
      <c r="M129" s="135" t="s">
        <v>1</v>
      </c>
      <c r="N129" s="136" t="s">
        <v>44</v>
      </c>
      <c r="P129" s="137">
        <f t="shared" si="1"/>
        <v>0</v>
      </c>
      <c r="Q129" s="137">
        <v>0</v>
      </c>
      <c r="R129" s="137">
        <f t="shared" si="2"/>
        <v>0</v>
      </c>
      <c r="S129" s="137">
        <v>0</v>
      </c>
      <c r="T129" s="138">
        <f t="shared" si="3"/>
        <v>0</v>
      </c>
      <c r="AR129" s="139" t="s">
        <v>2878</v>
      </c>
      <c r="AT129" s="139" t="s">
        <v>225</v>
      </c>
      <c r="AU129" s="139" t="s">
        <v>88</v>
      </c>
      <c r="AY129" s="17" t="s">
        <v>224</v>
      </c>
      <c r="BE129" s="140">
        <f t="shared" si="4"/>
        <v>0</v>
      </c>
      <c r="BF129" s="140">
        <f t="shared" si="5"/>
        <v>0</v>
      </c>
      <c r="BG129" s="140">
        <f t="shared" si="6"/>
        <v>0</v>
      </c>
      <c r="BH129" s="140">
        <f t="shared" si="7"/>
        <v>0</v>
      </c>
      <c r="BI129" s="140">
        <f t="shared" si="8"/>
        <v>0</v>
      </c>
      <c r="BJ129" s="17" t="s">
        <v>6</v>
      </c>
      <c r="BK129" s="140">
        <f t="shared" si="9"/>
        <v>0</v>
      </c>
      <c r="BL129" s="17" t="s">
        <v>2878</v>
      </c>
      <c r="BM129" s="139" t="s">
        <v>2903</v>
      </c>
    </row>
    <row r="130" spans="2:65" s="1" customFormat="1" ht="16.5" customHeight="1">
      <c r="B130" s="32"/>
      <c r="C130" s="127" t="s">
        <v>282</v>
      </c>
      <c r="D130" s="127" t="s">
        <v>225</v>
      </c>
      <c r="E130" s="128" t="s">
        <v>2904</v>
      </c>
      <c r="F130" s="129" t="s">
        <v>688</v>
      </c>
      <c r="G130" s="130" t="s">
        <v>1526</v>
      </c>
      <c r="H130" s="131">
        <v>1</v>
      </c>
      <c r="I130" s="132"/>
      <c r="J130" s="133">
        <f t="shared" si="0"/>
        <v>0</v>
      </c>
      <c r="K130" s="134"/>
      <c r="L130" s="32"/>
      <c r="M130" s="181" t="s">
        <v>1</v>
      </c>
      <c r="N130" s="182" t="s">
        <v>44</v>
      </c>
      <c r="O130" s="183"/>
      <c r="P130" s="184">
        <f t="shared" si="1"/>
        <v>0</v>
      </c>
      <c r="Q130" s="184">
        <v>0</v>
      </c>
      <c r="R130" s="184">
        <f t="shared" si="2"/>
        <v>0</v>
      </c>
      <c r="S130" s="184">
        <v>0</v>
      </c>
      <c r="T130" s="185">
        <f t="shared" si="3"/>
        <v>0</v>
      </c>
      <c r="AR130" s="139" t="s">
        <v>2878</v>
      </c>
      <c r="AT130" s="139" t="s">
        <v>225</v>
      </c>
      <c r="AU130" s="139" t="s">
        <v>88</v>
      </c>
      <c r="AY130" s="17" t="s">
        <v>224</v>
      </c>
      <c r="BE130" s="140">
        <f t="shared" si="4"/>
        <v>0</v>
      </c>
      <c r="BF130" s="140">
        <f t="shared" si="5"/>
        <v>0</v>
      </c>
      <c r="BG130" s="140">
        <f t="shared" si="6"/>
        <v>0</v>
      </c>
      <c r="BH130" s="140">
        <f t="shared" si="7"/>
        <v>0</v>
      </c>
      <c r="BI130" s="140">
        <f t="shared" si="8"/>
        <v>0</v>
      </c>
      <c r="BJ130" s="17" t="s">
        <v>6</v>
      </c>
      <c r="BK130" s="140">
        <f t="shared" si="9"/>
        <v>0</v>
      </c>
      <c r="BL130" s="17" t="s">
        <v>2878</v>
      </c>
      <c r="BM130" s="139" t="s">
        <v>2905</v>
      </c>
    </row>
    <row r="131" spans="2:65" s="1" customFormat="1" ht="6.95" customHeight="1">
      <c r="B131" s="44"/>
      <c r="C131" s="45"/>
      <c r="D131" s="45"/>
      <c r="E131" s="45"/>
      <c r="F131" s="45"/>
      <c r="G131" s="45"/>
      <c r="H131" s="45"/>
      <c r="I131" s="45"/>
      <c r="J131" s="45"/>
      <c r="K131" s="45"/>
      <c r="L131" s="32"/>
    </row>
  </sheetData>
  <sheetProtection algorithmName="SHA-512" hashValue="8atdTUbc4rHdr7RiMzMWMR/NGV6FhOrOXNRQUcfsVCztFJTosl5L+mCIu9OVuB8GllAirOlMAfs/OWFwD/cNOQ==" saltValue="cFUo4MJ69xSoGkBatLaLuswZq9xK5b4NlNZHwxHNNudW43rtljiq719lJY5YuvO/++EZk4qduBKcyMkxLO7RDg==" spinCount="100000" sheet="1" objects="1" scenarios="1" formatColumns="0" formatRows="0" autoFilter="0"/>
  <autoFilter ref="C117:K130" xr:uid="{00000000-0009-0000-0000-000020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71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94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>
      <c r="B4" s="20"/>
      <c r="D4" s="21" t="s">
        <v>181</v>
      </c>
      <c r="L4" s="20"/>
      <c r="M4" s="88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236" t="str">
        <f>'Rekapitulace stavby'!K6</f>
        <v>Přírodní koupací biotop Jilemnice</v>
      </c>
      <c r="F7" s="237"/>
      <c r="G7" s="237"/>
      <c r="H7" s="237"/>
      <c r="L7" s="20"/>
    </row>
    <row r="8" spans="2:46" s="1" customFormat="1" ht="12" customHeight="1">
      <c r="B8" s="32"/>
      <c r="D8" s="27" t="s">
        <v>182</v>
      </c>
      <c r="L8" s="32"/>
    </row>
    <row r="9" spans="2:46" s="1" customFormat="1" ht="16.5" customHeight="1">
      <c r="B9" s="32"/>
      <c r="E9" s="201" t="s">
        <v>1043</v>
      </c>
      <c r="F9" s="235"/>
      <c r="G9" s="235"/>
      <c r="H9" s="235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19</v>
      </c>
      <c r="F11" s="25" t="s">
        <v>1</v>
      </c>
      <c r="I11" s="27" t="s">
        <v>20</v>
      </c>
      <c r="J11" s="25" t="s">
        <v>1</v>
      </c>
      <c r="L11" s="32"/>
    </row>
    <row r="12" spans="2:46" s="1" customFormat="1" ht="12" customHeight="1">
      <c r="B12" s="32"/>
      <c r="D12" s="27" t="s">
        <v>21</v>
      </c>
      <c r="F12" s="25" t="s">
        <v>37</v>
      </c>
      <c r="I12" s="27" t="s">
        <v>23</v>
      </c>
      <c r="J12" s="52" t="str">
        <f>'Rekapitulace stavby'!AN8</f>
        <v>12. 2. 2024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tr">
        <f>IF('Rekapitulace stavby'!AN10="","",'Rekapitulace stavby'!AN10)</f>
        <v>05769370</v>
      </c>
      <c r="L14" s="32"/>
    </row>
    <row r="15" spans="2:46" s="1" customFormat="1" ht="18" customHeight="1">
      <c r="B15" s="32"/>
      <c r="E15" s="25" t="str">
        <f>IF('Rekapitulace stavby'!E11="","",'Rekapitulace stavby'!E11)</f>
        <v>Sportovní centrum Jilemnice, s.r.o.</v>
      </c>
      <c r="I15" s="27" t="s">
        <v>29</v>
      </c>
      <c r="J15" s="25" t="str">
        <f>IF('Rekapitulace stavby'!AN11="","",'Rekapitulace stavby'!AN11)</f>
        <v/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30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8" t="str">
        <f>'Rekapitulace stavby'!E14</f>
        <v>Vyplň údaj</v>
      </c>
      <c r="F18" s="224"/>
      <c r="G18" s="224"/>
      <c r="H18" s="224"/>
      <c r="I18" s="27" t="s">
        <v>29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32</v>
      </c>
      <c r="I20" s="27" t="s">
        <v>26</v>
      </c>
      <c r="J20" s="25" t="str">
        <f>IF('Rekapitulace stavby'!AN16="","",'Rekapitulace stavby'!AN16)</f>
        <v>26230283</v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BAPO s.r.o. </v>
      </c>
      <c r="I21" s="27" t="s">
        <v>29</v>
      </c>
      <c r="J21" s="25" t="str">
        <f>IF('Rekapitulace stavby'!AN17="","",'Rekapitulace stavby'!AN17)</f>
        <v/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36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29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38</v>
      </c>
      <c r="L26" s="32"/>
    </row>
    <row r="27" spans="2:12" s="7" customFormat="1" ht="16.5" customHeight="1">
      <c r="B27" s="89"/>
      <c r="E27" s="228" t="s">
        <v>1</v>
      </c>
      <c r="F27" s="228"/>
      <c r="G27" s="228"/>
      <c r="H27" s="228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39</v>
      </c>
      <c r="J30" s="66">
        <f>ROUND(J123,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41</v>
      </c>
      <c r="I32" s="35" t="s">
        <v>40</v>
      </c>
      <c r="J32" s="35" t="s">
        <v>42</v>
      </c>
      <c r="L32" s="32"/>
    </row>
    <row r="33" spans="2:12" s="1" customFormat="1" ht="14.45" customHeight="1">
      <c r="B33" s="32"/>
      <c r="D33" s="55" t="s">
        <v>43</v>
      </c>
      <c r="E33" s="27" t="s">
        <v>44</v>
      </c>
      <c r="F33" s="91">
        <f>ROUND((SUM(BE123:BE170)),  2)</f>
        <v>0</v>
      </c>
      <c r="I33" s="92">
        <v>0.21</v>
      </c>
      <c r="J33" s="91">
        <f>ROUND(((SUM(BE123:BE170))*I33),  2)</f>
        <v>0</v>
      </c>
      <c r="L33" s="32"/>
    </row>
    <row r="34" spans="2:12" s="1" customFormat="1" ht="14.45" customHeight="1">
      <c r="B34" s="32"/>
      <c r="E34" s="27" t="s">
        <v>45</v>
      </c>
      <c r="F34" s="91">
        <f>ROUND((SUM(BF123:BF170)),  2)</f>
        <v>0</v>
      </c>
      <c r="I34" s="92">
        <v>0.12</v>
      </c>
      <c r="J34" s="91">
        <f>ROUND(((SUM(BF123:BF170))*I34),  2)</f>
        <v>0</v>
      </c>
      <c r="L34" s="32"/>
    </row>
    <row r="35" spans="2:12" s="1" customFormat="1" ht="14.45" hidden="1" customHeight="1">
      <c r="B35" s="32"/>
      <c r="E35" s="27" t="s">
        <v>46</v>
      </c>
      <c r="F35" s="91">
        <f>ROUND((SUM(BG123:BG170)),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47</v>
      </c>
      <c r="F36" s="91">
        <f>ROUND((SUM(BH123:BH170)),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48</v>
      </c>
      <c r="F37" s="91">
        <f>ROUND((SUM(BI123:BI170)),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3"/>
      <c r="D39" s="94" t="s">
        <v>49</v>
      </c>
      <c r="E39" s="57"/>
      <c r="F39" s="57"/>
      <c r="G39" s="95" t="s">
        <v>50</v>
      </c>
      <c r="H39" s="96" t="s">
        <v>51</v>
      </c>
      <c r="I39" s="57"/>
      <c r="J39" s="97">
        <f>SUM(J30:J37)</f>
        <v>0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52</v>
      </c>
      <c r="E50" s="42"/>
      <c r="F50" s="42"/>
      <c r="G50" s="41" t="s">
        <v>53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54</v>
      </c>
      <c r="E61" s="34"/>
      <c r="F61" s="99" t="s">
        <v>55</v>
      </c>
      <c r="G61" s="43" t="s">
        <v>54</v>
      </c>
      <c r="H61" s="34"/>
      <c r="I61" s="34"/>
      <c r="J61" s="100" t="s">
        <v>55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56</v>
      </c>
      <c r="E65" s="42"/>
      <c r="F65" s="42"/>
      <c r="G65" s="41" t="s">
        <v>57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54</v>
      </c>
      <c r="E76" s="34"/>
      <c r="F76" s="99" t="s">
        <v>55</v>
      </c>
      <c r="G76" s="43" t="s">
        <v>54</v>
      </c>
      <c r="H76" s="34"/>
      <c r="I76" s="34"/>
      <c r="J76" s="100" t="s">
        <v>55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184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17</v>
      </c>
      <c r="L84" s="32"/>
    </row>
    <row r="85" spans="2:47" s="1" customFormat="1" ht="16.5" customHeight="1">
      <c r="B85" s="32"/>
      <c r="E85" s="236" t="str">
        <f>E7</f>
        <v>Přírodní koupací biotop Jilemnice</v>
      </c>
      <c r="F85" s="237"/>
      <c r="G85" s="237"/>
      <c r="H85" s="237"/>
      <c r="L85" s="32"/>
    </row>
    <row r="86" spans="2:47" s="1" customFormat="1" ht="12" customHeight="1">
      <c r="B86" s="32"/>
      <c r="C86" s="27" t="s">
        <v>182</v>
      </c>
      <c r="L86" s="32"/>
    </row>
    <row r="87" spans="2:47" s="1" customFormat="1" ht="16.5" customHeight="1">
      <c r="B87" s="32"/>
      <c r="E87" s="201" t="str">
        <f>E9</f>
        <v>SO 02.1 - Dopravní napojení areálu - veřejné osvětlení</v>
      </c>
      <c r="F87" s="235"/>
      <c r="G87" s="235"/>
      <c r="H87" s="235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21</v>
      </c>
      <c r="F89" s="25" t="str">
        <f>F12</f>
        <v xml:space="preserve"> </v>
      </c>
      <c r="I89" s="27" t="s">
        <v>23</v>
      </c>
      <c r="J89" s="52" t="str">
        <f>IF(J12="","",J12)</f>
        <v>12. 2. 2024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25</v>
      </c>
      <c r="F91" s="25" t="str">
        <f>E15</f>
        <v>Sportovní centrum Jilemnice, s.r.o.</v>
      </c>
      <c r="I91" s="27" t="s">
        <v>32</v>
      </c>
      <c r="J91" s="30" t="str">
        <f>E21</f>
        <v xml:space="preserve">BAPO s.r.o. </v>
      </c>
      <c r="L91" s="32"/>
    </row>
    <row r="92" spans="2:47" s="1" customFormat="1" ht="15.2" customHeight="1">
      <c r="B92" s="32"/>
      <c r="C92" s="27" t="s">
        <v>30</v>
      </c>
      <c r="F92" s="25" t="str">
        <f>IF(E18="","",E18)</f>
        <v>Vyplň údaj</v>
      </c>
      <c r="I92" s="27" t="s">
        <v>36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185</v>
      </c>
      <c r="D94" s="93"/>
      <c r="E94" s="93"/>
      <c r="F94" s="93"/>
      <c r="G94" s="93"/>
      <c r="H94" s="93"/>
      <c r="I94" s="93"/>
      <c r="J94" s="102" t="s">
        <v>186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3" t="s">
        <v>187</v>
      </c>
      <c r="J96" s="66">
        <f>J123</f>
        <v>0</v>
      </c>
      <c r="L96" s="32"/>
      <c r="AU96" s="17" t="s">
        <v>188</v>
      </c>
    </row>
    <row r="97" spans="2:12" s="8" customFormat="1" ht="24.95" customHeight="1">
      <c r="B97" s="104"/>
      <c r="D97" s="105" t="s">
        <v>1044</v>
      </c>
      <c r="E97" s="106"/>
      <c r="F97" s="106"/>
      <c r="G97" s="106"/>
      <c r="H97" s="106"/>
      <c r="I97" s="106"/>
      <c r="J97" s="107">
        <f>J124</f>
        <v>0</v>
      </c>
      <c r="L97" s="104"/>
    </row>
    <row r="98" spans="2:12" s="8" customFormat="1" ht="24.95" customHeight="1">
      <c r="B98" s="104"/>
      <c r="D98" s="105" t="s">
        <v>1045</v>
      </c>
      <c r="E98" s="106"/>
      <c r="F98" s="106"/>
      <c r="G98" s="106"/>
      <c r="H98" s="106"/>
      <c r="I98" s="106"/>
      <c r="J98" s="107">
        <f>J134</f>
        <v>0</v>
      </c>
      <c r="L98" s="104"/>
    </row>
    <row r="99" spans="2:12" s="8" customFormat="1" ht="24.95" customHeight="1">
      <c r="B99" s="104"/>
      <c r="D99" s="105" t="s">
        <v>1046</v>
      </c>
      <c r="E99" s="106"/>
      <c r="F99" s="106"/>
      <c r="G99" s="106"/>
      <c r="H99" s="106"/>
      <c r="I99" s="106"/>
      <c r="J99" s="107">
        <f>J147</f>
        <v>0</v>
      </c>
      <c r="L99" s="104"/>
    </row>
    <row r="100" spans="2:12" s="8" customFormat="1" ht="24.95" customHeight="1">
      <c r="B100" s="104"/>
      <c r="D100" s="105" t="s">
        <v>1047</v>
      </c>
      <c r="E100" s="106"/>
      <c r="F100" s="106"/>
      <c r="G100" s="106"/>
      <c r="H100" s="106"/>
      <c r="I100" s="106"/>
      <c r="J100" s="107">
        <f>J153</f>
        <v>0</v>
      </c>
      <c r="L100" s="104"/>
    </row>
    <row r="101" spans="2:12" s="8" customFormat="1" ht="24.95" customHeight="1">
      <c r="B101" s="104"/>
      <c r="D101" s="105" t="s">
        <v>1048</v>
      </c>
      <c r="E101" s="106"/>
      <c r="F101" s="106"/>
      <c r="G101" s="106"/>
      <c r="H101" s="106"/>
      <c r="I101" s="106"/>
      <c r="J101" s="107">
        <f>J155</f>
        <v>0</v>
      </c>
      <c r="L101" s="104"/>
    </row>
    <row r="102" spans="2:12" s="8" customFormat="1" ht="24.95" customHeight="1">
      <c r="B102" s="104"/>
      <c r="D102" s="105" t="s">
        <v>1049</v>
      </c>
      <c r="E102" s="106"/>
      <c r="F102" s="106"/>
      <c r="G102" s="106"/>
      <c r="H102" s="106"/>
      <c r="I102" s="106"/>
      <c r="J102" s="107">
        <f>J165</f>
        <v>0</v>
      </c>
      <c r="L102" s="104"/>
    </row>
    <row r="103" spans="2:12" s="8" customFormat="1" ht="24.95" customHeight="1">
      <c r="B103" s="104"/>
      <c r="D103" s="105" t="s">
        <v>1050</v>
      </c>
      <c r="E103" s="106"/>
      <c r="F103" s="106"/>
      <c r="G103" s="106"/>
      <c r="H103" s="106"/>
      <c r="I103" s="106"/>
      <c r="J103" s="107">
        <f>J169</f>
        <v>0</v>
      </c>
      <c r="L103" s="104"/>
    </row>
    <row r="104" spans="2:12" s="1" customFormat="1" ht="21.75" customHeight="1">
      <c r="B104" s="32"/>
      <c r="L104" s="32"/>
    </row>
    <row r="105" spans="2:12" s="1" customFormat="1" ht="6.95" customHeight="1"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2"/>
    </row>
    <row r="109" spans="2:12" s="1" customFormat="1" ht="6.95" customHeight="1"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2"/>
    </row>
    <row r="110" spans="2:12" s="1" customFormat="1" ht="24.95" customHeight="1">
      <c r="B110" s="32"/>
      <c r="C110" s="21" t="s">
        <v>210</v>
      </c>
      <c r="L110" s="32"/>
    </row>
    <row r="111" spans="2:12" s="1" customFormat="1" ht="6.95" customHeight="1">
      <c r="B111" s="32"/>
      <c r="L111" s="32"/>
    </row>
    <row r="112" spans="2:12" s="1" customFormat="1" ht="12" customHeight="1">
      <c r="B112" s="32"/>
      <c r="C112" s="27" t="s">
        <v>17</v>
      </c>
      <c r="L112" s="32"/>
    </row>
    <row r="113" spans="2:65" s="1" customFormat="1" ht="16.5" customHeight="1">
      <c r="B113" s="32"/>
      <c r="E113" s="236" t="str">
        <f>E7</f>
        <v>Přírodní koupací biotop Jilemnice</v>
      </c>
      <c r="F113" s="237"/>
      <c r="G113" s="237"/>
      <c r="H113" s="237"/>
      <c r="L113" s="32"/>
    </row>
    <row r="114" spans="2:65" s="1" customFormat="1" ht="12" customHeight="1">
      <c r="B114" s="32"/>
      <c r="C114" s="27" t="s">
        <v>182</v>
      </c>
      <c r="L114" s="32"/>
    </row>
    <row r="115" spans="2:65" s="1" customFormat="1" ht="16.5" customHeight="1">
      <c r="B115" s="32"/>
      <c r="E115" s="201" t="str">
        <f>E9</f>
        <v>SO 02.1 - Dopravní napojení areálu - veřejné osvětlení</v>
      </c>
      <c r="F115" s="235"/>
      <c r="G115" s="235"/>
      <c r="H115" s="235"/>
      <c r="L115" s="32"/>
    </row>
    <row r="116" spans="2:65" s="1" customFormat="1" ht="6.95" customHeight="1">
      <c r="B116" s="32"/>
      <c r="L116" s="32"/>
    </row>
    <row r="117" spans="2:65" s="1" customFormat="1" ht="12" customHeight="1">
      <c r="B117" s="32"/>
      <c r="C117" s="27" t="s">
        <v>21</v>
      </c>
      <c r="F117" s="25" t="str">
        <f>F12</f>
        <v xml:space="preserve"> </v>
      </c>
      <c r="I117" s="27" t="s">
        <v>23</v>
      </c>
      <c r="J117" s="52" t="str">
        <f>IF(J12="","",J12)</f>
        <v>12. 2. 2024</v>
      </c>
      <c r="L117" s="32"/>
    </row>
    <row r="118" spans="2:65" s="1" customFormat="1" ht="6.95" customHeight="1">
      <c r="B118" s="32"/>
      <c r="L118" s="32"/>
    </row>
    <row r="119" spans="2:65" s="1" customFormat="1" ht="15.2" customHeight="1">
      <c r="B119" s="32"/>
      <c r="C119" s="27" t="s">
        <v>25</v>
      </c>
      <c r="F119" s="25" t="str">
        <f>E15</f>
        <v>Sportovní centrum Jilemnice, s.r.o.</v>
      </c>
      <c r="I119" s="27" t="s">
        <v>32</v>
      </c>
      <c r="J119" s="30" t="str">
        <f>E21</f>
        <v xml:space="preserve">BAPO s.r.o. </v>
      </c>
      <c r="L119" s="32"/>
    </row>
    <row r="120" spans="2:65" s="1" customFormat="1" ht="15.2" customHeight="1">
      <c r="B120" s="32"/>
      <c r="C120" s="27" t="s">
        <v>30</v>
      </c>
      <c r="F120" s="25" t="str">
        <f>IF(E18="","",E18)</f>
        <v>Vyplň údaj</v>
      </c>
      <c r="I120" s="27" t="s">
        <v>36</v>
      </c>
      <c r="J120" s="30" t="str">
        <f>E24</f>
        <v xml:space="preserve"> </v>
      </c>
      <c r="L120" s="32"/>
    </row>
    <row r="121" spans="2:65" s="1" customFormat="1" ht="10.35" customHeight="1">
      <c r="B121" s="32"/>
      <c r="L121" s="32"/>
    </row>
    <row r="122" spans="2:65" s="9" customFormat="1" ht="29.25" customHeight="1">
      <c r="B122" s="108"/>
      <c r="C122" s="109" t="s">
        <v>211</v>
      </c>
      <c r="D122" s="110" t="s">
        <v>64</v>
      </c>
      <c r="E122" s="110" t="s">
        <v>60</v>
      </c>
      <c r="F122" s="110" t="s">
        <v>61</v>
      </c>
      <c r="G122" s="110" t="s">
        <v>212</v>
      </c>
      <c r="H122" s="110" t="s">
        <v>213</v>
      </c>
      <c r="I122" s="110" t="s">
        <v>214</v>
      </c>
      <c r="J122" s="111" t="s">
        <v>186</v>
      </c>
      <c r="K122" s="112" t="s">
        <v>215</v>
      </c>
      <c r="L122" s="108"/>
      <c r="M122" s="59" t="s">
        <v>1</v>
      </c>
      <c r="N122" s="60" t="s">
        <v>43</v>
      </c>
      <c r="O122" s="60" t="s">
        <v>216</v>
      </c>
      <c r="P122" s="60" t="s">
        <v>217</v>
      </c>
      <c r="Q122" s="60" t="s">
        <v>218</v>
      </c>
      <c r="R122" s="60" t="s">
        <v>219</v>
      </c>
      <c r="S122" s="60" t="s">
        <v>220</v>
      </c>
      <c r="T122" s="61" t="s">
        <v>221</v>
      </c>
    </row>
    <row r="123" spans="2:65" s="1" customFormat="1" ht="22.9" customHeight="1">
      <c r="B123" s="32"/>
      <c r="C123" s="64" t="s">
        <v>222</v>
      </c>
      <c r="J123" s="113">
        <f>BK123</f>
        <v>0</v>
      </c>
      <c r="L123" s="32"/>
      <c r="M123" s="62"/>
      <c r="N123" s="53"/>
      <c r="O123" s="53"/>
      <c r="P123" s="114">
        <f>P124+P134+P147+P153+P155+P165+P169</f>
        <v>0</v>
      </c>
      <c r="Q123" s="53"/>
      <c r="R123" s="114">
        <f>R124+R134+R147+R153+R155+R165+R169</f>
        <v>0</v>
      </c>
      <c r="S123" s="53"/>
      <c r="T123" s="115">
        <f>T124+T134+T147+T153+T155+T165+T169</f>
        <v>0</v>
      </c>
      <c r="AT123" s="17" t="s">
        <v>78</v>
      </c>
      <c r="AU123" s="17" t="s">
        <v>188</v>
      </c>
      <c r="BK123" s="116">
        <f>BK124+BK134+BK147+BK153+BK155+BK165+BK169</f>
        <v>0</v>
      </c>
    </row>
    <row r="124" spans="2:65" s="10" customFormat="1" ht="25.9" customHeight="1">
      <c r="B124" s="117"/>
      <c r="D124" s="118" t="s">
        <v>78</v>
      </c>
      <c r="E124" s="119" t="s">
        <v>60</v>
      </c>
      <c r="F124" s="119" t="s">
        <v>61</v>
      </c>
      <c r="I124" s="120"/>
      <c r="J124" s="121">
        <f>BK124</f>
        <v>0</v>
      </c>
      <c r="L124" s="117"/>
      <c r="M124" s="122"/>
      <c r="P124" s="123">
        <f>SUM(P125:P133)</f>
        <v>0</v>
      </c>
      <c r="R124" s="123">
        <f>SUM(R125:R133)</f>
        <v>0</v>
      </c>
      <c r="T124" s="124">
        <f>SUM(T125:T133)</f>
        <v>0</v>
      </c>
      <c r="AR124" s="118" t="s">
        <v>6</v>
      </c>
      <c r="AT124" s="125" t="s">
        <v>78</v>
      </c>
      <c r="AU124" s="125" t="s">
        <v>79</v>
      </c>
      <c r="AY124" s="118" t="s">
        <v>224</v>
      </c>
      <c r="BK124" s="126">
        <f>SUM(BK125:BK133)</f>
        <v>0</v>
      </c>
    </row>
    <row r="125" spans="2:65" s="1" customFormat="1" ht="66.75" customHeight="1">
      <c r="B125" s="32"/>
      <c r="C125" s="162" t="s">
        <v>6</v>
      </c>
      <c r="D125" s="162" t="s">
        <v>748</v>
      </c>
      <c r="E125" s="163" t="s">
        <v>1051</v>
      </c>
      <c r="F125" s="164" t="s">
        <v>1052</v>
      </c>
      <c r="G125" s="165" t="s">
        <v>312</v>
      </c>
      <c r="H125" s="166">
        <v>4</v>
      </c>
      <c r="I125" s="167"/>
      <c r="J125" s="168">
        <f t="shared" ref="J125:J133" si="0">ROUND(I125*H125,2)</f>
        <v>0</v>
      </c>
      <c r="K125" s="169"/>
      <c r="L125" s="170"/>
      <c r="M125" s="171" t="s">
        <v>1</v>
      </c>
      <c r="N125" s="172" t="s">
        <v>44</v>
      </c>
      <c r="P125" s="137">
        <f t="shared" ref="P125:P133" si="1">O125*H125</f>
        <v>0</v>
      </c>
      <c r="Q125" s="137">
        <v>0</v>
      </c>
      <c r="R125" s="137">
        <f t="shared" ref="R125:R133" si="2">Q125*H125</f>
        <v>0</v>
      </c>
      <c r="S125" s="137">
        <v>0</v>
      </c>
      <c r="T125" s="138">
        <f t="shared" ref="T125:T133" si="3">S125*H125</f>
        <v>0</v>
      </c>
      <c r="AR125" s="139" t="s">
        <v>272</v>
      </c>
      <c r="AT125" s="139" t="s">
        <v>748</v>
      </c>
      <c r="AU125" s="139" t="s">
        <v>6</v>
      </c>
      <c r="AY125" s="17" t="s">
        <v>224</v>
      </c>
      <c r="BE125" s="140">
        <f t="shared" ref="BE125:BE133" si="4">IF(N125="základní",J125,0)</f>
        <v>0</v>
      </c>
      <c r="BF125" s="140">
        <f t="shared" ref="BF125:BF133" si="5">IF(N125="snížená",J125,0)</f>
        <v>0</v>
      </c>
      <c r="BG125" s="140">
        <f t="shared" ref="BG125:BG133" si="6">IF(N125="zákl. přenesená",J125,0)</f>
        <v>0</v>
      </c>
      <c r="BH125" s="140">
        <f t="shared" ref="BH125:BH133" si="7">IF(N125="sníž. přenesená",J125,0)</f>
        <v>0</v>
      </c>
      <c r="BI125" s="140">
        <f t="shared" ref="BI125:BI133" si="8">IF(N125="nulová",J125,0)</f>
        <v>0</v>
      </c>
      <c r="BJ125" s="17" t="s">
        <v>6</v>
      </c>
      <c r="BK125" s="140">
        <f t="shared" ref="BK125:BK133" si="9">ROUND(I125*H125,2)</f>
        <v>0</v>
      </c>
      <c r="BL125" s="17" t="s">
        <v>229</v>
      </c>
      <c r="BM125" s="139" t="s">
        <v>88</v>
      </c>
    </row>
    <row r="126" spans="2:65" s="1" customFormat="1" ht="66.75" customHeight="1">
      <c r="B126" s="32"/>
      <c r="C126" s="162" t="s">
        <v>88</v>
      </c>
      <c r="D126" s="162" t="s">
        <v>748</v>
      </c>
      <c r="E126" s="163" t="s">
        <v>1053</v>
      </c>
      <c r="F126" s="164" t="s">
        <v>1054</v>
      </c>
      <c r="G126" s="165" t="s">
        <v>312</v>
      </c>
      <c r="H126" s="166">
        <v>7</v>
      </c>
      <c r="I126" s="167"/>
      <c r="J126" s="168">
        <f t="shared" si="0"/>
        <v>0</v>
      </c>
      <c r="K126" s="169"/>
      <c r="L126" s="170"/>
      <c r="M126" s="171" t="s">
        <v>1</v>
      </c>
      <c r="N126" s="172" t="s">
        <v>44</v>
      </c>
      <c r="P126" s="137">
        <f t="shared" si="1"/>
        <v>0</v>
      </c>
      <c r="Q126" s="137">
        <v>0</v>
      </c>
      <c r="R126" s="137">
        <f t="shared" si="2"/>
        <v>0</v>
      </c>
      <c r="S126" s="137">
        <v>0</v>
      </c>
      <c r="T126" s="138">
        <f t="shared" si="3"/>
        <v>0</v>
      </c>
      <c r="AR126" s="139" t="s">
        <v>272</v>
      </c>
      <c r="AT126" s="139" t="s">
        <v>748</v>
      </c>
      <c r="AU126" s="139" t="s">
        <v>6</v>
      </c>
      <c r="AY126" s="17" t="s">
        <v>224</v>
      </c>
      <c r="BE126" s="140">
        <f t="shared" si="4"/>
        <v>0</v>
      </c>
      <c r="BF126" s="140">
        <f t="shared" si="5"/>
        <v>0</v>
      </c>
      <c r="BG126" s="140">
        <f t="shared" si="6"/>
        <v>0</v>
      </c>
      <c r="BH126" s="140">
        <f t="shared" si="7"/>
        <v>0</v>
      </c>
      <c r="BI126" s="140">
        <f t="shared" si="8"/>
        <v>0</v>
      </c>
      <c r="BJ126" s="17" t="s">
        <v>6</v>
      </c>
      <c r="BK126" s="140">
        <f t="shared" si="9"/>
        <v>0</v>
      </c>
      <c r="BL126" s="17" t="s">
        <v>229</v>
      </c>
      <c r="BM126" s="139" t="s">
        <v>229</v>
      </c>
    </row>
    <row r="127" spans="2:65" s="1" customFormat="1" ht="24.2" customHeight="1">
      <c r="B127" s="32"/>
      <c r="C127" s="127" t="s">
        <v>241</v>
      </c>
      <c r="D127" s="127" t="s">
        <v>225</v>
      </c>
      <c r="E127" s="128" t="s">
        <v>1055</v>
      </c>
      <c r="F127" s="129" t="s">
        <v>1056</v>
      </c>
      <c r="G127" s="130" t="s">
        <v>312</v>
      </c>
      <c r="H127" s="131">
        <v>11</v>
      </c>
      <c r="I127" s="132"/>
      <c r="J127" s="133">
        <f t="shared" si="0"/>
        <v>0</v>
      </c>
      <c r="K127" s="134"/>
      <c r="L127" s="32"/>
      <c r="M127" s="135" t="s">
        <v>1</v>
      </c>
      <c r="N127" s="136" t="s">
        <v>44</v>
      </c>
      <c r="P127" s="137">
        <f t="shared" si="1"/>
        <v>0</v>
      </c>
      <c r="Q127" s="137">
        <v>0</v>
      </c>
      <c r="R127" s="137">
        <f t="shared" si="2"/>
        <v>0</v>
      </c>
      <c r="S127" s="137">
        <v>0</v>
      </c>
      <c r="T127" s="138">
        <f t="shared" si="3"/>
        <v>0</v>
      </c>
      <c r="AR127" s="139" t="s">
        <v>229</v>
      </c>
      <c r="AT127" s="139" t="s">
        <v>225</v>
      </c>
      <c r="AU127" s="139" t="s">
        <v>6</v>
      </c>
      <c r="AY127" s="17" t="s">
        <v>224</v>
      </c>
      <c r="BE127" s="140">
        <f t="shared" si="4"/>
        <v>0</v>
      </c>
      <c r="BF127" s="140">
        <f t="shared" si="5"/>
        <v>0</v>
      </c>
      <c r="BG127" s="140">
        <f t="shared" si="6"/>
        <v>0</v>
      </c>
      <c r="BH127" s="140">
        <f t="shared" si="7"/>
        <v>0</v>
      </c>
      <c r="BI127" s="140">
        <f t="shared" si="8"/>
        <v>0</v>
      </c>
      <c r="BJ127" s="17" t="s">
        <v>6</v>
      </c>
      <c r="BK127" s="140">
        <f t="shared" si="9"/>
        <v>0</v>
      </c>
      <c r="BL127" s="17" t="s">
        <v>229</v>
      </c>
      <c r="BM127" s="139" t="s">
        <v>258</v>
      </c>
    </row>
    <row r="128" spans="2:65" s="1" customFormat="1" ht="24.2" customHeight="1">
      <c r="B128" s="32"/>
      <c r="C128" s="162" t="s">
        <v>229</v>
      </c>
      <c r="D128" s="162" t="s">
        <v>748</v>
      </c>
      <c r="E128" s="163" t="s">
        <v>1057</v>
      </c>
      <c r="F128" s="164" t="s">
        <v>1058</v>
      </c>
      <c r="G128" s="165" t="s">
        <v>312</v>
      </c>
      <c r="H128" s="166">
        <v>9</v>
      </c>
      <c r="I128" s="167"/>
      <c r="J128" s="168">
        <f t="shared" si="0"/>
        <v>0</v>
      </c>
      <c r="K128" s="169"/>
      <c r="L128" s="170"/>
      <c r="M128" s="171" t="s">
        <v>1</v>
      </c>
      <c r="N128" s="172" t="s">
        <v>44</v>
      </c>
      <c r="P128" s="137">
        <f t="shared" si="1"/>
        <v>0</v>
      </c>
      <c r="Q128" s="137">
        <v>0</v>
      </c>
      <c r="R128" s="137">
        <f t="shared" si="2"/>
        <v>0</v>
      </c>
      <c r="S128" s="137">
        <v>0</v>
      </c>
      <c r="T128" s="138">
        <f t="shared" si="3"/>
        <v>0</v>
      </c>
      <c r="AR128" s="139" t="s">
        <v>272</v>
      </c>
      <c r="AT128" s="139" t="s">
        <v>748</v>
      </c>
      <c r="AU128" s="139" t="s">
        <v>6</v>
      </c>
      <c r="AY128" s="17" t="s">
        <v>224</v>
      </c>
      <c r="BE128" s="140">
        <f t="shared" si="4"/>
        <v>0</v>
      </c>
      <c r="BF128" s="140">
        <f t="shared" si="5"/>
        <v>0</v>
      </c>
      <c r="BG128" s="140">
        <f t="shared" si="6"/>
        <v>0</v>
      </c>
      <c r="BH128" s="140">
        <f t="shared" si="7"/>
        <v>0</v>
      </c>
      <c r="BI128" s="140">
        <f t="shared" si="8"/>
        <v>0</v>
      </c>
      <c r="BJ128" s="17" t="s">
        <v>6</v>
      </c>
      <c r="BK128" s="140">
        <f t="shared" si="9"/>
        <v>0</v>
      </c>
      <c r="BL128" s="17" t="s">
        <v>229</v>
      </c>
      <c r="BM128" s="139" t="s">
        <v>272</v>
      </c>
    </row>
    <row r="129" spans="2:65" s="1" customFormat="1" ht="37.9" customHeight="1">
      <c r="B129" s="32"/>
      <c r="C129" s="162" t="s">
        <v>250</v>
      </c>
      <c r="D129" s="162" t="s">
        <v>748</v>
      </c>
      <c r="E129" s="163" t="s">
        <v>1059</v>
      </c>
      <c r="F129" s="164" t="s">
        <v>1060</v>
      </c>
      <c r="G129" s="165" t="s">
        <v>312</v>
      </c>
      <c r="H129" s="166">
        <v>2</v>
      </c>
      <c r="I129" s="167"/>
      <c r="J129" s="168">
        <f t="shared" si="0"/>
        <v>0</v>
      </c>
      <c r="K129" s="169"/>
      <c r="L129" s="170"/>
      <c r="M129" s="171" t="s">
        <v>1</v>
      </c>
      <c r="N129" s="172" t="s">
        <v>44</v>
      </c>
      <c r="P129" s="137">
        <f t="shared" si="1"/>
        <v>0</v>
      </c>
      <c r="Q129" s="137">
        <v>0</v>
      </c>
      <c r="R129" s="137">
        <f t="shared" si="2"/>
        <v>0</v>
      </c>
      <c r="S129" s="137">
        <v>0</v>
      </c>
      <c r="T129" s="138">
        <f t="shared" si="3"/>
        <v>0</v>
      </c>
      <c r="AR129" s="139" t="s">
        <v>272</v>
      </c>
      <c r="AT129" s="139" t="s">
        <v>748</v>
      </c>
      <c r="AU129" s="139" t="s">
        <v>6</v>
      </c>
      <c r="AY129" s="17" t="s">
        <v>224</v>
      </c>
      <c r="BE129" s="140">
        <f t="shared" si="4"/>
        <v>0</v>
      </c>
      <c r="BF129" s="140">
        <f t="shared" si="5"/>
        <v>0</v>
      </c>
      <c r="BG129" s="140">
        <f t="shared" si="6"/>
        <v>0</v>
      </c>
      <c r="BH129" s="140">
        <f t="shared" si="7"/>
        <v>0</v>
      </c>
      <c r="BI129" s="140">
        <f t="shared" si="8"/>
        <v>0</v>
      </c>
      <c r="BJ129" s="17" t="s">
        <v>6</v>
      </c>
      <c r="BK129" s="140">
        <f t="shared" si="9"/>
        <v>0</v>
      </c>
      <c r="BL129" s="17" t="s">
        <v>229</v>
      </c>
      <c r="BM129" s="139" t="s">
        <v>282</v>
      </c>
    </row>
    <row r="130" spans="2:65" s="1" customFormat="1" ht="24.2" customHeight="1">
      <c r="B130" s="32"/>
      <c r="C130" s="127" t="s">
        <v>258</v>
      </c>
      <c r="D130" s="127" t="s">
        <v>225</v>
      </c>
      <c r="E130" s="128" t="s">
        <v>1061</v>
      </c>
      <c r="F130" s="129" t="s">
        <v>1062</v>
      </c>
      <c r="G130" s="130" t="s">
        <v>312</v>
      </c>
      <c r="H130" s="131">
        <v>11</v>
      </c>
      <c r="I130" s="132"/>
      <c r="J130" s="133">
        <f t="shared" si="0"/>
        <v>0</v>
      </c>
      <c r="K130" s="134"/>
      <c r="L130" s="32"/>
      <c r="M130" s="135" t="s">
        <v>1</v>
      </c>
      <c r="N130" s="136" t="s">
        <v>44</v>
      </c>
      <c r="P130" s="137">
        <f t="shared" si="1"/>
        <v>0</v>
      </c>
      <c r="Q130" s="137">
        <v>0</v>
      </c>
      <c r="R130" s="137">
        <f t="shared" si="2"/>
        <v>0</v>
      </c>
      <c r="S130" s="137">
        <v>0</v>
      </c>
      <c r="T130" s="138">
        <f t="shared" si="3"/>
        <v>0</v>
      </c>
      <c r="AR130" s="139" t="s">
        <v>229</v>
      </c>
      <c r="AT130" s="139" t="s">
        <v>225</v>
      </c>
      <c r="AU130" s="139" t="s">
        <v>6</v>
      </c>
      <c r="AY130" s="17" t="s">
        <v>224</v>
      </c>
      <c r="BE130" s="140">
        <f t="shared" si="4"/>
        <v>0</v>
      </c>
      <c r="BF130" s="140">
        <f t="shared" si="5"/>
        <v>0</v>
      </c>
      <c r="BG130" s="140">
        <f t="shared" si="6"/>
        <v>0</v>
      </c>
      <c r="BH130" s="140">
        <f t="shared" si="7"/>
        <v>0</v>
      </c>
      <c r="BI130" s="140">
        <f t="shared" si="8"/>
        <v>0</v>
      </c>
      <c r="BJ130" s="17" t="s">
        <v>6</v>
      </c>
      <c r="BK130" s="140">
        <f t="shared" si="9"/>
        <v>0</v>
      </c>
      <c r="BL130" s="17" t="s">
        <v>229</v>
      </c>
      <c r="BM130" s="139" t="s">
        <v>9</v>
      </c>
    </row>
    <row r="131" spans="2:65" s="1" customFormat="1" ht="37.9" customHeight="1">
      <c r="B131" s="32"/>
      <c r="C131" s="162" t="s">
        <v>262</v>
      </c>
      <c r="D131" s="162" t="s">
        <v>748</v>
      </c>
      <c r="E131" s="163" t="s">
        <v>1063</v>
      </c>
      <c r="F131" s="164" t="s">
        <v>1064</v>
      </c>
      <c r="G131" s="165" t="s">
        <v>312</v>
      </c>
      <c r="H131" s="166">
        <v>9</v>
      </c>
      <c r="I131" s="167"/>
      <c r="J131" s="168">
        <f t="shared" si="0"/>
        <v>0</v>
      </c>
      <c r="K131" s="169"/>
      <c r="L131" s="170"/>
      <c r="M131" s="171" t="s">
        <v>1</v>
      </c>
      <c r="N131" s="172" t="s">
        <v>44</v>
      </c>
      <c r="P131" s="137">
        <f t="shared" si="1"/>
        <v>0</v>
      </c>
      <c r="Q131" s="137">
        <v>0</v>
      </c>
      <c r="R131" s="137">
        <f t="shared" si="2"/>
        <v>0</v>
      </c>
      <c r="S131" s="137">
        <v>0</v>
      </c>
      <c r="T131" s="138">
        <f t="shared" si="3"/>
        <v>0</v>
      </c>
      <c r="AR131" s="139" t="s">
        <v>272</v>
      </c>
      <c r="AT131" s="139" t="s">
        <v>748</v>
      </c>
      <c r="AU131" s="139" t="s">
        <v>6</v>
      </c>
      <c r="AY131" s="17" t="s">
        <v>224</v>
      </c>
      <c r="BE131" s="140">
        <f t="shared" si="4"/>
        <v>0</v>
      </c>
      <c r="BF131" s="140">
        <f t="shared" si="5"/>
        <v>0</v>
      </c>
      <c r="BG131" s="140">
        <f t="shared" si="6"/>
        <v>0</v>
      </c>
      <c r="BH131" s="140">
        <f t="shared" si="7"/>
        <v>0</v>
      </c>
      <c r="BI131" s="140">
        <f t="shared" si="8"/>
        <v>0</v>
      </c>
      <c r="BJ131" s="17" t="s">
        <v>6</v>
      </c>
      <c r="BK131" s="140">
        <f t="shared" si="9"/>
        <v>0</v>
      </c>
      <c r="BL131" s="17" t="s">
        <v>229</v>
      </c>
      <c r="BM131" s="139" t="s">
        <v>244</v>
      </c>
    </row>
    <row r="132" spans="2:65" s="1" customFormat="1" ht="55.5" customHeight="1">
      <c r="B132" s="32"/>
      <c r="C132" s="162" t="s">
        <v>272</v>
      </c>
      <c r="D132" s="162" t="s">
        <v>748</v>
      </c>
      <c r="E132" s="163" t="s">
        <v>1065</v>
      </c>
      <c r="F132" s="164" t="s">
        <v>1066</v>
      </c>
      <c r="G132" s="165" t="s">
        <v>312</v>
      </c>
      <c r="H132" s="166">
        <v>2</v>
      </c>
      <c r="I132" s="167"/>
      <c r="J132" s="168">
        <f t="shared" si="0"/>
        <v>0</v>
      </c>
      <c r="K132" s="169"/>
      <c r="L132" s="170"/>
      <c r="M132" s="171" t="s">
        <v>1</v>
      </c>
      <c r="N132" s="172" t="s">
        <v>44</v>
      </c>
      <c r="P132" s="137">
        <f t="shared" si="1"/>
        <v>0</v>
      </c>
      <c r="Q132" s="137">
        <v>0</v>
      </c>
      <c r="R132" s="137">
        <f t="shared" si="2"/>
        <v>0</v>
      </c>
      <c r="S132" s="137">
        <v>0</v>
      </c>
      <c r="T132" s="138">
        <f t="shared" si="3"/>
        <v>0</v>
      </c>
      <c r="AR132" s="139" t="s">
        <v>272</v>
      </c>
      <c r="AT132" s="139" t="s">
        <v>748</v>
      </c>
      <c r="AU132" s="139" t="s">
        <v>6</v>
      </c>
      <c r="AY132" s="17" t="s">
        <v>224</v>
      </c>
      <c r="BE132" s="140">
        <f t="shared" si="4"/>
        <v>0</v>
      </c>
      <c r="BF132" s="140">
        <f t="shared" si="5"/>
        <v>0</v>
      </c>
      <c r="BG132" s="140">
        <f t="shared" si="6"/>
        <v>0</v>
      </c>
      <c r="BH132" s="140">
        <f t="shared" si="7"/>
        <v>0</v>
      </c>
      <c r="BI132" s="140">
        <f t="shared" si="8"/>
        <v>0</v>
      </c>
      <c r="BJ132" s="17" t="s">
        <v>6</v>
      </c>
      <c r="BK132" s="140">
        <f t="shared" si="9"/>
        <v>0</v>
      </c>
      <c r="BL132" s="17" t="s">
        <v>229</v>
      </c>
      <c r="BM132" s="139" t="s">
        <v>249</v>
      </c>
    </row>
    <row r="133" spans="2:65" s="1" customFormat="1" ht="16.5" customHeight="1">
      <c r="B133" s="32"/>
      <c r="C133" s="127" t="s">
        <v>277</v>
      </c>
      <c r="D133" s="127" t="s">
        <v>225</v>
      </c>
      <c r="E133" s="128" t="s">
        <v>1067</v>
      </c>
      <c r="F133" s="129" t="s">
        <v>1068</v>
      </c>
      <c r="G133" s="130" t="s">
        <v>312</v>
      </c>
      <c r="H133" s="131">
        <v>11</v>
      </c>
      <c r="I133" s="132"/>
      <c r="J133" s="133">
        <f t="shared" si="0"/>
        <v>0</v>
      </c>
      <c r="K133" s="134"/>
      <c r="L133" s="32"/>
      <c r="M133" s="135" t="s">
        <v>1</v>
      </c>
      <c r="N133" s="136" t="s">
        <v>44</v>
      </c>
      <c r="P133" s="137">
        <f t="shared" si="1"/>
        <v>0</v>
      </c>
      <c r="Q133" s="137">
        <v>0</v>
      </c>
      <c r="R133" s="137">
        <f t="shared" si="2"/>
        <v>0</v>
      </c>
      <c r="S133" s="137">
        <v>0</v>
      </c>
      <c r="T133" s="138">
        <f t="shared" si="3"/>
        <v>0</v>
      </c>
      <c r="AR133" s="139" t="s">
        <v>229</v>
      </c>
      <c r="AT133" s="139" t="s">
        <v>225</v>
      </c>
      <c r="AU133" s="139" t="s">
        <v>6</v>
      </c>
      <c r="AY133" s="17" t="s">
        <v>224</v>
      </c>
      <c r="BE133" s="140">
        <f t="shared" si="4"/>
        <v>0</v>
      </c>
      <c r="BF133" s="140">
        <f t="shared" si="5"/>
        <v>0</v>
      </c>
      <c r="BG133" s="140">
        <f t="shared" si="6"/>
        <v>0</v>
      </c>
      <c r="BH133" s="140">
        <f t="shared" si="7"/>
        <v>0</v>
      </c>
      <c r="BI133" s="140">
        <f t="shared" si="8"/>
        <v>0</v>
      </c>
      <c r="BJ133" s="17" t="s">
        <v>6</v>
      </c>
      <c r="BK133" s="140">
        <f t="shared" si="9"/>
        <v>0</v>
      </c>
      <c r="BL133" s="17" t="s">
        <v>229</v>
      </c>
      <c r="BM133" s="139" t="s">
        <v>253</v>
      </c>
    </row>
    <row r="134" spans="2:65" s="10" customFormat="1" ht="25.9" customHeight="1">
      <c r="B134" s="117"/>
      <c r="D134" s="118" t="s">
        <v>78</v>
      </c>
      <c r="E134" s="119" t="s">
        <v>1069</v>
      </c>
      <c r="F134" s="119" t="s">
        <v>1070</v>
      </c>
      <c r="I134" s="120"/>
      <c r="J134" s="121">
        <f>BK134</f>
        <v>0</v>
      </c>
      <c r="L134" s="117"/>
      <c r="M134" s="122"/>
      <c r="P134" s="123">
        <f>SUM(P135:P146)</f>
        <v>0</v>
      </c>
      <c r="R134" s="123">
        <f>SUM(R135:R146)</f>
        <v>0</v>
      </c>
      <c r="T134" s="124">
        <f>SUM(T135:T146)</f>
        <v>0</v>
      </c>
      <c r="AR134" s="118" t="s">
        <v>6</v>
      </c>
      <c r="AT134" s="125" t="s">
        <v>78</v>
      </c>
      <c r="AU134" s="125" t="s">
        <v>79</v>
      </c>
      <c r="AY134" s="118" t="s">
        <v>224</v>
      </c>
      <c r="BK134" s="126">
        <f>SUM(BK135:BK146)</f>
        <v>0</v>
      </c>
    </row>
    <row r="135" spans="2:65" s="1" customFormat="1" ht="44.25" customHeight="1">
      <c r="B135" s="32"/>
      <c r="C135" s="162" t="s">
        <v>282</v>
      </c>
      <c r="D135" s="162" t="s">
        <v>748</v>
      </c>
      <c r="E135" s="163" t="s">
        <v>1071</v>
      </c>
      <c r="F135" s="164" t="s">
        <v>1072</v>
      </c>
      <c r="G135" s="165" t="s">
        <v>447</v>
      </c>
      <c r="H135" s="166">
        <v>88</v>
      </c>
      <c r="I135" s="167"/>
      <c r="J135" s="168">
        <f t="shared" ref="J135:J146" si="10">ROUND(I135*H135,2)</f>
        <v>0</v>
      </c>
      <c r="K135" s="169"/>
      <c r="L135" s="170"/>
      <c r="M135" s="171" t="s">
        <v>1</v>
      </c>
      <c r="N135" s="172" t="s">
        <v>44</v>
      </c>
      <c r="P135" s="137">
        <f t="shared" ref="P135:P146" si="11">O135*H135</f>
        <v>0</v>
      </c>
      <c r="Q135" s="137">
        <v>0</v>
      </c>
      <c r="R135" s="137">
        <f t="shared" ref="R135:R146" si="12">Q135*H135</f>
        <v>0</v>
      </c>
      <c r="S135" s="137">
        <v>0</v>
      </c>
      <c r="T135" s="138">
        <f t="shared" ref="T135:T146" si="13">S135*H135</f>
        <v>0</v>
      </c>
      <c r="AR135" s="139" t="s">
        <v>272</v>
      </c>
      <c r="AT135" s="139" t="s">
        <v>748</v>
      </c>
      <c r="AU135" s="139" t="s">
        <v>6</v>
      </c>
      <c r="AY135" s="17" t="s">
        <v>224</v>
      </c>
      <c r="BE135" s="140">
        <f t="shared" ref="BE135:BE146" si="14">IF(N135="základní",J135,0)</f>
        <v>0</v>
      </c>
      <c r="BF135" s="140">
        <f t="shared" ref="BF135:BF146" si="15">IF(N135="snížená",J135,0)</f>
        <v>0</v>
      </c>
      <c r="BG135" s="140">
        <f t="shared" ref="BG135:BG146" si="16">IF(N135="zákl. přenesená",J135,0)</f>
        <v>0</v>
      </c>
      <c r="BH135" s="140">
        <f t="shared" ref="BH135:BH146" si="17">IF(N135="sníž. přenesená",J135,0)</f>
        <v>0</v>
      </c>
      <c r="BI135" s="140">
        <f t="shared" ref="BI135:BI146" si="18">IF(N135="nulová",J135,0)</f>
        <v>0</v>
      </c>
      <c r="BJ135" s="17" t="s">
        <v>6</v>
      </c>
      <c r="BK135" s="140">
        <f t="shared" ref="BK135:BK146" si="19">ROUND(I135*H135,2)</f>
        <v>0</v>
      </c>
      <c r="BL135" s="17" t="s">
        <v>229</v>
      </c>
      <c r="BM135" s="139" t="s">
        <v>261</v>
      </c>
    </row>
    <row r="136" spans="2:65" s="1" customFormat="1" ht="24.2" customHeight="1">
      <c r="B136" s="32"/>
      <c r="C136" s="162" t="s">
        <v>286</v>
      </c>
      <c r="D136" s="162" t="s">
        <v>748</v>
      </c>
      <c r="E136" s="163" t="s">
        <v>1073</v>
      </c>
      <c r="F136" s="164" t="s">
        <v>1074</v>
      </c>
      <c r="G136" s="165" t="s">
        <v>447</v>
      </c>
      <c r="H136" s="166">
        <v>212</v>
      </c>
      <c r="I136" s="167"/>
      <c r="J136" s="168">
        <f t="shared" si="10"/>
        <v>0</v>
      </c>
      <c r="K136" s="169"/>
      <c r="L136" s="170"/>
      <c r="M136" s="171" t="s">
        <v>1</v>
      </c>
      <c r="N136" s="172" t="s">
        <v>44</v>
      </c>
      <c r="P136" s="137">
        <f t="shared" si="11"/>
        <v>0</v>
      </c>
      <c r="Q136" s="137">
        <v>0</v>
      </c>
      <c r="R136" s="137">
        <f t="shared" si="12"/>
        <v>0</v>
      </c>
      <c r="S136" s="137">
        <v>0</v>
      </c>
      <c r="T136" s="138">
        <f t="shared" si="13"/>
        <v>0</v>
      </c>
      <c r="AR136" s="139" t="s">
        <v>272</v>
      </c>
      <c r="AT136" s="139" t="s">
        <v>748</v>
      </c>
      <c r="AU136" s="139" t="s">
        <v>6</v>
      </c>
      <c r="AY136" s="17" t="s">
        <v>224</v>
      </c>
      <c r="BE136" s="140">
        <f t="shared" si="14"/>
        <v>0</v>
      </c>
      <c r="BF136" s="140">
        <f t="shared" si="15"/>
        <v>0</v>
      </c>
      <c r="BG136" s="140">
        <f t="shared" si="16"/>
        <v>0</v>
      </c>
      <c r="BH136" s="140">
        <f t="shared" si="17"/>
        <v>0</v>
      </c>
      <c r="BI136" s="140">
        <f t="shared" si="18"/>
        <v>0</v>
      </c>
      <c r="BJ136" s="17" t="s">
        <v>6</v>
      </c>
      <c r="BK136" s="140">
        <f t="shared" si="19"/>
        <v>0</v>
      </c>
      <c r="BL136" s="17" t="s">
        <v>229</v>
      </c>
      <c r="BM136" s="139" t="s">
        <v>265</v>
      </c>
    </row>
    <row r="137" spans="2:65" s="1" customFormat="1" ht="24.2" customHeight="1">
      <c r="B137" s="32"/>
      <c r="C137" s="127" t="s">
        <v>9</v>
      </c>
      <c r="D137" s="127" t="s">
        <v>225</v>
      </c>
      <c r="E137" s="128" t="s">
        <v>1075</v>
      </c>
      <c r="F137" s="129" t="s">
        <v>1076</v>
      </c>
      <c r="G137" s="130" t="s">
        <v>447</v>
      </c>
      <c r="H137" s="131">
        <v>300</v>
      </c>
      <c r="I137" s="132"/>
      <c r="J137" s="133">
        <f t="shared" si="10"/>
        <v>0</v>
      </c>
      <c r="K137" s="134"/>
      <c r="L137" s="32"/>
      <c r="M137" s="135" t="s">
        <v>1</v>
      </c>
      <c r="N137" s="136" t="s">
        <v>44</v>
      </c>
      <c r="P137" s="137">
        <f t="shared" si="11"/>
        <v>0</v>
      </c>
      <c r="Q137" s="137">
        <v>0</v>
      </c>
      <c r="R137" s="137">
        <f t="shared" si="12"/>
        <v>0</v>
      </c>
      <c r="S137" s="137">
        <v>0</v>
      </c>
      <c r="T137" s="138">
        <f t="shared" si="13"/>
        <v>0</v>
      </c>
      <c r="AR137" s="139" t="s">
        <v>229</v>
      </c>
      <c r="AT137" s="139" t="s">
        <v>225</v>
      </c>
      <c r="AU137" s="139" t="s">
        <v>6</v>
      </c>
      <c r="AY137" s="17" t="s">
        <v>224</v>
      </c>
      <c r="BE137" s="140">
        <f t="shared" si="14"/>
        <v>0</v>
      </c>
      <c r="BF137" s="140">
        <f t="shared" si="15"/>
        <v>0</v>
      </c>
      <c r="BG137" s="140">
        <f t="shared" si="16"/>
        <v>0</v>
      </c>
      <c r="BH137" s="140">
        <f t="shared" si="17"/>
        <v>0</v>
      </c>
      <c r="BI137" s="140">
        <f t="shared" si="18"/>
        <v>0</v>
      </c>
      <c r="BJ137" s="17" t="s">
        <v>6</v>
      </c>
      <c r="BK137" s="140">
        <f t="shared" si="19"/>
        <v>0</v>
      </c>
      <c r="BL137" s="17" t="s">
        <v>229</v>
      </c>
      <c r="BM137" s="139" t="s">
        <v>275</v>
      </c>
    </row>
    <row r="138" spans="2:65" s="1" customFormat="1" ht="24.2" customHeight="1">
      <c r="B138" s="32"/>
      <c r="C138" s="162" t="s">
        <v>299</v>
      </c>
      <c r="D138" s="162" t="s">
        <v>748</v>
      </c>
      <c r="E138" s="163" t="s">
        <v>1077</v>
      </c>
      <c r="F138" s="164" t="s">
        <v>1078</v>
      </c>
      <c r="G138" s="165" t="s">
        <v>447</v>
      </c>
      <c r="H138" s="166">
        <v>415</v>
      </c>
      <c r="I138" s="167"/>
      <c r="J138" s="168">
        <f t="shared" si="10"/>
        <v>0</v>
      </c>
      <c r="K138" s="169"/>
      <c r="L138" s="170"/>
      <c r="M138" s="171" t="s">
        <v>1</v>
      </c>
      <c r="N138" s="172" t="s">
        <v>44</v>
      </c>
      <c r="P138" s="137">
        <f t="shared" si="11"/>
        <v>0</v>
      </c>
      <c r="Q138" s="137">
        <v>0</v>
      </c>
      <c r="R138" s="137">
        <f t="shared" si="12"/>
        <v>0</v>
      </c>
      <c r="S138" s="137">
        <v>0</v>
      </c>
      <c r="T138" s="138">
        <f t="shared" si="13"/>
        <v>0</v>
      </c>
      <c r="AR138" s="139" t="s">
        <v>272</v>
      </c>
      <c r="AT138" s="139" t="s">
        <v>748</v>
      </c>
      <c r="AU138" s="139" t="s">
        <v>6</v>
      </c>
      <c r="AY138" s="17" t="s">
        <v>224</v>
      </c>
      <c r="BE138" s="140">
        <f t="shared" si="14"/>
        <v>0</v>
      </c>
      <c r="BF138" s="140">
        <f t="shared" si="15"/>
        <v>0</v>
      </c>
      <c r="BG138" s="140">
        <f t="shared" si="16"/>
        <v>0</v>
      </c>
      <c r="BH138" s="140">
        <f t="shared" si="17"/>
        <v>0</v>
      </c>
      <c r="BI138" s="140">
        <f t="shared" si="18"/>
        <v>0</v>
      </c>
      <c r="BJ138" s="17" t="s">
        <v>6</v>
      </c>
      <c r="BK138" s="140">
        <f t="shared" si="19"/>
        <v>0</v>
      </c>
      <c r="BL138" s="17" t="s">
        <v>229</v>
      </c>
      <c r="BM138" s="139" t="s">
        <v>376</v>
      </c>
    </row>
    <row r="139" spans="2:65" s="1" customFormat="1" ht="24.2" customHeight="1">
      <c r="B139" s="32"/>
      <c r="C139" s="127" t="s">
        <v>244</v>
      </c>
      <c r="D139" s="127" t="s">
        <v>225</v>
      </c>
      <c r="E139" s="128" t="s">
        <v>1079</v>
      </c>
      <c r="F139" s="129" t="s">
        <v>1080</v>
      </c>
      <c r="G139" s="130" t="s">
        <v>447</v>
      </c>
      <c r="H139" s="131">
        <v>415</v>
      </c>
      <c r="I139" s="132"/>
      <c r="J139" s="133">
        <f t="shared" si="10"/>
        <v>0</v>
      </c>
      <c r="K139" s="134"/>
      <c r="L139" s="32"/>
      <c r="M139" s="135" t="s">
        <v>1</v>
      </c>
      <c r="N139" s="136" t="s">
        <v>44</v>
      </c>
      <c r="P139" s="137">
        <f t="shared" si="11"/>
        <v>0</v>
      </c>
      <c r="Q139" s="137">
        <v>0</v>
      </c>
      <c r="R139" s="137">
        <f t="shared" si="12"/>
        <v>0</v>
      </c>
      <c r="S139" s="137">
        <v>0</v>
      </c>
      <c r="T139" s="138">
        <f t="shared" si="13"/>
        <v>0</v>
      </c>
      <c r="AR139" s="139" t="s">
        <v>229</v>
      </c>
      <c r="AT139" s="139" t="s">
        <v>225</v>
      </c>
      <c r="AU139" s="139" t="s">
        <v>6</v>
      </c>
      <c r="AY139" s="17" t="s">
        <v>224</v>
      </c>
      <c r="BE139" s="140">
        <f t="shared" si="14"/>
        <v>0</v>
      </c>
      <c r="BF139" s="140">
        <f t="shared" si="15"/>
        <v>0</v>
      </c>
      <c r="BG139" s="140">
        <f t="shared" si="16"/>
        <v>0</v>
      </c>
      <c r="BH139" s="140">
        <f t="shared" si="17"/>
        <v>0</v>
      </c>
      <c r="BI139" s="140">
        <f t="shared" si="18"/>
        <v>0</v>
      </c>
      <c r="BJ139" s="17" t="s">
        <v>6</v>
      </c>
      <c r="BK139" s="140">
        <f t="shared" si="19"/>
        <v>0</v>
      </c>
      <c r="BL139" s="17" t="s">
        <v>229</v>
      </c>
      <c r="BM139" s="139" t="s">
        <v>280</v>
      </c>
    </row>
    <row r="140" spans="2:65" s="1" customFormat="1" ht="24.2" customHeight="1">
      <c r="B140" s="32"/>
      <c r="C140" s="162" t="s">
        <v>314</v>
      </c>
      <c r="D140" s="162" t="s">
        <v>748</v>
      </c>
      <c r="E140" s="163" t="s">
        <v>1081</v>
      </c>
      <c r="F140" s="164" t="s">
        <v>1082</v>
      </c>
      <c r="G140" s="165" t="s">
        <v>447</v>
      </c>
      <c r="H140" s="166">
        <v>466</v>
      </c>
      <c r="I140" s="167"/>
      <c r="J140" s="168">
        <f t="shared" si="10"/>
        <v>0</v>
      </c>
      <c r="K140" s="169"/>
      <c r="L140" s="170"/>
      <c r="M140" s="171" t="s">
        <v>1</v>
      </c>
      <c r="N140" s="172" t="s">
        <v>44</v>
      </c>
      <c r="P140" s="137">
        <f t="shared" si="11"/>
        <v>0</v>
      </c>
      <c r="Q140" s="137">
        <v>0</v>
      </c>
      <c r="R140" s="137">
        <f t="shared" si="12"/>
        <v>0</v>
      </c>
      <c r="S140" s="137">
        <v>0</v>
      </c>
      <c r="T140" s="138">
        <f t="shared" si="13"/>
        <v>0</v>
      </c>
      <c r="AR140" s="139" t="s">
        <v>272</v>
      </c>
      <c r="AT140" s="139" t="s">
        <v>748</v>
      </c>
      <c r="AU140" s="139" t="s">
        <v>6</v>
      </c>
      <c r="AY140" s="17" t="s">
        <v>224</v>
      </c>
      <c r="BE140" s="140">
        <f t="shared" si="14"/>
        <v>0</v>
      </c>
      <c r="BF140" s="140">
        <f t="shared" si="15"/>
        <v>0</v>
      </c>
      <c r="BG140" s="140">
        <f t="shared" si="16"/>
        <v>0</v>
      </c>
      <c r="BH140" s="140">
        <f t="shared" si="17"/>
        <v>0</v>
      </c>
      <c r="BI140" s="140">
        <f t="shared" si="18"/>
        <v>0</v>
      </c>
      <c r="BJ140" s="17" t="s">
        <v>6</v>
      </c>
      <c r="BK140" s="140">
        <f t="shared" si="19"/>
        <v>0</v>
      </c>
      <c r="BL140" s="17" t="s">
        <v>229</v>
      </c>
      <c r="BM140" s="139" t="s">
        <v>285</v>
      </c>
    </row>
    <row r="141" spans="2:65" s="1" customFormat="1" ht="24.2" customHeight="1">
      <c r="B141" s="32"/>
      <c r="C141" s="127" t="s">
        <v>249</v>
      </c>
      <c r="D141" s="127" t="s">
        <v>225</v>
      </c>
      <c r="E141" s="128" t="s">
        <v>1083</v>
      </c>
      <c r="F141" s="129" t="s">
        <v>1084</v>
      </c>
      <c r="G141" s="130" t="s">
        <v>447</v>
      </c>
      <c r="H141" s="131">
        <v>233</v>
      </c>
      <c r="I141" s="132"/>
      <c r="J141" s="133">
        <f t="shared" si="10"/>
        <v>0</v>
      </c>
      <c r="K141" s="134"/>
      <c r="L141" s="32"/>
      <c r="M141" s="135" t="s">
        <v>1</v>
      </c>
      <c r="N141" s="136" t="s">
        <v>44</v>
      </c>
      <c r="P141" s="137">
        <f t="shared" si="11"/>
        <v>0</v>
      </c>
      <c r="Q141" s="137">
        <v>0</v>
      </c>
      <c r="R141" s="137">
        <f t="shared" si="12"/>
        <v>0</v>
      </c>
      <c r="S141" s="137">
        <v>0</v>
      </c>
      <c r="T141" s="138">
        <f t="shared" si="13"/>
        <v>0</v>
      </c>
      <c r="AR141" s="139" t="s">
        <v>229</v>
      </c>
      <c r="AT141" s="139" t="s">
        <v>225</v>
      </c>
      <c r="AU141" s="139" t="s">
        <v>6</v>
      </c>
      <c r="AY141" s="17" t="s">
        <v>224</v>
      </c>
      <c r="BE141" s="140">
        <f t="shared" si="14"/>
        <v>0</v>
      </c>
      <c r="BF141" s="140">
        <f t="shared" si="15"/>
        <v>0</v>
      </c>
      <c r="BG141" s="140">
        <f t="shared" si="16"/>
        <v>0</v>
      </c>
      <c r="BH141" s="140">
        <f t="shared" si="17"/>
        <v>0</v>
      </c>
      <c r="BI141" s="140">
        <f t="shared" si="18"/>
        <v>0</v>
      </c>
      <c r="BJ141" s="17" t="s">
        <v>6</v>
      </c>
      <c r="BK141" s="140">
        <f t="shared" si="19"/>
        <v>0</v>
      </c>
      <c r="BL141" s="17" t="s">
        <v>229</v>
      </c>
      <c r="BM141" s="139" t="s">
        <v>420</v>
      </c>
    </row>
    <row r="142" spans="2:65" s="1" customFormat="1" ht="24.2" customHeight="1">
      <c r="B142" s="32"/>
      <c r="C142" s="162" t="s">
        <v>322</v>
      </c>
      <c r="D142" s="162" t="s">
        <v>748</v>
      </c>
      <c r="E142" s="163" t="s">
        <v>1085</v>
      </c>
      <c r="F142" s="164" t="s">
        <v>1086</v>
      </c>
      <c r="G142" s="165" t="s">
        <v>447</v>
      </c>
      <c r="H142" s="166">
        <v>26</v>
      </c>
      <c r="I142" s="167"/>
      <c r="J142" s="168">
        <f t="shared" si="10"/>
        <v>0</v>
      </c>
      <c r="K142" s="169"/>
      <c r="L142" s="170"/>
      <c r="M142" s="171" t="s">
        <v>1</v>
      </c>
      <c r="N142" s="172" t="s">
        <v>44</v>
      </c>
      <c r="P142" s="137">
        <f t="shared" si="11"/>
        <v>0</v>
      </c>
      <c r="Q142" s="137">
        <v>0</v>
      </c>
      <c r="R142" s="137">
        <f t="shared" si="12"/>
        <v>0</v>
      </c>
      <c r="S142" s="137">
        <v>0</v>
      </c>
      <c r="T142" s="138">
        <f t="shared" si="13"/>
        <v>0</v>
      </c>
      <c r="AR142" s="139" t="s">
        <v>272</v>
      </c>
      <c r="AT142" s="139" t="s">
        <v>748</v>
      </c>
      <c r="AU142" s="139" t="s">
        <v>6</v>
      </c>
      <c r="AY142" s="17" t="s">
        <v>224</v>
      </c>
      <c r="BE142" s="140">
        <f t="shared" si="14"/>
        <v>0</v>
      </c>
      <c r="BF142" s="140">
        <f t="shared" si="15"/>
        <v>0</v>
      </c>
      <c r="BG142" s="140">
        <f t="shared" si="16"/>
        <v>0</v>
      </c>
      <c r="BH142" s="140">
        <f t="shared" si="17"/>
        <v>0</v>
      </c>
      <c r="BI142" s="140">
        <f t="shared" si="18"/>
        <v>0</v>
      </c>
      <c r="BJ142" s="17" t="s">
        <v>6</v>
      </c>
      <c r="BK142" s="140">
        <f t="shared" si="19"/>
        <v>0</v>
      </c>
      <c r="BL142" s="17" t="s">
        <v>229</v>
      </c>
      <c r="BM142" s="139" t="s">
        <v>429</v>
      </c>
    </row>
    <row r="143" spans="2:65" s="1" customFormat="1" ht="24.2" customHeight="1">
      <c r="B143" s="32"/>
      <c r="C143" s="162" t="s">
        <v>253</v>
      </c>
      <c r="D143" s="162" t="s">
        <v>748</v>
      </c>
      <c r="E143" s="163" t="s">
        <v>1087</v>
      </c>
      <c r="F143" s="164" t="s">
        <v>1088</v>
      </c>
      <c r="G143" s="165" t="s">
        <v>447</v>
      </c>
      <c r="H143" s="166">
        <v>777</v>
      </c>
      <c r="I143" s="167"/>
      <c r="J143" s="168">
        <f t="shared" si="10"/>
        <v>0</v>
      </c>
      <c r="K143" s="169"/>
      <c r="L143" s="170"/>
      <c r="M143" s="171" t="s">
        <v>1</v>
      </c>
      <c r="N143" s="172" t="s">
        <v>44</v>
      </c>
      <c r="P143" s="137">
        <f t="shared" si="11"/>
        <v>0</v>
      </c>
      <c r="Q143" s="137">
        <v>0</v>
      </c>
      <c r="R143" s="137">
        <f t="shared" si="12"/>
        <v>0</v>
      </c>
      <c r="S143" s="137">
        <v>0</v>
      </c>
      <c r="T143" s="138">
        <f t="shared" si="13"/>
        <v>0</v>
      </c>
      <c r="AR143" s="139" t="s">
        <v>272</v>
      </c>
      <c r="AT143" s="139" t="s">
        <v>748</v>
      </c>
      <c r="AU143" s="139" t="s">
        <v>6</v>
      </c>
      <c r="AY143" s="17" t="s">
        <v>224</v>
      </c>
      <c r="BE143" s="140">
        <f t="shared" si="14"/>
        <v>0</v>
      </c>
      <c r="BF143" s="140">
        <f t="shared" si="15"/>
        <v>0</v>
      </c>
      <c r="BG143" s="140">
        <f t="shared" si="16"/>
        <v>0</v>
      </c>
      <c r="BH143" s="140">
        <f t="shared" si="17"/>
        <v>0</v>
      </c>
      <c r="BI143" s="140">
        <f t="shared" si="18"/>
        <v>0</v>
      </c>
      <c r="BJ143" s="17" t="s">
        <v>6</v>
      </c>
      <c r="BK143" s="140">
        <f t="shared" si="19"/>
        <v>0</v>
      </c>
      <c r="BL143" s="17" t="s">
        <v>229</v>
      </c>
      <c r="BM143" s="139" t="s">
        <v>444</v>
      </c>
    </row>
    <row r="144" spans="2:65" s="1" customFormat="1" ht="33" customHeight="1">
      <c r="B144" s="32"/>
      <c r="C144" s="162" t="s">
        <v>333</v>
      </c>
      <c r="D144" s="162" t="s">
        <v>748</v>
      </c>
      <c r="E144" s="163" t="s">
        <v>1089</v>
      </c>
      <c r="F144" s="164" t="s">
        <v>1090</v>
      </c>
      <c r="G144" s="165" t="s">
        <v>447</v>
      </c>
      <c r="H144" s="166">
        <v>285</v>
      </c>
      <c r="I144" s="167"/>
      <c r="J144" s="168">
        <f t="shared" si="10"/>
        <v>0</v>
      </c>
      <c r="K144" s="169"/>
      <c r="L144" s="170"/>
      <c r="M144" s="171" t="s">
        <v>1</v>
      </c>
      <c r="N144" s="172" t="s">
        <v>44</v>
      </c>
      <c r="P144" s="137">
        <f t="shared" si="11"/>
        <v>0</v>
      </c>
      <c r="Q144" s="137">
        <v>0</v>
      </c>
      <c r="R144" s="137">
        <f t="shared" si="12"/>
        <v>0</v>
      </c>
      <c r="S144" s="137">
        <v>0</v>
      </c>
      <c r="T144" s="138">
        <f t="shared" si="13"/>
        <v>0</v>
      </c>
      <c r="AR144" s="139" t="s">
        <v>272</v>
      </c>
      <c r="AT144" s="139" t="s">
        <v>748</v>
      </c>
      <c r="AU144" s="139" t="s">
        <v>6</v>
      </c>
      <c r="AY144" s="17" t="s">
        <v>224</v>
      </c>
      <c r="BE144" s="140">
        <f t="shared" si="14"/>
        <v>0</v>
      </c>
      <c r="BF144" s="140">
        <f t="shared" si="15"/>
        <v>0</v>
      </c>
      <c r="BG144" s="140">
        <f t="shared" si="16"/>
        <v>0</v>
      </c>
      <c r="BH144" s="140">
        <f t="shared" si="17"/>
        <v>0</v>
      </c>
      <c r="BI144" s="140">
        <f t="shared" si="18"/>
        <v>0</v>
      </c>
      <c r="BJ144" s="17" t="s">
        <v>6</v>
      </c>
      <c r="BK144" s="140">
        <f t="shared" si="19"/>
        <v>0</v>
      </c>
      <c r="BL144" s="17" t="s">
        <v>229</v>
      </c>
      <c r="BM144" s="139" t="s">
        <v>289</v>
      </c>
    </row>
    <row r="145" spans="2:65" s="1" customFormat="1" ht="33" customHeight="1">
      <c r="B145" s="32"/>
      <c r="C145" s="127" t="s">
        <v>261</v>
      </c>
      <c r="D145" s="127" t="s">
        <v>225</v>
      </c>
      <c r="E145" s="128" t="s">
        <v>1091</v>
      </c>
      <c r="F145" s="129" t="s">
        <v>1092</v>
      </c>
      <c r="G145" s="130" t="s">
        <v>447</v>
      </c>
      <c r="H145" s="131">
        <v>1088</v>
      </c>
      <c r="I145" s="132"/>
      <c r="J145" s="133">
        <f t="shared" si="10"/>
        <v>0</v>
      </c>
      <c r="K145" s="134"/>
      <c r="L145" s="32"/>
      <c r="M145" s="135" t="s">
        <v>1</v>
      </c>
      <c r="N145" s="136" t="s">
        <v>44</v>
      </c>
      <c r="P145" s="137">
        <f t="shared" si="11"/>
        <v>0</v>
      </c>
      <c r="Q145" s="137">
        <v>0</v>
      </c>
      <c r="R145" s="137">
        <f t="shared" si="12"/>
        <v>0</v>
      </c>
      <c r="S145" s="137">
        <v>0</v>
      </c>
      <c r="T145" s="138">
        <f t="shared" si="13"/>
        <v>0</v>
      </c>
      <c r="AR145" s="139" t="s">
        <v>229</v>
      </c>
      <c r="AT145" s="139" t="s">
        <v>225</v>
      </c>
      <c r="AU145" s="139" t="s">
        <v>6</v>
      </c>
      <c r="AY145" s="17" t="s">
        <v>224</v>
      </c>
      <c r="BE145" s="140">
        <f t="shared" si="14"/>
        <v>0</v>
      </c>
      <c r="BF145" s="140">
        <f t="shared" si="15"/>
        <v>0</v>
      </c>
      <c r="BG145" s="140">
        <f t="shared" si="16"/>
        <v>0</v>
      </c>
      <c r="BH145" s="140">
        <f t="shared" si="17"/>
        <v>0</v>
      </c>
      <c r="BI145" s="140">
        <f t="shared" si="18"/>
        <v>0</v>
      </c>
      <c r="BJ145" s="17" t="s">
        <v>6</v>
      </c>
      <c r="BK145" s="140">
        <f t="shared" si="19"/>
        <v>0</v>
      </c>
      <c r="BL145" s="17" t="s">
        <v>229</v>
      </c>
      <c r="BM145" s="139" t="s">
        <v>472</v>
      </c>
    </row>
    <row r="146" spans="2:65" s="1" customFormat="1" ht="16.5" customHeight="1">
      <c r="B146" s="32"/>
      <c r="C146" s="162" t="s">
        <v>7</v>
      </c>
      <c r="D146" s="162" t="s">
        <v>748</v>
      </c>
      <c r="E146" s="163" t="s">
        <v>1093</v>
      </c>
      <c r="F146" s="164" t="s">
        <v>1094</v>
      </c>
      <c r="G146" s="165" t="s">
        <v>447</v>
      </c>
      <c r="H146" s="166">
        <v>330</v>
      </c>
      <c r="I146" s="167"/>
      <c r="J146" s="168">
        <f t="shared" si="10"/>
        <v>0</v>
      </c>
      <c r="K146" s="169"/>
      <c r="L146" s="170"/>
      <c r="M146" s="171" t="s">
        <v>1</v>
      </c>
      <c r="N146" s="172" t="s">
        <v>44</v>
      </c>
      <c r="P146" s="137">
        <f t="shared" si="11"/>
        <v>0</v>
      </c>
      <c r="Q146" s="137">
        <v>0</v>
      </c>
      <c r="R146" s="137">
        <f t="shared" si="12"/>
        <v>0</v>
      </c>
      <c r="S146" s="137">
        <v>0</v>
      </c>
      <c r="T146" s="138">
        <f t="shared" si="13"/>
        <v>0</v>
      </c>
      <c r="AR146" s="139" t="s">
        <v>272</v>
      </c>
      <c r="AT146" s="139" t="s">
        <v>748</v>
      </c>
      <c r="AU146" s="139" t="s">
        <v>6</v>
      </c>
      <c r="AY146" s="17" t="s">
        <v>224</v>
      </c>
      <c r="BE146" s="140">
        <f t="shared" si="14"/>
        <v>0</v>
      </c>
      <c r="BF146" s="140">
        <f t="shared" si="15"/>
        <v>0</v>
      </c>
      <c r="BG146" s="140">
        <f t="shared" si="16"/>
        <v>0</v>
      </c>
      <c r="BH146" s="140">
        <f t="shared" si="17"/>
        <v>0</v>
      </c>
      <c r="BI146" s="140">
        <f t="shared" si="18"/>
        <v>0</v>
      </c>
      <c r="BJ146" s="17" t="s">
        <v>6</v>
      </c>
      <c r="BK146" s="140">
        <f t="shared" si="19"/>
        <v>0</v>
      </c>
      <c r="BL146" s="17" t="s">
        <v>229</v>
      </c>
      <c r="BM146" s="139" t="s">
        <v>292</v>
      </c>
    </row>
    <row r="147" spans="2:65" s="10" customFormat="1" ht="25.9" customHeight="1">
      <c r="B147" s="117"/>
      <c r="D147" s="118" t="s">
        <v>78</v>
      </c>
      <c r="E147" s="119" t="s">
        <v>1095</v>
      </c>
      <c r="F147" s="119" t="s">
        <v>1096</v>
      </c>
      <c r="I147" s="120"/>
      <c r="J147" s="121">
        <f>BK147</f>
        <v>0</v>
      </c>
      <c r="L147" s="117"/>
      <c r="M147" s="122"/>
      <c r="P147" s="123">
        <f>SUM(P148:P152)</f>
        <v>0</v>
      </c>
      <c r="R147" s="123">
        <f>SUM(R148:R152)</f>
        <v>0</v>
      </c>
      <c r="T147" s="124">
        <f>SUM(T148:T152)</f>
        <v>0</v>
      </c>
      <c r="AR147" s="118" t="s">
        <v>6</v>
      </c>
      <c r="AT147" s="125" t="s">
        <v>78</v>
      </c>
      <c r="AU147" s="125" t="s">
        <v>79</v>
      </c>
      <c r="AY147" s="118" t="s">
        <v>224</v>
      </c>
      <c r="BK147" s="126">
        <f>SUM(BK148:BK152)</f>
        <v>0</v>
      </c>
    </row>
    <row r="148" spans="2:65" s="1" customFormat="1" ht="24.2" customHeight="1">
      <c r="B148" s="32"/>
      <c r="C148" s="127" t="s">
        <v>265</v>
      </c>
      <c r="D148" s="127" t="s">
        <v>225</v>
      </c>
      <c r="E148" s="128" t="s">
        <v>1097</v>
      </c>
      <c r="F148" s="129" t="s">
        <v>1098</v>
      </c>
      <c r="G148" s="130" t="s">
        <v>447</v>
      </c>
      <c r="H148" s="131">
        <v>180</v>
      </c>
      <c r="I148" s="132"/>
      <c r="J148" s="133">
        <f>ROUND(I148*H148,2)</f>
        <v>0</v>
      </c>
      <c r="K148" s="134"/>
      <c r="L148" s="32"/>
      <c r="M148" s="135" t="s">
        <v>1</v>
      </c>
      <c r="N148" s="136" t="s">
        <v>44</v>
      </c>
      <c r="P148" s="137">
        <f>O148*H148</f>
        <v>0</v>
      </c>
      <c r="Q148" s="137">
        <v>0</v>
      </c>
      <c r="R148" s="137">
        <f>Q148*H148</f>
        <v>0</v>
      </c>
      <c r="S148" s="137">
        <v>0</v>
      </c>
      <c r="T148" s="138">
        <f>S148*H148</f>
        <v>0</v>
      </c>
      <c r="AR148" s="139" t="s">
        <v>229</v>
      </c>
      <c r="AT148" s="139" t="s">
        <v>225</v>
      </c>
      <c r="AU148" s="139" t="s">
        <v>6</v>
      </c>
      <c r="AY148" s="17" t="s">
        <v>224</v>
      </c>
      <c r="BE148" s="140">
        <f>IF(N148="základní",J148,0)</f>
        <v>0</v>
      </c>
      <c r="BF148" s="140">
        <f>IF(N148="snížená",J148,0)</f>
        <v>0</v>
      </c>
      <c r="BG148" s="140">
        <f>IF(N148="zákl. přenesená",J148,0)</f>
        <v>0</v>
      </c>
      <c r="BH148" s="140">
        <f>IF(N148="sníž. přenesená",J148,0)</f>
        <v>0</v>
      </c>
      <c r="BI148" s="140">
        <f>IF(N148="nulová",J148,0)</f>
        <v>0</v>
      </c>
      <c r="BJ148" s="17" t="s">
        <v>6</v>
      </c>
      <c r="BK148" s="140">
        <f>ROUND(I148*H148,2)</f>
        <v>0</v>
      </c>
      <c r="BL148" s="17" t="s">
        <v>229</v>
      </c>
      <c r="BM148" s="139" t="s">
        <v>302</v>
      </c>
    </row>
    <row r="149" spans="2:65" s="1" customFormat="1" ht="24.2" customHeight="1">
      <c r="B149" s="32"/>
      <c r="C149" s="127" t="s">
        <v>356</v>
      </c>
      <c r="D149" s="127" t="s">
        <v>225</v>
      </c>
      <c r="E149" s="128" t="s">
        <v>1099</v>
      </c>
      <c r="F149" s="129" t="s">
        <v>1100</v>
      </c>
      <c r="G149" s="130" t="s">
        <v>447</v>
      </c>
      <c r="H149" s="131">
        <v>117</v>
      </c>
      <c r="I149" s="132"/>
      <c r="J149" s="133">
        <f>ROUND(I149*H149,2)</f>
        <v>0</v>
      </c>
      <c r="K149" s="134"/>
      <c r="L149" s="32"/>
      <c r="M149" s="135" t="s">
        <v>1</v>
      </c>
      <c r="N149" s="136" t="s">
        <v>44</v>
      </c>
      <c r="P149" s="137">
        <f>O149*H149</f>
        <v>0</v>
      </c>
      <c r="Q149" s="137">
        <v>0</v>
      </c>
      <c r="R149" s="137">
        <f>Q149*H149</f>
        <v>0</v>
      </c>
      <c r="S149" s="137">
        <v>0</v>
      </c>
      <c r="T149" s="138">
        <f>S149*H149</f>
        <v>0</v>
      </c>
      <c r="AR149" s="139" t="s">
        <v>229</v>
      </c>
      <c r="AT149" s="139" t="s">
        <v>225</v>
      </c>
      <c r="AU149" s="139" t="s">
        <v>6</v>
      </c>
      <c r="AY149" s="17" t="s">
        <v>224</v>
      </c>
      <c r="BE149" s="140">
        <f>IF(N149="základní",J149,0)</f>
        <v>0</v>
      </c>
      <c r="BF149" s="140">
        <f>IF(N149="snížená",J149,0)</f>
        <v>0</v>
      </c>
      <c r="BG149" s="140">
        <f>IF(N149="zákl. přenesená",J149,0)</f>
        <v>0</v>
      </c>
      <c r="BH149" s="140">
        <f>IF(N149="sníž. přenesená",J149,0)</f>
        <v>0</v>
      </c>
      <c r="BI149" s="140">
        <f>IF(N149="nulová",J149,0)</f>
        <v>0</v>
      </c>
      <c r="BJ149" s="17" t="s">
        <v>6</v>
      </c>
      <c r="BK149" s="140">
        <f>ROUND(I149*H149,2)</f>
        <v>0</v>
      </c>
      <c r="BL149" s="17" t="s">
        <v>229</v>
      </c>
      <c r="BM149" s="139" t="s">
        <v>499</v>
      </c>
    </row>
    <row r="150" spans="2:65" s="1" customFormat="1" ht="24.2" customHeight="1">
      <c r="B150" s="32"/>
      <c r="C150" s="127" t="s">
        <v>275</v>
      </c>
      <c r="D150" s="127" t="s">
        <v>225</v>
      </c>
      <c r="E150" s="128" t="s">
        <v>1101</v>
      </c>
      <c r="F150" s="129" t="s">
        <v>1102</v>
      </c>
      <c r="G150" s="130" t="s">
        <v>447</v>
      </c>
      <c r="H150" s="131">
        <v>297</v>
      </c>
      <c r="I150" s="132"/>
      <c r="J150" s="133">
        <f>ROUND(I150*H150,2)</f>
        <v>0</v>
      </c>
      <c r="K150" s="134"/>
      <c r="L150" s="32"/>
      <c r="M150" s="135" t="s">
        <v>1</v>
      </c>
      <c r="N150" s="136" t="s">
        <v>44</v>
      </c>
      <c r="P150" s="137">
        <f>O150*H150</f>
        <v>0</v>
      </c>
      <c r="Q150" s="137">
        <v>0</v>
      </c>
      <c r="R150" s="137">
        <f>Q150*H150</f>
        <v>0</v>
      </c>
      <c r="S150" s="137">
        <v>0</v>
      </c>
      <c r="T150" s="138">
        <f>S150*H150</f>
        <v>0</v>
      </c>
      <c r="AR150" s="139" t="s">
        <v>229</v>
      </c>
      <c r="AT150" s="139" t="s">
        <v>225</v>
      </c>
      <c r="AU150" s="139" t="s">
        <v>6</v>
      </c>
      <c r="AY150" s="17" t="s">
        <v>224</v>
      </c>
      <c r="BE150" s="140">
        <f>IF(N150="základní",J150,0)</f>
        <v>0</v>
      </c>
      <c r="BF150" s="140">
        <f>IF(N150="snížená",J150,0)</f>
        <v>0</v>
      </c>
      <c r="BG150" s="140">
        <f>IF(N150="zákl. přenesená",J150,0)</f>
        <v>0</v>
      </c>
      <c r="BH150" s="140">
        <f>IF(N150="sníž. přenesená",J150,0)</f>
        <v>0</v>
      </c>
      <c r="BI150" s="140">
        <f>IF(N150="nulová",J150,0)</f>
        <v>0</v>
      </c>
      <c r="BJ150" s="17" t="s">
        <v>6</v>
      </c>
      <c r="BK150" s="140">
        <f>ROUND(I150*H150,2)</f>
        <v>0</v>
      </c>
      <c r="BL150" s="17" t="s">
        <v>229</v>
      </c>
      <c r="BM150" s="139" t="s">
        <v>507</v>
      </c>
    </row>
    <row r="151" spans="2:65" s="1" customFormat="1" ht="24.2" customHeight="1">
      <c r="B151" s="32"/>
      <c r="C151" s="127" t="s">
        <v>369</v>
      </c>
      <c r="D151" s="127" t="s">
        <v>225</v>
      </c>
      <c r="E151" s="128" t="s">
        <v>1103</v>
      </c>
      <c r="F151" s="129" t="s">
        <v>1104</v>
      </c>
      <c r="G151" s="130" t="s">
        <v>447</v>
      </c>
      <c r="H151" s="131">
        <v>180</v>
      </c>
      <c r="I151" s="132"/>
      <c r="J151" s="133">
        <f>ROUND(I151*H151,2)</f>
        <v>0</v>
      </c>
      <c r="K151" s="134"/>
      <c r="L151" s="32"/>
      <c r="M151" s="135" t="s">
        <v>1</v>
      </c>
      <c r="N151" s="136" t="s">
        <v>44</v>
      </c>
      <c r="P151" s="137">
        <f>O151*H151</f>
        <v>0</v>
      </c>
      <c r="Q151" s="137">
        <v>0</v>
      </c>
      <c r="R151" s="137">
        <f>Q151*H151</f>
        <v>0</v>
      </c>
      <c r="S151" s="137">
        <v>0</v>
      </c>
      <c r="T151" s="138">
        <f>S151*H151</f>
        <v>0</v>
      </c>
      <c r="AR151" s="139" t="s">
        <v>229</v>
      </c>
      <c r="AT151" s="139" t="s">
        <v>225</v>
      </c>
      <c r="AU151" s="139" t="s">
        <v>6</v>
      </c>
      <c r="AY151" s="17" t="s">
        <v>224</v>
      </c>
      <c r="BE151" s="140">
        <f>IF(N151="základní",J151,0)</f>
        <v>0</v>
      </c>
      <c r="BF151" s="140">
        <f>IF(N151="snížená",J151,0)</f>
        <v>0</v>
      </c>
      <c r="BG151" s="140">
        <f>IF(N151="zákl. přenesená",J151,0)</f>
        <v>0</v>
      </c>
      <c r="BH151" s="140">
        <f>IF(N151="sníž. přenesená",J151,0)</f>
        <v>0</v>
      </c>
      <c r="BI151" s="140">
        <f>IF(N151="nulová",J151,0)</f>
        <v>0</v>
      </c>
      <c r="BJ151" s="17" t="s">
        <v>6</v>
      </c>
      <c r="BK151" s="140">
        <f>ROUND(I151*H151,2)</f>
        <v>0</v>
      </c>
      <c r="BL151" s="17" t="s">
        <v>229</v>
      </c>
      <c r="BM151" s="139" t="s">
        <v>516</v>
      </c>
    </row>
    <row r="152" spans="2:65" s="1" customFormat="1" ht="24.2" customHeight="1">
      <c r="B152" s="32"/>
      <c r="C152" s="127" t="s">
        <v>376</v>
      </c>
      <c r="D152" s="127" t="s">
        <v>225</v>
      </c>
      <c r="E152" s="128" t="s">
        <v>1105</v>
      </c>
      <c r="F152" s="129" t="s">
        <v>1106</v>
      </c>
      <c r="G152" s="130" t="s">
        <v>447</v>
      </c>
      <c r="H152" s="131">
        <v>117</v>
      </c>
      <c r="I152" s="132"/>
      <c r="J152" s="133">
        <f>ROUND(I152*H152,2)</f>
        <v>0</v>
      </c>
      <c r="K152" s="134"/>
      <c r="L152" s="32"/>
      <c r="M152" s="135" t="s">
        <v>1</v>
      </c>
      <c r="N152" s="136" t="s">
        <v>44</v>
      </c>
      <c r="P152" s="137">
        <f>O152*H152</f>
        <v>0</v>
      </c>
      <c r="Q152" s="137">
        <v>0</v>
      </c>
      <c r="R152" s="137">
        <f>Q152*H152</f>
        <v>0</v>
      </c>
      <c r="S152" s="137">
        <v>0</v>
      </c>
      <c r="T152" s="138">
        <f>S152*H152</f>
        <v>0</v>
      </c>
      <c r="AR152" s="139" t="s">
        <v>229</v>
      </c>
      <c r="AT152" s="139" t="s">
        <v>225</v>
      </c>
      <c r="AU152" s="139" t="s">
        <v>6</v>
      </c>
      <c r="AY152" s="17" t="s">
        <v>224</v>
      </c>
      <c r="BE152" s="140">
        <f>IF(N152="základní",J152,0)</f>
        <v>0</v>
      </c>
      <c r="BF152" s="140">
        <f>IF(N152="snížená",J152,0)</f>
        <v>0</v>
      </c>
      <c r="BG152" s="140">
        <f>IF(N152="zákl. přenesená",J152,0)</f>
        <v>0</v>
      </c>
      <c r="BH152" s="140">
        <f>IF(N152="sníž. přenesená",J152,0)</f>
        <v>0</v>
      </c>
      <c r="BI152" s="140">
        <f>IF(N152="nulová",J152,0)</f>
        <v>0</v>
      </c>
      <c r="BJ152" s="17" t="s">
        <v>6</v>
      </c>
      <c r="BK152" s="140">
        <f>ROUND(I152*H152,2)</f>
        <v>0</v>
      </c>
      <c r="BL152" s="17" t="s">
        <v>229</v>
      </c>
      <c r="BM152" s="139" t="s">
        <v>534</v>
      </c>
    </row>
    <row r="153" spans="2:65" s="10" customFormat="1" ht="25.9" customHeight="1">
      <c r="B153" s="117"/>
      <c r="D153" s="118" t="s">
        <v>78</v>
      </c>
      <c r="E153" s="119" t="s">
        <v>1107</v>
      </c>
      <c r="F153" s="119" t="s">
        <v>1108</v>
      </c>
      <c r="I153" s="120"/>
      <c r="J153" s="121">
        <f>BK153</f>
        <v>0</v>
      </c>
      <c r="L153" s="117"/>
      <c r="M153" s="122"/>
      <c r="P153" s="123">
        <f>P154</f>
        <v>0</v>
      </c>
      <c r="R153" s="123">
        <f>R154</f>
        <v>0</v>
      </c>
      <c r="T153" s="124">
        <f>T154</f>
        <v>0</v>
      </c>
      <c r="AR153" s="118" t="s">
        <v>6</v>
      </c>
      <c r="AT153" s="125" t="s">
        <v>78</v>
      </c>
      <c r="AU153" s="125" t="s">
        <v>79</v>
      </c>
      <c r="AY153" s="118" t="s">
        <v>224</v>
      </c>
      <c r="BK153" s="126">
        <f>BK154</f>
        <v>0</v>
      </c>
    </row>
    <row r="154" spans="2:65" s="1" customFormat="1" ht="44.25" customHeight="1">
      <c r="B154" s="32"/>
      <c r="C154" s="127" t="s">
        <v>380</v>
      </c>
      <c r="D154" s="127" t="s">
        <v>225</v>
      </c>
      <c r="E154" s="128" t="s">
        <v>1109</v>
      </c>
      <c r="F154" s="129" t="s">
        <v>1110</v>
      </c>
      <c r="G154" s="130" t="s">
        <v>312</v>
      </c>
      <c r="H154" s="131">
        <v>11</v>
      </c>
      <c r="I154" s="132"/>
      <c r="J154" s="133">
        <f>ROUND(I154*H154,2)</f>
        <v>0</v>
      </c>
      <c r="K154" s="134"/>
      <c r="L154" s="32"/>
      <c r="M154" s="135" t="s">
        <v>1</v>
      </c>
      <c r="N154" s="136" t="s">
        <v>44</v>
      </c>
      <c r="P154" s="137">
        <f>O154*H154</f>
        <v>0</v>
      </c>
      <c r="Q154" s="137">
        <v>0</v>
      </c>
      <c r="R154" s="137">
        <f>Q154*H154</f>
        <v>0</v>
      </c>
      <c r="S154" s="137">
        <v>0</v>
      </c>
      <c r="T154" s="138">
        <f>S154*H154</f>
        <v>0</v>
      </c>
      <c r="AR154" s="139" t="s">
        <v>229</v>
      </c>
      <c r="AT154" s="139" t="s">
        <v>225</v>
      </c>
      <c r="AU154" s="139" t="s">
        <v>6</v>
      </c>
      <c r="AY154" s="17" t="s">
        <v>224</v>
      </c>
      <c r="BE154" s="140">
        <f>IF(N154="základní",J154,0)</f>
        <v>0</v>
      </c>
      <c r="BF154" s="140">
        <f>IF(N154="snížená",J154,0)</f>
        <v>0</v>
      </c>
      <c r="BG154" s="140">
        <f>IF(N154="zákl. přenesená",J154,0)</f>
        <v>0</v>
      </c>
      <c r="BH154" s="140">
        <f>IF(N154="sníž. přenesená",J154,0)</f>
        <v>0</v>
      </c>
      <c r="BI154" s="140">
        <f>IF(N154="nulová",J154,0)</f>
        <v>0</v>
      </c>
      <c r="BJ154" s="17" t="s">
        <v>6</v>
      </c>
      <c r="BK154" s="140">
        <f>ROUND(I154*H154,2)</f>
        <v>0</v>
      </c>
      <c r="BL154" s="17" t="s">
        <v>229</v>
      </c>
      <c r="BM154" s="139" t="s">
        <v>544</v>
      </c>
    </row>
    <row r="155" spans="2:65" s="10" customFormat="1" ht="25.9" customHeight="1">
      <c r="B155" s="117"/>
      <c r="D155" s="118" t="s">
        <v>78</v>
      </c>
      <c r="E155" s="119" t="s">
        <v>1111</v>
      </c>
      <c r="F155" s="119" t="s">
        <v>1112</v>
      </c>
      <c r="I155" s="120"/>
      <c r="J155" s="121">
        <f>BK155</f>
        <v>0</v>
      </c>
      <c r="L155" s="117"/>
      <c r="M155" s="122"/>
      <c r="P155" s="123">
        <f>SUM(P156:P164)</f>
        <v>0</v>
      </c>
      <c r="R155" s="123">
        <f>SUM(R156:R164)</f>
        <v>0</v>
      </c>
      <c r="T155" s="124">
        <f>SUM(T156:T164)</f>
        <v>0</v>
      </c>
      <c r="AR155" s="118" t="s">
        <v>6</v>
      </c>
      <c r="AT155" s="125" t="s">
        <v>78</v>
      </c>
      <c r="AU155" s="125" t="s">
        <v>79</v>
      </c>
      <c r="AY155" s="118" t="s">
        <v>224</v>
      </c>
      <c r="BK155" s="126">
        <f>SUM(BK156:BK164)</f>
        <v>0</v>
      </c>
    </row>
    <row r="156" spans="2:65" s="1" customFormat="1" ht="16.5" customHeight="1">
      <c r="B156" s="32"/>
      <c r="C156" s="162" t="s">
        <v>280</v>
      </c>
      <c r="D156" s="162" t="s">
        <v>748</v>
      </c>
      <c r="E156" s="163" t="s">
        <v>1113</v>
      </c>
      <c r="F156" s="164" t="s">
        <v>1114</v>
      </c>
      <c r="G156" s="165" t="s">
        <v>918</v>
      </c>
      <c r="H156" s="166">
        <v>309.7</v>
      </c>
      <c r="I156" s="167"/>
      <c r="J156" s="168">
        <f t="shared" ref="J156:J164" si="20">ROUND(I156*H156,2)</f>
        <v>0</v>
      </c>
      <c r="K156" s="169"/>
      <c r="L156" s="170"/>
      <c r="M156" s="171" t="s">
        <v>1</v>
      </c>
      <c r="N156" s="172" t="s">
        <v>44</v>
      </c>
      <c r="P156" s="137">
        <f t="shared" ref="P156:P164" si="21">O156*H156</f>
        <v>0</v>
      </c>
      <c r="Q156" s="137">
        <v>0</v>
      </c>
      <c r="R156" s="137">
        <f t="shared" ref="R156:R164" si="22">Q156*H156</f>
        <v>0</v>
      </c>
      <c r="S156" s="137">
        <v>0</v>
      </c>
      <c r="T156" s="138">
        <f t="shared" ref="T156:T164" si="23">S156*H156</f>
        <v>0</v>
      </c>
      <c r="AR156" s="139" t="s">
        <v>272</v>
      </c>
      <c r="AT156" s="139" t="s">
        <v>748</v>
      </c>
      <c r="AU156" s="139" t="s">
        <v>6</v>
      </c>
      <c r="AY156" s="17" t="s">
        <v>224</v>
      </c>
      <c r="BE156" s="140">
        <f t="shared" ref="BE156:BE164" si="24">IF(N156="základní",J156,0)</f>
        <v>0</v>
      </c>
      <c r="BF156" s="140">
        <f t="shared" ref="BF156:BF164" si="25">IF(N156="snížená",J156,0)</f>
        <v>0</v>
      </c>
      <c r="BG156" s="140">
        <f t="shared" ref="BG156:BG164" si="26">IF(N156="zákl. přenesená",J156,0)</f>
        <v>0</v>
      </c>
      <c r="BH156" s="140">
        <f t="shared" ref="BH156:BH164" si="27">IF(N156="sníž. přenesená",J156,0)</f>
        <v>0</v>
      </c>
      <c r="BI156" s="140">
        <f t="shared" ref="BI156:BI164" si="28">IF(N156="nulová",J156,0)</f>
        <v>0</v>
      </c>
      <c r="BJ156" s="17" t="s">
        <v>6</v>
      </c>
      <c r="BK156" s="140">
        <f t="shared" ref="BK156:BK164" si="29">ROUND(I156*H156,2)</f>
        <v>0</v>
      </c>
      <c r="BL156" s="17" t="s">
        <v>229</v>
      </c>
      <c r="BM156" s="139" t="s">
        <v>557</v>
      </c>
    </row>
    <row r="157" spans="2:65" s="1" customFormat="1" ht="21.75" customHeight="1">
      <c r="B157" s="32"/>
      <c r="C157" s="127" t="s">
        <v>394</v>
      </c>
      <c r="D157" s="127" t="s">
        <v>225</v>
      </c>
      <c r="E157" s="128" t="s">
        <v>1115</v>
      </c>
      <c r="F157" s="129" t="s">
        <v>1116</v>
      </c>
      <c r="G157" s="130" t="s">
        <v>447</v>
      </c>
      <c r="H157" s="131">
        <v>326</v>
      </c>
      <c r="I157" s="132"/>
      <c r="J157" s="133">
        <f t="shared" si="20"/>
        <v>0</v>
      </c>
      <c r="K157" s="134"/>
      <c r="L157" s="32"/>
      <c r="M157" s="135" t="s">
        <v>1</v>
      </c>
      <c r="N157" s="136" t="s">
        <v>44</v>
      </c>
      <c r="P157" s="137">
        <f t="shared" si="21"/>
        <v>0</v>
      </c>
      <c r="Q157" s="137">
        <v>0</v>
      </c>
      <c r="R157" s="137">
        <f t="shared" si="22"/>
        <v>0</v>
      </c>
      <c r="S157" s="137">
        <v>0</v>
      </c>
      <c r="T157" s="138">
        <f t="shared" si="23"/>
        <v>0</v>
      </c>
      <c r="AR157" s="139" t="s">
        <v>229</v>
      </c>
      <c r="AT157" s="139" t="s">
        <v>225</v>
      </c>
      <c r="AU157" s="139" t="s">
        <v>6</v>
      </c>
      <c r="AY157" s="17" t="s">
        <v>224</v>
      </c>
      <c r="BE157" s="140">
        <f t="shared" si="24"/>
        <v>0</v>
      </c>
      <c r="BF157" s="140">
        <f t="shared" si="25"/>
        <v>0</v>
      </c>
      <c r="BG157" s="140">
        <f t="shared" si="26"/>
        <v>0</v>
      </c>
      <c r="BH157" s="140">
        <f t="shared" si="27"/>
        <v>0</v>
      </c>
      <c r="BI157" s="140">
        <f t="shared" si="28"/>
        <v>0</v>
      </c>
      <c r="BJ157" s="17" t="s">
        <v>6</v>
      </c>
      <c r="BK157" s="140">
        <f t="shared" si="29"/>
        <v>0</v>
      </c>
      <c r="BL157" s="17" t="s">
        <v>229</v>
      </c>
      <c r="BM157" s="139" t="s">
        <v>568</v>
      </c>
    </row>
    <row r="158" spans="2:65" s="1" customFormat="1" ht="16.5" customHeight="1">
      <c r="B158" s="32"/>
      <c r="C158" s="162" t="s">
        <v>285</v>
      </c>
      <c r="D158" s="162" t="s">
        <v>748</v>
      </c>
      <c r="E158" s="163" t="s">
        <v>1117</v>
      </c>
      <c r="F158" s="164" t="s">
        <v>1118</v>
      </c>
      <c r="G158" s="165" t="s">
        <v>918</v>
      </c>
      <c r="H158" s="166">
        <v>22.934999999999999</v>
      </c>
      <c r="I158" s="167"/>
      <c r="J158" s="168">
        <f t="shared" si="20"/>
        <v>0</v>
      </c>
      <c r="K158" s="169"/>
      <c r="L158" s="170"/>
      <c r="M158" s="171" t="s">
        <v>1</v>
      </c>
      <c r="N158" s="172" t="s">
        <v>44</v>
      </c>
      <c r="P158" s="137">
        <f t="shared" si="21"/>
        <v>0</v>
      </c>
      <c r="Q158" s="137">
        <v>0</v>
      </c>
      <c r="R158" s="137">
        <f t="shared" si="22"/>
        <v>0</v>
      </c>
      <c r="S158" s="137">
        <v>0</v>
      </c>
      <c r="T158" s="138">
        <f t="shared" si="23"/>
        <v>0</v>
      </c>
      <c r="AR158" s="139" t="s">
        <v>272</v>
      </c>
      <c r="AT158" s="139" t="s">
        <v>748</v>
      </c>
      <c r="AU158" s="139" t="s">
        <v>6</v>
      </c>
      <c r="AY158" s="17" t="s">
        <v>224</v>
      </c>
      <c r="BE158" s="140">
        <f t="shared" si="24"/>
        <v>0</v>
      </c>
      <c r="BF158" s="140">
        <f t="shared" si="25"/>
        <v>0</v>
      </c>
      <c r="BG158" s="140">
        <f t="shared" si="26"/>
        <v>0</v>
      </c>
      <c r="BH158" s="140">
        <f t="shared" si="27"/>
        <v>0</v>
      </c>
      <c r="BI158" s="140">
        <f t="shared" si="28"/>
        <v>0</v>
      </c>
      <c r="BJ158" s="17" t="s">
        <v>6</v>
      </c>
      <c r="BK158" s="140">
        <f t="shared" si="29"/>
        <v>0</v>
      </c>
      <c r="BL158" s="17" t="s">
        <v>229</v>
      </c>
      <c r="BM158" s="139" t="s">
        <v>576</v>
      </c>
    </row>
    <row r="159" spans="2:65" s="1" customFormat="1" ht="24.2" customHeight="1">
      <c r="B159" s="32"/>
      <c r="C159" s="127" t="s">
        <v>414</v>
      </c>
      <c r="D159" s="127" t="s">
        <v>225</v>
      </c>
      <c r="E159" s="128" t="s">
        <v>1119</v>
      </c>
      <c r="F159" s="129" t="s">
        <v>1120</v>
      </c>
      <c r="G159" s="130" t="s">
        <v>447</v>
      </c>
      <c r="H159" s="131">
        <v>33</v>
      </c>
      <c r="I159" s="132"/>
      <c r="J159" s="133">
        <f t="shared" si="20"/>
        <v>0</v>
      </c>
      <c r="K159" s="134"/>
      <c r="L159" s="32"/>
      <c r="M159" s="135" t="s">
        <v>1</v>
      </c>
      <c r="N159" s="136" t="s">
        <v>44</v>
      </c>
      <c r="P159" s="137">
        <f t="shared" si="21"/>
        <v>0</v>
      </c>
      <c r="Q159" s="137">
        <v>0</v>
      </c>
      <c r="R159" s="137">
        <f t="shared" si="22"/>
        <v>0</v>
      </c>
      <c r="S159" s="137">
        <v>0</v>
      </c>
      <c r="T159" s="138">
        <f t="shared" si="23"/>
        <v>0</v>
      </c>
      <c r="AR159" s="139" t="s">
        <v>229</v>
      </c>
      <c r="AT159" s="139" t="s">
        <v>225</v>
      </c>
      <c r="AU159" s="139" t="s">
        <v>6</v>
      </c>
      <c r="AY159" s="17" t="s">
        <v>224</v>
      </c>
      <c r="BE159" s="140">
        <f t="shared" si="24"/>
        <v>0</v>
      </c>
      <c r="BF159" s="140">
        <f t="shared" si="25"/>
        <v>0</v>
      </c>
      <c r="BG159" s="140">
        <f t="shared" si="26"/>
        <v>0</v>
      </c>
      <c r="BH159" s="140">
        <f t="shared" si="27"/>
        <v>0</v>
      </c>
      <c r="BI159" s="140">
        <f t="shared" si="28"/>
        <v>0</v>
      </c>
      <c r="BJ159" s="17" t="s">
        <v>6</v>
      </c>
      <c r="BK159" s="140">
        <f t="shared" si="29"/>
        <v>0</v>
      </c>
      <c r="BL159" s="17" t="s">
        <v>229</v>
      </c>
      <c r="BM159" s="139" t="s">
        <v>313</v>
      </c>
    </row>
    <row r="160" spans="2:65" s="1" customFormat="1" ht="24.2" customHeight="1">
      <c r="B160" s="32"/>
      <c r="C160" s="162" t="s">
        <v>420</v>
      </c>
      <c r="D160" s="162" t="s">
        <v>748</v>
      </c>
      <c r="E160" s="163" t="s">
        <v>1121</v>
      </c>
      <c r="F160" s="164" t="s">
        <v>1122</v>
      </c>
      <c r="G160" s="165" t="s">
        <v>312</v>
      </c>
      <c r="H160" s="166">
        <v>40</v>
      </c>
      <c r="I160" s="167"/>
      <c r="J160" s="168">
        <f t="shared" si="20"/>
        <v>0</v>
      </c>
      <c r="K160" s="169"/>
      <c r="L160" s="170"/>
      <c r="M160" s="171" t="s">
        <v>1</v>
      </c>
      <c r="N160" s="172" t="s">
        <v>44</v>
      </c>
      <c r="P160" s="137">
        <f t="shared" si="21"/>
        <v>0</v>
      </c>
      <c r="Q160" s="137">
        <v>0</v>
      </c>
      <c r="R160" s="137">
        <f t="shared" si="22"/>
        <v>0</v>
      </c>
      <c r="S160" s="137">
        <v>0</v>
      </c>
      <c r="T160" s="138">
        <f t="shared" si="23"/>
        <v>0</v>
      </c>
      <c r="AR160" s="139" t="s">
        <v>272</v>
      </c>
      <c r="AT160" s="139" t="s">
        <v>748</v>
      </c>
      <c r="AU160" s="139" t="s">
        <v>6</v>
      </c>
      <c r="AY160" s="17" t="s">
        <v>224</v>
      </c>
      <c r="BE160" s="140">
        <f t="shared" si="24"/>
        <v>0</v>
      </c>
      <c r="BF160" s="140">
        <f t="shared" si="25"/>
        <v>0</v>
      </c>
      <c r="BG160" s="140">
        <f t="shared" si="26"/>
        <v>0</v>
      </c>
      <c r="BH160" s="140">
        <f t="shared" si="27"/>
        <v>0</v>
      </c>
      <c r="BI160" s="140">
        <f t="shared" si="28"/>
        <v>0</v>
      </c>
      <c r="BJ160" s="17" t="s">
        <v>6</v>
      </c>
      <c r="BK160" s="140">
        <f t="shared" si="29"/>
        <v>0</v>
      </c>
      <c r="BL160" s="17" t="s">
        <v>229</v>
      </c>
      <c r="BM160" s="139" t="s">
        <v>317</v>
      </c>
    </row>
    <row r="161" spans="2:65" s="1" customFormat="1" ht="24.2" customHeight="1">
      <c r="B161" s="32"/>
      <c r="C161" s="162" t="s">
        <v>425</v>
      </c>
      <c r="D161" s="162" t="s">
        <v>748</v>
      </c>
      <c r="E161" s="163" t="s">
        <v>1123</v>
      </c>
      <c r="F161" s="164" t="s">
        <v>1124</v>
      </c>
      <c r="G161" s="165" t="s">
        <v>312</v>
      </c>
      <c r="H161" s="166">
        <v>22</v>
      </c>
      <c r="I161" s="167"/>
      <c r="J161" s="168">
        <f t="shared" si="20"/>
        <v>0</v>
      </c>
      <c r="K161" s="169"/>
      <c r="L161" s="170"/>
      <c r="M161" s="171" t="s">
        <v>1</v>
      </c>
      <c r="N161" s="172" t="s">
        <v>44</v>
      </c>
      <c r="P161" s="137">
        <f t="shared" si="21"/>
        <v>0</v>
      </c>
      <c r="Q161" s="137">
        <v>0</v>
      </c>
      <c r="R161" s="137">
        <f t="shared" si="22"/>
        <v>0</v>
      </c>
      <c r="S161" s="137">
        <v>0</v>
      </c>
      <c r="T161" s="138">
        <f t="shared" si="23"/>
        <v>0</v>
      </c>
      <c r="AR161" s="139" t="s">
        <v>272</v>
      </c>
      <c r="AT161" s="139" t="s">
        <v>748</v>
      </c>
      <c r="AU161" s="139" t="s">
        <v>6</v>
      </c>
      <c r="AY161" s="17" t="s">
        <v>224</v>
      </c>
      <c r="BE161" s="140">
        <f t="shared" si="24"/>
        <v>0</v>
      </c>
      <c r="BF161" s="140">
        <f t="shared" si="25"/>
        <v>0</v>
      </c>
      <c r="BG161" s="140">
        <f t="shared" si="26"/>
        <v>0</v>
      </c>
      <c r="BH161" s="140">
        <f t="shared" si="27"/>
        <v>0</v>
      </c>
      <c r="BI161" s="140">
        <f t="shared" si="28"/>
        <v>0</v>
      </c>
      <c r="BJ161" s="17" t="s">
        <v>6</v>
      </c>
      <c r="BK161" s="140">
        <f t="shared" si="29"/>
        <v>0</v>
      </c>
      <c r="BL161" s="17" t="s">
        <v>229</v>
      </c>
      <c r="BM161" s="139" t="s">
        <v>321</v>
      </c>
    </row>
    <row r="162" spans="2:65" s="1" customFormat="1" ht="16.5" customHeight="1">
      <c r="B162" s="32"/>
      <c r="C162" s="127" t="s">
        <v>429</v>
      </c>
      <c r="D162" s="127" t="s">
        <v>225</v>
      </c>
      <c r="E162" s="128" t="s">
        <v>1125</v>
      </c>
      <c r="F162" s="129" t="s">
        <v>1126</v>
      </c>
      <c r="G162" s="130" t="s">
        <v>312</v>
      </c>
      <c r="H162" s="131">
        <v>62</v>
      </c>
      <c r="I162" s="132"/>
      <c r="J162" s="133">
        <f t="shared" si="20"/>
        <v>0</v>
      </c>
      <c r="K162" s="134"/>
      <c r="L162" s="32"/>
      <c r="M162" s="135" t="s">
        <v>1</v>
      </c>
      <c r="N162" s="136" t="s">
        <v>44</v>
      </c>
      <c r="P162" s="137">
        <f t="shared" si="21"/>
        <v>0</v>
      </c>
      <c r="Q162" s="137">
        <v>0</v>
      </c>
      <c r="R162" s="137">
        <f t="shared" si="22"/>
        <v>0</v>
      </c>
      <c r="S162" s="137">
        <v>0</v>
      </c>
      <c r="T162" s="138">
        <f t="shared" si="23"/>
        <v>0</v>
      </c>
      <c r="AR162" s="139" t="s">
        <v>229</v>
      </c>
      <c r="AT162" s="139" t="s">
        <v>225</v>
      </c>
      <c r="AU162" s="139" t="s">
        <v>6</v>
      </c>
      <c r="AY162" s="17" t="s">
        <v>224</v>
      </c>
      <c r="BE162" s="140">
        <f t="shared" si="24"/>
        <v>0</v>
      </c>
      <c r="BF162" s="140">
        <f t="shared" si="25"/>
        <v>0</v>
      </c>
      <c r="BG162" s="140">
        <f t="shared" si="26"/>
        <v>0</v>
      </c>
      <c r="BH162" s="140">
        <f t="shared" si="27"/>
        <v>0</v>
      </c>
      <c r="BI162" s="140">
        <f t="shared" si="28"/>
        <v>0</v>
      </c>
      <c r="BJ162" s="17" t="s">
        <v>6</v>
      </c>
      <c r="BK162" s="140">
        <f t="shared" si="29"/>
        <v>0</v>
      </c>
      <c r="BL162" s="17" t="s">
        <v>229</v>
      </c>
      <c r="BM162" s="139" t="s">
        <v>326</v>
      </c>
    </row>
    <row r="163" spans="2:65" s="1" customFormat="1" ht="16.5" customHeight="1">
      <c r="B163" s="32"/>
      <c r="C163" s="162" t="s">
        <v>434</v>
      </c>
      <c r="D163" s="162" t="s">
        <v>748</v>
      </c>
      <c r="E163" s="163" t="s">
        <v>1127</v>
      </c>
      <c r="F163" s="164" t="s">
        <v>1128</v>
      </c>
      <c r="G163" s="165" t="s">
        <v>312</v>
      </c>
      <c r="H163" s="166">
        <v>11</v>
      </c>
      <c r="I163" s="167"/>
      <c r="J163" s="168">
        <f t="shared" si="20"/>
        <v>0</v>
      </c>
      <c r="K163" s="169"/>
      <c r="L163" s="170"/>
      <c r="M163" s="171" t="s">
        <v>1</v>
      </c>
      <c r="N163" s="172" t="s">
        <v>44</v>
      </c>
      <c r="P163" s="137">
        <f t="shared" si="21"/>
        <v>0</v>
      </c>
      <c r="Q163" s="137">
        <v>0</v>
      </c>
      <c r="R163" s="137">
        <f t="shared" si="22"/>
        <v>0</v>
      </c>
      <c r="S163" s="137">
        <v>0</v>
      </c>
      <c r="T163" s="138">
        <f t="shared" si="23"/>
        <v>0</v>
      </c>
      <c r="AR163" s="139" t="s">
        <v>272</v>
      </c>
      <c r="AT163" s="139" t="s">
        <v>748</v>
      </c>
      <c r="AU163" s="139" t="s">
        <v>6</v>
      </c>
      <c r="AY163" s="17" t="s">
        <v>224</v>
      </c>
      <c r="BE163" s="140">
        <f t="shared" si="24"/>
        <v>0</v>
      </c>
      <c r="BF163" s="140">
        <f t="shared" si="25"/>
        <v>0</v>
      </c>
      <c r="BG163" s="140">
        <f t="shared" si="26"/>
        <v>0</v>
      </c>
      <c r="BH163" s="140">
        <f t="shared" si="27"/>
        <v>0</v>
      </c>
      <c r="BI163" s="140">
        <f t="shared" si="28"/>
        <v>0</v>
      </c>
      <c r="BJ163" s="17" t="s">
        <v>6</v>
      </c>
      <c r="BK163" s="140">
        <f t="shared" si="29"/>
        <v>0</v>
      </c>
      <c r="BL163" s="17" t="s">
        <v>229</v>
      </c>
      <c r="BM163" s="139" t="s">
        <v>331</v>
      </c>
    </row>
    <row r="164" spans="2:65" s="1" customFormat="1" ht="16.5" customHeight="1">
      <c r="B164" s="32"/>
      <c r="C164" s="127" t="s">
        <v>444</v>
      </c>
      <c r="D164" s="127" t="s">
        <v>225</v>
      </c>
      <c r="E164" s="128" t="s">
        <v>1129</v>
      </c>
      <c r="F164" s="129" t="s">
        <v>1130</v>
      </c>
      <c r="G164" s="130" t="s">
        <v>312</v>
      </c>
      <c r="H164" s="131">
        <v>11</v>
      </c>
      <c r="I164" s="132"/>
      <c r="J164" s="133">
        <f t="shared" si="20"/>
        <v>0</v>
      </c>
      <c r="K164" s="134"/>
      <c r="L164" s="32"/>
      <c r="M164" s="135" t="s">
        <v>1</v>
      </c>
      <c r="N164" s="136" t="s">
        <v>44</v>
      </c>
      <c r="P164" s="137">
        <f t="shared" si="21"/>
        <v>0</v>
      </c>
      <c r="Q164" s="137">
        <v>0</v>
      </c>
      <c r="R164" s="137">
        <f t="shared" si="22"/>
        <v>0</v>
      </c>
      <c r="S164" s="137">
        <v>0</v>
      </c>
      <c r="T164" s="138">
        <f t="shared" si="23"/>
        <v>0</v>
      </c>
      <c r="AR164" s="139" t="s">
        <v>229</v>
      </c>
      <c r="AT164" s="139" t="s">
        <v>225</v>
      </c>
      <c r="AU164" s="139" t="s">
        <v>6</v>
      </c>
      <c r="AY164" s="17" t="s">
        <v>224</v>
      </c>
      <c r="BE164" s="140">
        <f t="shared" si="24"/>
        <v>0</v>
      </c>
      <c r="BF164" s="140">
        <f t="shared" si="25"/>
        <v>0</v>
      </c>
      <c r="BG164" s="140">
        <f t="shared" si="26"/>
        <v>0</v>
      </c>
      <c r="BH164" s="140">
        <f t="shared" si="27"/>
        <v>0</v>
      </c>
      <c r="BI164" s="140">
        <f t="shared" si="28"/>
        <v>0</v>
      </c>
      <c r="BJ164" s="17" t="s">
        <v>6</v>
      </c>
      <c r="BK164" s="140">
        <f t="shared" si="29"/>
        <v>0</v>
      </c>
      <c r="BL164" s="17" t="s">
        <v>229</v>
      </c>
      <c r="BM164" s="139" t="s">
        <v>337</v>
      </c>
    </row>
    <row r="165" spans="2:65" s="10" customFormat="1" ht="25.9" customHeight="1">
      <c r="B165" s="117"/>
      <c r="D165" s="118" t="s">
        <v>78</v>
      </c>
      <c r="E165" s="119" t="s">
        <v>1131</v>
      </c>
      <c r="F165" s="119" t="s">
        <v>1132</v>
      </c>
      <c r="I165" s="120"/>
      <c r="J165" s="121">
        <f>BK165</f>
        <v>0</v>
      </c>
      <c r="L165" s="117"/>
      <c r="M165" s="122"/>
      <c r="P165" s="123">
        <f>SUM(P166:P168)</f>
        <v>0</v>
      </c>
      <c r="R165" s="123">
        <f>SUM(R166:R168)</f>
        <v>0</v>
      </c>
      <c r="T165" s="124">
        <f>SUM(T166:T168)</f>
        <v>0</v>
      </c>
      <c r="AR165" s="118" t="s">
        <v>6</v>
      </c>
      <c r="AT165" s="125" t="s">
        <v>78</v>
      </c>
      <c r="AU165" s="125" t="s">
        <v>79</v>
      </c>
      <c r="AY165" s="118" t="s">
        <v>224</v>
      </c>
      <c r="BK165" s="126">
        <f>SUM(BK166:BK168)</f>
        <v>0</v>
      </c>
    </row>
    <row r="166" spans="2:65" s="1" customFormat="1" ht="24.2" customHeight="1">
      <c r="B166" s="32"/>
      <c r="C166" s="127" t="s">
        <v>451</v>
      </c>
      <c r="D166" s="127" t="s">
        <v>225</v>
      </c>
      <c r="E166" s="128" t="s">
        <v>1133</v>
      </c>
      <c r="F166" s="129" t="s">
        <v>1134</v>
      </c>
      <c r="G166" s="130" t="s">
        <v>610</v>
      </c>
      <c r="H166" s="131">
        <v>5</v>
      </c>
      <c r="I166" s="132"/>
      <c r="J166" s="133">
        <f>ROUND(I166*H166,2)</f>
        <v>0</v>
      </c>
      <c r="K166" s="134"/>
      <c r="L166" s="32"/>
      <c r="M166" s="135" t="s">
        <v>1</v>
      </c>
      <c r="N166" s="136" t="s">
        <v>44</v>
      </c>
      <c r="P166" s="137">
        <f>O166*H166</f>
        <v>0</v>
      </c>
      <c r="Q166" s="137">
        <v>0</v>
      </c>
      <c r="R166" s="137">
        <f>Q166*H166</f>
        <v>0</v>
      </c>
      <c r="S166" s="137">
        <v>0</v>
      </c>
      <c r="T166" s="138">
        <f>S166*H166</f>
        <v>0</v>
      </c>
      <c r="AR166" s="139" t="s">
        <v>229</v>
      </c>
      <c r="AT166" s="139" t="s">
        <v>225</v>
      </c>
      <c r="AU166" s="139" t="s">
        <v>6</v>
      </c>
      <c r="AY166" s="17" t="s">
        <v>224</v>
      </c>
      <c r="BE166" s="140">
        <f>IF(N166="základní",J166,0)</f>
        <v>0</v>
      </c>
      <c r="BF166" s="140">
        <f>IF(N166="snížená",J166,0)</f>
        <v>0</v>
      </c>
      <c r="BG166" s="140">
        <f>IF(N166="zákl. přenesená",J166,0)</f>
        <v>0</v>
      </c>
      <c r="BH166" s="140">
        <f>IF(N166="sníž. přenesená",J166,0)</f>
        <v>0</v>
      </c>
      <c r="BI166" s="140">
        <f>IF(N166="nulová",J166,0)</f>
        <v>0</v>
      </c>
      <c r="BJ166" s="17" t="s">
        <v>6</v>
      </c>
      <c r="BK166" s="140">
        <f>ROUND(I166*H166,2)</f>
        <v>0</v>
      </c>
      <c r="BL166" s="17" t="s">
        <v>229</v>
      </c>
      <c r="BM166" s="139" t="s">
        <v>626</v>
      </c>
    </row>
    <row r="167" spans="2:65" s="1" customFormat="1" ht="24.2" customHeight="1">
      <c r="B167" s="32"/>
      <c r="C167" s="127" t="s">
        <v>289</v>
      </c>
      <c r="D167" s="127" t="s">
        <v>225</v>
      </c>
      <c r="E167" s="128" t="s">
        <v>1135</v>
      </c>
      <c r="F167" s="129" t="s">
        <v>1136</v>
      </c>
      <c r="G167" s="130" t="s">
        <v>610</v>
      </c>
      <c r="H167" s="131">
        <v>3</v>
      </c>
      <c r="I167" s="132"/>
      <c r="J167" s="133">
        <f>ROUND(I167*H167,2)</f>
        <v>0</v>
      </c>
      <c r="K167" s="134"/>
      <c r="L167" s="32"/>
      <c r="M167" s="135" t="s">
        <v>1</v>
      </c>
      <c r="N167" s="136" t="s">
        <v>44</v>
      </c>
      <c r="P167" s="137">
        <f>O167*H167</f>
        <v>0</v>
      </c>
      <c r="Q167" s="137">
        <v>0</v>
      </c>
      <c r="R167" s="137">
        <f>Q167*H167</f>
        <v>0</v>
      </c>
      <c r="S167" s="137">
        <v>0</v>
      </c>
      <c r="T167" s="138">
        <f>S167*H167</f>
        <v>0</v>
      </c>
      <c r="AR167" s="139" t="s">
        <v>229</v>
      </c>
      <c r="AT167" s="139" t="s">
        <v>225</v>
      </c>
      <c r="AU167" s="139" t="s">
        <v>6</v>
      </c>
      <c r="AY167" s="17" t="s">
        <v>224</v>
      </c>
      <c r="BE167" s="140">
        <f>IF(N167="základní",J167,0)</f>
        <v>0</v>
      </c>
      <c r="BF167" s="140">
        <f>IF(N167="snížená",J167,0)</f>
        <v>0</v>
      </c>
      <c r="BG167" s="140">
        <f>IF(N167="zákl. přenesená",J167,0)</f>
        <v>0</v>
      </c>
      <c r="BH167" s="140">
        <f>IF(N167="sníž. přenesená",J167,0)</f>
        <v>0</v>
      </c>
      <c r="BI167" s="140">
        <f>IF(N167="nulová",J167,0)</f>
        <v>0</v>
      </c>
      <c r="BJ167" s="17" t="s">
        <v>6</v>
      </c>
      <c r="BK167" s="140">
        <f>ROUND(I167*H167,2)</f>
        <v>0</v>
      </c>
      <c r="BL167" s="17" t="s">
        <v>229</v>
      </c>
      <c r="BM167" s="139" t="s">
        <v>634</v>
      </c>
    </row>
    <row r="168" spans="2:65" s="1" customFormat="1" ht="21.75" customHeight="1">
      <c r="B168" s="32"/>
      <c r="C168" s="127" t="s">
        <v>468</v>
      </c>
      <c r="D168" s="127" t="s">
        <v>225</v>
      </c>
      <c r="E168" s="128" t="s">
        <v>1137</v>
      </c>
      <c r="F168" s="129" t="s">
        <v>1138</v>
      </c>
      <c r="G168" s="130" t="s">
        <v>610</v>
      </c>
      <c r="H168" s="131">
        <v>8</v>
      </c>
      <c r="I168" s="132"/>
      <c r="J168" s="133">
        <f>ROUND(I168*H168,2)</f>
        <v>0</v>
      </c>
      <c r="K168" s="134"/>
      <c r="L168" s="32"/>
      <c r="M168" s="135" t="s">
        <v>1</v>
      </c>
      <c r="N168" s="136" t="s">
        <v>44</v>
      </c>
      <c r="P168" s="137">
        <f>O168*H168</f>
        <v>0</v>
      </c>
      <c r="Q168" s="137">
        <v>0</v>
      </c>
      <c r="R168" s="137">
        <f>Q168*H168</f>
        <v>0</v>
      </c>
      <c r="S168" s="137">
        <v>0</v>
      </c>
      <c r="T168" s="138">
        <f>S168*H168</f>
        <v>0</v>
      </c>
      <c r="AR168" s="139" t="s">
        <v>229</v>
      </c>
      <c r="AT168" s="139" t="s">
        <v>225</v>
      </c>
      <c r="AU168" s="139" t="s">
        <v>6</v>
      </c>
      <c r="AY168" s="17" t="s">
        <v>224</v>
      </c>
      <c r="BE168" s="140">
        <f>IF(N168="základní",J168,0)</f>
        <v>0</v>
      </c>
      <c r="BF168" s="140">
        <f>IF(N168="snížená",J168,0)</f>
        <v>0</v>
      </c>
      <c r="BG168" s="140">
        <f>IF(N168="zákl. přenesená",J168,0)</f>
        <v>0</v>
      </c>
      <c r="BH168" s="140">
        <f>IF(N168="sníž. přenesená",J168,0)</f>
        <v>0</v>
      </c>
      <c r="BI168" s="140">
        <f>IF(N168="nulová",J168,0)</f>
        <v>0</v>
      </c>
      <c r="BJ168" s="17" t="s">
        <v>6</v>
      </c>
      <c r="BK168" s="140">
        <f>ROUND(I168*H168,2)</f>
        <v>0</v>
      </c>
      <c r="BL168" s="17" t="s">
        <v>229</v>
      </c>
      <c r="BM168" s="139" t="s">
        <v>642</v>
      </c>
    </row>
    <row r="169" spans="2:65" s="10" customFormat="1" ht="25.9" customHeight="1">
      <c r="B169" s="117"/>
      <c r="D169" s="118" t="s">
        <v>78</v>
      </c>
      <c r="E169" s="119" t="s">
        <v>1139</v>
      </c>
      <c r="F169" s="119" t="s">
        <v>178</v>
      </c>
      <c r="I169" s="120"/>
      <c r="J169" s="121">
        <f>BK169</f>
        <v>0</v>
      </c>
      <c r="L169" s="117"/>
      <c r="M169" s="122"/>
      <c r="P169" s="123">
        <f>P170</f>
        <v>0</v>
      </c>
      <c r="R169" s="123">
        <f>R170</f>
        <v>0</v>
      </c>
      <c r="T169" s="124">
        <f>T170</f>
        <v>0</v>
      </c>
      <c r="AR169" s="118" t="s">
        <v>6</v>
      </c>
      <c r="AT169" s="125" t="s">
        <v>78</v>
      </c>
      <c r="AU169" s="125" t="s">
        <v>79</v>
      </c>
      <c r="AY169" s="118" t="s">
        <v>224</v>
      </c>
      <c r="BK169" s="126">
        <f>BK170</f>
        <v>0</v>
      </c>
    </row>
    <row r="170" spans="2:65" s="1" customFormat="1" ht="16.5" customHeight="1">
      <c r="B170" s="32"/>
      <c r="C170" s="127" t="s">
        <v>472</v>
      </c>
      <c r="D170" s="127" t="s">
        <v>225</v>
      </c>
      <c r="E170" s="128" t="s">
        <v>1140</v>
      </c>
      <c r="F170" s="129" t="s">
        <v>1141</v>
      </c>
      <c r="G170" s="130" t="s">
        <v>312</v>
      </c>
      <c r="H170" s="131">
        <v>1</v>
      </c>
      <c r="I170" s="132"/>
      <c r="J170" s="133">
        <f>ROUND(I170*H170,2)</f>
        <v>0</v>
      </c>
      <c r="K170" s="134"/>
      <c r="L170" s="32"/>
      <c r="M170" s="181" t="s">
        <v>1</v>
      </c>
      <c r="N170" s="182" t="s">
        <v>44</v>
      </c>
      <c r="O170" s="183"/>
      <c r="P170" s="184">
        <f>O170*H170</f>
        <v>0</v>
      </c>
      <c r="Q170" s="184">
        <v>0</v>
      </c>
      <c r="R170" s="184">
        <f>Q170*H170</f>
        <v>0</v>
      </c>
      <c r="S170" s="184">
        <v>0</v>
      </c>
      <c r="T170" s="185">
        <f>S170*H170</f>
        <v>0</v>
      </c>
      <c r="AR170" s="139" t="s">
        <v>229</v>
      </c>
      <c r="AT170" s="139" t="s">
        <v>225</v>
      </c>
      <c r="AU170" s="139" t="s">
        <v>6</v>
      </c>
      <c r="AY170" s="17" t="s">
        <v>224</v>
      </c>
      <c r="BE170" s="140">
        <f>IF(N170="základní",J170,0)</f>
        <v>0</v>
      </c>
      <c r="BF170" s="140">
        <f>IF(N170="snížená",J170,0)</f>
        <v>0</v>
      </c>
      <c r="BG170" s="140">
        <f>IF(N170="zákl. přenesená",J170,0)</f>
        <v>0</v>
      </c>
      <c r="BH170" s="140">
        <f>IF(N170="sníž. přenesená",J170,0)</f>
        <v>0</v>
      </c>
      <c r="BI170" s="140">
        <f>IF(N170="nulová",J170,0)</f>
        <v>0</v>
      </c>
      <c r="BJ170" s="17" t="s">
        <v>6</v>
      </c>
      <c r="BK170" s="140">
        <f>ROUND(I170*H170,2)</f>
        <v>0</v>
      </c>
      <c r="BL170" s="17" t="s">
        <v>229</v>
      </c>
      <c r="BM170" s="139" t="s">
        <v>650</v>
      </c>
    </row>
    <row r="171" spans="2:65" s="1" customFormat="1" ht="6.95" customHeight="1">
      <c r="B171" s="44"/>
      <c r="C171" s="45"/>
      <c r="D171" s="45"/>
      <c r="E171" s="45"/>
      <c r="F171" s="45"/>
      <c r="G171" s="45"/>
      <c r="H171" s="45"/>
      <c r="I171" s="45"/>
      <c r="J171" s="45"/>
      <c r="K171" s="45"/>
      <c r="L171" s="32"/>
    </row>
  </sheetData>
  <sheetProtection algorithmName="SHA-512" hashValue="Mc7jwmNR7Z4lqmzC1iGhzFw8YbPLbRHc2inJX5H9ZHTc2Al+RyLjWpzLmyXQRUg6AP62IaPTbLHXZtPi5ajYGw==" saltValue="rJtIqr2uL7cx8acn4rmg2xi4W9hzxnLasRqcLT+ee2gbYXdV1ux76doM2m9izI2dE9viyEIwR5N6CvPZd8IMdA==" spinCount="100000" sheet="1" objects="1" scenarios="1" formatColumns="0" formatRows="0" autoFilter="0"/>
  <autoFilter ref="C122:K170" xr:uid="{00000000-0009-0000-0000-000003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51"/>
  <sheetViews>
    <sheetView showGridLines="0" topLeftCell="A128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97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>
      <c r="B4" s="20"/>
      <c r="D4" s="21" t="s">
        <v>181</v>
      </c>
      <c r="L4" s="20"/>
      <c r="M4" s="88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236" t="str">
        <f>'Rekapitulace stavby'!K6</f>
        <v>Přírodní koupací biotop Jilemnice</v>
      </c>
      <c r="F7" s="237"/>
      <c r="G7" s="237"/>
      <c r="H7" s="237"/>
      <c r="L7" s="20"/>
    </row>
    <row r="8" spans="2:46" s="1" customFormat="1" ht="12" customHeight="1">
      <c r="B8" s="32"/>
      <c r="D8" s="27" t="s">
        <v>182</v>
      </c>
      <c r="L8" s="32"/>
    </row>
    <row r="9" spans="2:46" s="1" customFormat="1" ht="16.5" customHeight="1">
      <c r="B9" s="32"/>
      <c r="E9" s="201" t="s">
        <v>1142</v>
      </c>
      <c r="F9" s="235"/>
      <c r="G9" s="235"/>
      <c r="H9" s="235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19</v>
      </c>
      <c r="F11" s="25" t="s">
        <v>1</v>
      </c>
      <c r="I11" s="27" t="s">
        <v>20</v>
      </c>
      <c r="J11" s="25" t="s">
        <v>1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52" t="str">
        <f>'Rekapitulace stavby'!AN8</f>
        <v>12. 2. 2024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27</v>
      </c>
      <c r="L14" s="32"/>
    </row>
    <row r="15" spans="2:46" s="1" customFormat="1" ht="18" customHeight="1">
      <c r="B15" s="32"/>
      <c r="E15" s="25" t="s">
        <v>28</v>
      </c>
      <c r="I15" s="27" t="s">
        <v>29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30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8" t="str">
        <f>'Rekapitulace stavby'!E14</f>
        <v>Vyplň údaj</v>
      </c>
      <c r="F18" s="224"/>
      <c r="G18" s="224"/>
      <c r="H18" s="224"/>
      <c r="I18" s="27" t="s">
        <v>29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32</v>
      </c>
      <c r="I20" s="27" t="s">
        <v>26</v>
      </c>
      <c r="J20" s="25" t="s">
        <v>33</v>
      </c>
      <c r="L20" s="32"/>
    </row>
    <row r="21" spans="2:12" s="1" customFormat="1" ht="18" customHeight="1">
      <c r="B21" s="32"/>
      <c r="E21" s="25" t="s">
        <v>34</v>
      </c>
      <c r="I21" s="27" t="s">
        <v>29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36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29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38</v>
      </c>
      <c r="L26" s="32"/>
    </row>
    <row r="27" spans="2:12" s="7" customFormat="1" ht="16.5" customHeight="1">
      <c r="B27" s="89"/>
      <c r="E27" s="228" t="s">
        <v>1</v>
      </c>
      <c r="F27" s="228"/>
      <c r="G27" s="228"/>
      <c r="H27" s="228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39</v>
      </c>
      <c r="J30" s="66">
        <f>ROUND(J120,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41</v>
      </c>
      <c r="I32" s="35" t="s">
        <v>40</v>
      </c>
      <c r="J32" s="35" t="s">
        <v>42</v>
      </c>
      <c r="L32" s="32"/>
    </row>
    <row r="33" spans="2:12" s="1" customFormat="1" ht="14.45" customHeight="1">
      <c r="B33" s="32"/>
      <c r="D33" s="55" t="s">
        <v>43</v>
      </c>
      <c r="E33" s="27" t="s">
        <v>44</v>
      </c>
      <c r="F33" s="91">
        <f>ROUND((SUM(BE120:BE150)),  2)</f>
        <v>0</v>
      </c>
      <c r="I33" s="92">
        <v>0.21</v>
      </c>
      <c r="J33" s="91">
        <f>ROUND(((SUM(BE120:BE150))*I33),  2)</f>
        <v>0</v>
      </c>
      <c r="L33" s="32"/>
    </row>
    <row r="34" spans="2:12" s="1" customFormat="1" ht="14.45" customHeight="1">
      <c r="B34" s="32"/>
      <c r="E34" s="27" t="s">
        <v>45</v>
      </c>
      <c r="F34" s="91">
        <f>ROUND((SUM(BF120:BF150)),  2)</f>
        <v>0</v>
      </c>
      <c r="I34" s="92">
        <v>0.12</v>
      </c>
      <c r="J34" s="91">
        <f>ROUND(((SUM(BF120:BF150))*I34),  2)</f>
        <v>0</v>
      </c>
      <c r="L34" s="32"/>
    </row>
    <row r="35" spans="2:12" s="1" customFormat="1" ht="14.45" hidden="1" customHeight="1">
      <c r="B35" s="32"/>
      <c r="E35" s="27" t="s">
        <v>46</v>
      </c>
      <c r="F35" s="91">
        <f>ROUND((SUM(BG120:BG150)),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47</v>
      </c>
      <c r="F36" s="91">
        <f>ROUND((SUM(BH120:BH150)),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48</v>
      </c>
      <c r="F37" s="91">
        <f>ROUND((SUM(BI120:BI150)),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3"/>
      <c r="D39" s="94" t="s">
        <v>49</v>
      </c>
      <c r="E39" s="57"/>
      <c r="F39" s="57"/>
      <c r="G39" s="95" t="s">
        <v>50</v>
      </c>
      <c r="H39" s="96" t="s">
        <v>51</v>
      </c>
      <c r="I39" s="57"/>
      <c r="J39" s="97">
        <f>SUM(J30:J37)</f>
        <v>0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52</v>
      </c>
      <c r="E50" s="42"/>
      <c r="F50" s="42"/>
      <c r="G50" s="41" t="s">
        <v>53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54</v>
      </c>
      <c r="E61" s="34"/>
      <c r="F61" s="99" t="s">
        <v>55</v>
      </c>
      <c r="G61" s="43" t="s">
        <v>54</v>
      </c>
      <c r="H61" s="34"/>
      <c r="I61" s="34"/>
      <c r="J61" s="100" t="s">
        <v>55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56</v>
      </c>
      <c r="E65" s="42"/>
      <c r="F65" s="42"/>
      <c r="G65" s="41" t="s">
        <v>57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54</v>
      </c>
      <c r="E76" s="34"/>
      <c r="F76" s="99" t="s">
        <v>55</v>
      </c>
      <c r="G76" s="43" t="s">
        <v>54</v>
      </c>
      <c r="H76" s="34"/>
      <c r="I76" s="34"/>
      <c r="J76" s="100" t="s">
        <v>55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184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17</v>
      </c>
      <c r="L84" s="32"/>
    </row>
    <row r="85" spans="2:47" s="1" customFormat="1" ht="16.5" customHeight="1">
      <c r="B85" s="32"/>
      <c r="E85" s="236" t="str">
        <f>E7</f>
        <v>Přírodní koupací biotop Jilemnice</v>
      </c>
      <c r="F85" s="237"/>
      <c r="G85" s="237"/>
      <c r="H85" s="237"/>
      <c r="L85" s="32"/>
    </row>
    <row r="86" spans="2:47" s="1" customFormat="1" ht="12" customHeight="1">
      <c r="B86" s="32"/>
      <c r="C86" s="27" t="s">
        <v>182</v>
      </c>
      <c r="L86" s="32"/>
    </row>
    <row r="87" spans="2:47" s="1" customFormat="1" ht="16.5" customHeight="1">
      <c r="B87" s="32"/>
      <c r="E87" s="201" t="str">
        <f>E9</f>
        <v>SO 03 - Zpevněné plochy a teréní úpravy</v>
      </c>
      <c r="F87" s="235"/>
      <c r="G87" s="235"/>
      <c r="H87" s="235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21</v>
      </c>
      <c r="F89" s="25" t="str">
        <f>F12</f>
        <v>Jilemnice</v>
      </c>
      <c r="I89" s="27" t="s">
        <v>23</v>
      </c>
      <c r="J89" s="52" t="str">
        <f>IF(J12="","",J12)</f>
        <v>12. 2. 2024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25</v>
      </c>
      <c r="F91" s="25" t="str">
        <f>E15</f>
        <v>Sportovní centrum Jilemnice, s.r.o.</v>
      </c>
      <c r="I91" s="27" t="s">
        <v>32</v>
      </c>
      <c r="J91" s="30" t="str">
        <f>E21</f>
        <v xml:space="preserve">BAPO s.r.o. </v>
      </c>
      <c r="L91" s="32"/>
    </row>
    <row r="92" spans="2:47" s="1" customFormat="1" ht="15.2" customHeight="1">
      <c r="B92" s="32"/>
      <c r="C92" s="27" t="s">
        <v>30</v>
      </c>
      <c r="F92" s="25" t="str">
        <f>IF(E18="","",E18)</f>
        <v>Vyplň údaj</v>
      </c>
      <c r="I92" s="27" t="s">
        <v>36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185</v>
      </c>
      <c r="D94" s="93"/>
      <c r="E94" s="93"/>
      <c r="F94" s="93"/>
      <c r="G94" s="93"/>
      <c r="H94" s="93"/>
      <c r="I94" s="93"/>
      <c r="J94" s="102" t="s">
        <v>186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3" t="s">
        <v>187</v>
      </c>
      <c r="J96" s="66">
        <f>J120</f>
        <v>0</v>
      </c>
      <c r="L96" s="32"/>
      <c r="AU96" s="17" t="s">
        <v>188</v>
      </c>
    </row>
    <row r="97" spans="2:12" s="8" customFormat="1" ht="24.95" customHeight="1">
      <c r="B97" s="104"/>
      <c r="D97" s="105" t="s">
        <v>189</v>
      </c>
      <c r="E97" s="106"/>
      <c r="F97" s="106"/>
      <c r="G97" s="106"/>
      <c r="H97" s="106"/>
      <c r="I97" s="106"/>
      <c r="J97" s="107">
        <f>J121</f>
        <v>0</v>
      </c>
      <c r="L97" s="104"/>
    </row>
    <row r="98" spans="2:12" s="8" customFormat="1" ht="24.95" customHeight="1">
      <c r="B98" s="104"/>
      <c r="D98" s="105" t="s">
        <v>193</v>
      </c>
      <c r="E98" s="106"/>
      <c r="F98" s="106"/>
      <c r="G98" s="106"/>
      <c r="H98" s="106"/>
      <c r="I98" s="106"/>
      <c r="J98" s="107">
        <f>J131</f>
        <v>0</v>
      </c>
      <c r="L98" s="104"/>
    </row>
    <row r="99" spans="2:12" s="8" customFormat="1" ht="24.95" customHeight="1">
      <c r="B99" s="104"/>
      <c r="D99" s="105" t="s">
        <v>195</v>
      </c>
      <c r="E99" s="106"/>
      <c r="F99" s="106"/>
      <c r="G99" s="106"/>
      <c r="H99" s="106"/>
      <c r="I99" s="106"/>
      <c r="J99" s="107">
        <f>J134</f>
        <v>0</v>
      </c>
      <c r="L99" s="104"/>
    </row>
    <row r="100" spans="2:12" s="8" customFormat="1" ht="24.95" customHeight="1">
      <c r="B100" s="104"/>
      <c r="D100" s="105" t="s">
        <v>207</v>
      </c>
      <c r="E100" s="106"/>
      <c r="F100" s="106"/>
      <c r="G100" s="106"/>
      <c r="H100" s="106"/>
      <c r="I100" s="106"/>
      <c r="J100" s="107">
        <f>J148</f>
        <v>0</v>
      </c>
      <c r="L100" s="104"/>
    </row>
    <row r="101" spans="2:12" s="1" customFormat="1" ht="21.75" customHeight="1">
      <c r="B101" s="32"/>
      <c r="L101" s="32"/>
    </row>
    <row r="102" spans="2:12" s="1" customFormat="1" ht="6.95" customHeight="1"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32"/>
    </row>
    <row r="106" spans="2:12" s="1" customFormat="1" ht="6.95" customHeight="1"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32"/>
    </row>
    <row r="107" spans="2:12" s="1" customFormat="1" ht="24.95" customHeight="1">
      <c r="B107" s="32"/>
      <c r="C107" s="21" t="s">
        <v>210</v>
      </c>
      <c r="L107" s="32"/>
    </row>
    <row r="108" spans="2:12" s="1" customFormat="1" ht="6.95" customHeight="1">
      <c r="B108" s="32"/>
      <c r="L108" s="32"/>
    </row>
    <row r="109" spans="2:12" s="1" customFormat="1" ht="12" customHeight="1">
      <c r="B109" s="32"/>
      <c r="C109" s="27" t="s">
        <v>17</v>
      </c>
      <c r="L109" s="32"/>
    </row>
    <row r="110" spans="2:12" s="1" customFormat="1" ht="16.5" customHeight="1">
      <c r="B110" s="32"/>
      <c r="E110" s="236" t="str">
        <f>E7</f>
        <v>Přírodní koupací biotop Jilemnice</v>
      </c>
      <c r="F110" s="237"/>
      <c r="G110" s="237"/>
      <c r="H110" s="237"/>
      <c r="L110" s="32"/>
    </row>
    <row r="111" spans="2:12" s="1" customFormat="1" ht="12" customHeight="1">
      <c r="B111" s="32"/>
      <c r="C111" s="27" t="s">
        <v>182</v>
      </c>
      <c r="L111" s="32"/>
    </row>
    <row r="112" spans="2:12" s="1" customFormat="1" ht="16.5" customHeight="1">
      <c r="B112" s="32"/>
      <c r="E112" s="201" t="str">
        <f>E9</f>
        <v>SO 03 - Zpevněné plochy a teréní úpravy</v>
      </c>
      <c r="F112" s="235"/>
      <c r="G112" s="235"/>
      <c r="H112" s="235"/>
      <c r="L112" s="32"/>
    </row>
    <row r="113" spans="2:65" s="1" customFormat="1" ht="6.95" customHeight="1">
      <c r="B113" s="32"/>
      <c r="L113" s="32"/>
    </row>
    <row r="114" spans="2:65" s="1" customFormat="1" ht="12" customHeight="1">
      <c r="B114" s="32"/>
      <c r="C114" s="27" t="s">
        <v>21</v>
      </c>
      <c r="F114" s="25" t="str">
        <f>F12</f>
        <v>Jilemnice</v>
      </c>
      <c r="I114" s="27" t="s">
        <v>23</v>
      </c>
      <c r="J114" s="52" t="str">
        <f>IF(J12="","",J12)</f>
        <v>12. 2. 2024</v>
      </c>
      <c r="L114" s="32"/>
    </row>
    <row r="115" spans="2:65" s="1" customFormat="1" ht="6.95" customHeight="1">
      <c r="B115" s="32"/>
      <c r="L115" s="32"/>
    </row>
    <row r="116" spans="2:65" s="1" customFormat="1" ht="15.2" customHeight="1">
      <c r="B116" s="32"/>
      <c r="C116" s="27" t="s">
        <v>25</v>
      </c>
      <c r="F116" s="25" t="str">
        <f>E15</f>
        <v>Sportovní centrum Jilemnice, s.r.o.</v>
      </c>
      <c r="I116" s="27" t="s">
        <v>32</v>
      </c>
      <c r="J116" s="30" t="str">
        <f>E21</f>
        <v xml:space="preserve">BAPO s.r.o. </v>
      </c>
      <c r="L116" s="32"/>
    </row>
    <row r="117" spans="2:65" s="1" customFormat="1" ht="15.2" customHeight="1">
      <c r="B117" s="32"/>
      <c r="C117" s="27" t="s">
        <v>30</v>
      </c>
      <c r="F117" s="25" t="str">
        <f>IF(E18="","",E18)</f>
        <v>Vyplň údaj</v>
      </c>
      <c r="I117" s="27" t="s">
        <v>36</v>
      </c>
      <c r="J117" s="30" t="str">
        <f>E24</f>
        <v xml:space="preserve"> </v>
      </c>
      <c r="L117" s="32"/>
    </row>
    <row r="118" spans="2:65" s="1" customFormat="1" ht="10.35" customHeight="1">
      <c r="B118" s="32"/>
      <c r="L118" s="32"/>
    </row>
    <row r="119" spans="2:65" s="9" customFormat="1" ht="29.25" customHeight="1">
      <c r="B119" s="108"/>
      <c r="C119" s="109" t="s">
        <v>211</v>
      </c>
      <c r="D119" s="110" t="s">
        <v>64</v>
      </c>
      <c r="E119" s="110" t="s">
        <v>60</v>
      </c>
      <c r="F119" s="110" t="s">
        <v>61</v>
      </c>
      <c r="G119" s="110" t="s">
        <v>212</v>
      </c>
      <c r="H119" s="110" t="s">
        <v>213</v>
      </c>
      <c r="I119" s="110" t="s">
        <v>214</v>
      </c>
      <c r="J119" s="111" t="s">
        <v>186</v>
      </c>
      <c r="K119" s="112" t="s">
        <v>215</v>
      </c>
      <c r="L119" s="108"/>
      <c r="M119" s="59" t="s">
        <v>1</v>
      </c>
      <c r="N119" s="60" t="s">
        <v>43</v>
      </c>
      <c r="O119" s="60" t="s">
        <v>216</v>
      </c>
      <c r="P119" s="60" t="s">
        <v>217</v>
      </c>
      <c r="Q119" s="60" t="s">
        <v>218</v>
      </c>
      <c r="R119" s="60" t="s">
        <v>219</v>
      </c>
      <c r="S119" s="60" t="s">
        <v>220</v>
      </c>
      <c r="T119" s="61" t="s">
        <v>221</v>
      </c>
    </row>
    <row r="120" spans="2:65" s="1" customFormat="1" ht="22.9" customHeight="1">
      <c r="B120" s="32"/>
      <c r="C120" s="64" t="s">
        <v>222</v>
      </c>
      <c r="J120" s="113">
        <f>BK120</f>
        <v>0</v>
      </c>
      <c r="L120" s="32"/>
      <c r="M120" s="62"/>
      <c r="N120" s="53"/>
      <c r="O120" s="53"/>
      <c r="P120" s="114">
        <f>P121+P131+P134+P148</f>
        <v>0</v>
      </c>
      <c r="Q120" s="53"/>
      <c r="R120" s="114">
        <f>R121+R131+R134+R148</f>
        <v>0.14513400000000001</v>
      </c>
      <c r="S120" s="53"/>
      <c r="T120" s="115">
        <f>T121+T131+T134+T148</f>
        <v>0</v>
      </c>
      <c r="AT120" s="17" t="s">
        <v>78</v>
      </c>
      <c r="AU120" s="17" t="s">
        <v>188</v>
      </c>
      <c r="BK120" s="116">
        <f>BK121+BK131+BK134+BK148</f>
        <v>0</v>
      </c>
    </row>
    <row r="121" spans="2:65" s="10" customFormat="1" ht="25.9" customHeight="1">
      <c r="B121" s="117"/>
      <c r="D121" s="118" t="s">
        <v>78</v>
      </c>
      <c r="E121" s="119" t="s">
        <v>6</v>
      </c>
      <c r="F121" s="119" t="s">
        <v>223</v>
      </c>
      <c r="I121" s="120"/>
      <c r="J121" s="121">
        <f>BK121</f>
        <v>0</v>
      </c>
      <c r="L121" s="117"/>
      <c r="M121" s="122"/>
      <c r="P121" s="123">
        <f>SUM(P122:P130)</f>
        <v>0</v>
      </c>
      <c r="R121" s="123">
        <f>SUM(R122:R130)</f>
        <v>0</v>
      </c>
      <c r="T121" s="124">
        <f>SUM(T122:T130)</f>
        <v>0</v>
      </c>
      <c r="AR121" s="118" t="s">
        <v>6</v>
      </c>
      <c r="AT121" s="125" t="s">
        <v>78</v>
      </c>
      <c r="AU121" s="125" t="s">
        <v>79</v>
      </c>
      <c r="AY121" s="118" t="s">
        <v>224</v>
      </c>
      <c r="BK121" s="126">
        <f>SUM(BK122:BK130)</f>
        <v>0</v>
      </c>
    </row>
    <row r="122" spans="2:65" s="1" customFormat="1" ht="16.5" customHeight="1">
      <c r="B122" s="32"/>
      <c r="C122" s="127" t="s">
        <v>6</v>
      </c>
      <c r="D122" s="127" t="s">
        <v>225</v>
      </c>
      <c r="E122" s="128" t="s">
        <v>1143</v>
      </c>
      <c r="F122" s="129" t="s">
        <v>1144</v>
      </c>
      <c r="G122" s="130" t="s">
        <v>228</v>
      </c>
      <c r="H122" s="131">
        <v>8107.7169999999996</v>
      </c>
      <c r="I122" s="132"/>
      <c r="J122" s="133">
        <f>ROUND(I122*H122,2)</f>
        <v>0</v>
      </c>
      <c r="K122" s="134"/>
      <c r="L122" s="32"/>
      <c r="M122" s="135" t="s">
        <v>1</v>
      </c>
      <c r="N122" s="136" t="s">
        <v>44</v>
      </c>
      <c r="P122" s="137">
        <f>O122*H122</f>
        <v>0</v>
      </c>
      <c r="Q122" s="137">
        <v>0</v>
      </c>
      <c r="R122" s="137">
        <f>Q122*H122</f>
        <v>0</v>
      </c>
      <c r="S122" s="137">
        <v>0</v>
      </c>
      <c r="T122" s="138">
        <f>S122*H122</f>
        <v>0</v>
      </c>
      <c r="AR122" s="139" t="s">
        <v>229</v>
      </c>
      <c r="AT122" s="139" t="s">
        <v>225</v>
      </c>
      <c r="AU122" s="139" t="s">
        <v>6</v>
      </c>
      <c r="AY122" s="17" t="s">
        <v>224</v>
      </c>
      <c r="BE122" s="140">
        <f>IF(N122="základní",J122,0)</f>
        <v>0</v>
      </c>
      <c r="BF122" s="140">
        <f>IF(N122="snížená",J122,0)</f>
        <v>0</v>
      </c>
      <c r="BG122" s="140">
        <f>IF(N122="zákl. přenesená",J122,0)</f>
        <v>0</v>
      </c>
      <c r="BH122" s="140">
        <f>IF(N122="sníž. přenesená",J122,0)</f>
        <v>0</v>
      </c>
      <c r="BI122" s="140">
        <f>IF(N122="nulová",J122,0)</f>
        <v>0</v>
      </c>
      <c r="BJ122" s="17" t="s">
        <v>6</v>
      </c>
      <c r="BK122" s="140">
        <f>ROUND(I122*H122,2)</f>
        <v>0</v>
      </c>
      <c r="BL122" s="17" t="s">
        <v>229</v>
      </c>
      <c r="BM122" s="139" t="s">
        <v>1145</v>
      </c>
    </row>
    <row r="123" spans="2:65" s="12" customFormat="1">
      <c r="B123" s="148"/>
      <c r="D123" s="142" t="s">
        <v>231</v>
      </c>
      <c r="E123" s="149" t="s">
        <v>1</v>
      </c>
      <c r="F123" s="150" t="s">
        <v>1146</v>
      </c>
      <c r="H123" s="151">
        <v>8107.7169999999996</v>
      </c>
      <c r="I123" s="152"/>
      <c r="L123" s="148"/>
      <c r="M123" s="153"/>
      <c r="T123" s="154"/>
      <c r="AT123" s="149" t="s">
        <v>231</v>
      </c>
      <c r="AU123" s="149" t="s">
        <v>6</v>
      </c>
      <c r="AV123" s="12" t="s">
        <v>88</v>
      </c>
      <c r="AW123" s="12" t="s">
        <v>35</v>
      </c>
      <c r="AX123" s="12" t="s">
        <v>6</v>
      </c>
      <c r="AY123" s="149" t="s">
        <v>224</v>
      </c>
    </row>
    <row r="124" spans="2:65" s="1" customFormat="1" ht="16.5" customHeight="1">
      <c r="B124" s="32"/>
      <c r="C124" s="127" t="s">
        <v>88</v>
      </c>
      <c r="D124" s="127" t="s">
        <v>225</v>
      </c>
      <c r="E124" s="128" t="s">
        <v>1147</v>
      </c>
      <c r="F124" s="129" t="s">
        <v>1148</v>
      </c>
      <c r="G124" s="130" t="s">
        <v>228</v>
      </c>
      <c r="H124" s="131">
        <v>1250</v>
      </c>
      <c r="I124" s="132"/>
      <c r="J124" s="133">
        <f>ROUND(I124*H124,2)</f>
        <v>0</v>
      </c>
      <c r="K124" s="134"/>
      <c r="L124" s="32"/>
      <c r="M124" s="135" t="s">
        <v>1</v>
      </c>
      <c r="N124" s="136" t="s">
        <v>44</v>
      </c>
      <c r="P124" s="137">
        <f>O124*H124</f>
        <v>0</v>
      </c>
      <c r="Q124" s="137">
        <v>0</v>
      </c>
      <c r="R124" s="137">
        <f>Q124*H124</f>
        <v>0</v>
      </c>
      <c r="S124" s="137">
        <v>0</v>
      </c>
      <c r="T124" s="138">
        <f>S124*H124</f>
        <v>0</v>
      </c>
      <c r="AR124" s="139" t="s">
        <v>229</v>
      </c>
      <c r="AT124" s="139" t="s">
        <v>225</v>
      </c>
      <c r="AU124" s="139" t="s">
        <v>6</v>
      </c>
      <c r="AY124" s="17" t="s">
        <v>224</v>
      </c>
      <c r="BE124" s="140">
        <f>IF(N124="základní",J124,0)</f>
        <v>0</v>
      </c>
      <c r="BF124" s="140">
        <f>IF(N124="snížená",J124,0)</f>
        <v>0</v>
      </c>
      <c r="BG124" s="140">
        <f>IF(N124="zákl. přenesená",J124,0)</f>
        <v>0</v>
      </c>
      <c r="BH124" s="140">
        <f>IF(N124="sníž. přenesená",J124,0)</f>
        <v>0</v>
      </c>
      <c r="BI124" s="140">
        <f>IF(N124="nulová",J124,0)</f>
        <v>0</v>
      </c>
      <c r="BJ124" s="17" t="s">
        <v>6</v>
      </c>
      <c r="BK124" s="140">
        <f>ROUND(I124*H124,2)</f>
        <v>0</v>
      </c>
      <c r="BL124" s="17" t="s">
        <v>229</v>
      </c>
      <c r="BM124" s="139" t="s">
        <v>1149</v>
      </c>
    </row>
    <row r="125" spans="2:65" s="12" customFormat="1">
      <c r="B125" s="148"/>
      <c r="D125" s="142" t="s">
        <v>231</v>
      </c>
      <c r="E125" s="149" t="s">
        <v>1</v>
      </c>
      <c r="F125" s="150" t="s">
        <v>1150</v>
      </c>
      <c r="H125" s="151">
        <v>1250</v>
      </c>
      <c r="I125" s="152"/>
      <c r="L125" s="148"/>
      <c r="M125" s="153"/>
      <c r="T125" s="154"/>
      <c r="AT125" s="149" t="s">
        <v>231</v>
      </c>
      <c r="AU125" s="149" t="s">
        <v>6</v>
      </c>
      <c r="AV125" s="12" t="s">
        <v>88</v>
      </c>
      <c r="AW125" s="12" t="s">
        <v>35</v>
      </c>
      <c r="AX125" s="12" t="s">
        <v>79</v>
      </c>
      <c r="AY125" s="149" t="s">
        <v>224</v>
      </c>
    </row>
    <row r="126" spans="2:65" s="13" customFormat="1">
      <c r="B126" s="155"/>
      <c r="D126" s="142" t="s">
        <v>231</v>
      </c>
      <c r="E126" s="156" t="s">
        <v>1</v>
      </c>
      <c r="F126" s="157" t="s">
        <v>236</v>
      </c>
      <c r="H126" s="158">
        <v>1250</v>
      </c>
      <c r="I126" s="159"/>
      <c r="L126" s="155"/>
      <c r="M126" s="160"/>
      <c r="T126" s="161"/>
      <c r="AT126" s="156" t="s">
        <v>231</v>
      </c>
      <c r="AU126" s="156" t="s">
        <v>6</v>
      </c>
      <c r="AV126" s="13" t="s">
        <v>229</v>
      </c>
      <c r="AW126" s="13" t="s">
        <v>35</v>
      </c>
      <c r="AX126" s="13" t="s">
        <v>6</v>
      </c>
      <c r="AY126" s="156" t="s">
        <v>224</v>
      </c>
    </row>
    <row r="127" spans="2:65" s="1" customFormat="1" ht="16.5" customHeight="1">
      <c r="B127" s="32"/>
      <c r="C127" s="127" t="s">
        <v>241</v>
      </c>
      <c r="D127" s="127" t="s">
        <v>225</v>
      </c>
      <c r="E127" s="128" t="s">
        <v>1151</v>
      </c>
      <c r="F127" s="129" t="s">
        <v>1152</v>
      </c>
      <c r="G127" s="130" t="s">
        <v>320</v>
      </c>
      <c r="H127" s="131">
        <v>4800</v>
      </c>
      <c r="I127" s="132"/>
      <c r="J127" s="133">
        <f>ROUND(I127*H127,2)</f>
        <v>0</v>
      </c>
      <c r="K127" s="134"/>
      <c r="L127" s="32"/>
      <c r="M127" s="135" t="s">
        <v>1</v>
      </c>
      <c r="N127" s="136" t="s">
        <v>44</v>
      </c>
      <c r="P127" s="137">
        <f>O127*H127</f>
        <v>0</v>
      </c>
      <c r="Q127" s="137">
        <v>0</v>
      </c>
      <c r="R127" s="137">
        <f>Q127*H127</f>
        <v>0</v>
      </c>
      <c r="S127" s="137">
        <v>0</v>
      </c>
      <c r="T127" s="138">
        <f>S127*H127</f>
        <v>0</v>
      </c>
      <c r="AR127" s="139" t="s">
        <v>229</v>
      </c>
      <c r="AT127" s="139" t="s">
        <v>225</v>
      </c>
      <c r="AU127" s="139" t="s">
        <v>6</v>
      </c>
      <c r="AY127" s="17" t="s">
        <v>224</v>
      </c>
      <c r="BE127" s="140">
        <f>IF(N127="základní",J127,0)</f>
        <v>0</v>
      </c>
      <c r="BF127" s="140">
        <f>IF(N127="snížená",J127,0)</f>
        <v>0</v>
      </c>
      <c r="BG127" s="140">
        <f>IF(N127="zákl. přenesená",J127,0)</f>
        <v>0</v>
      </c>
      <c r="BH127" s="140">
        <f>IF(N127="sníž. přenesená",J127,0)</f>
        <v>0</v>
      </c>
      <c r="BI127" s="140">
        <f>IF(N127="nulová",J127,0)</f>
        <v>0</v>
      </c>
      <c r="BJ127" s="17" t="s">
        <v>6</v>
      </c>
      <c r="BK127" s="140">
        <f>ROUND(I127*H127,2)</f>
        <v>0</v>
      </c>
      <c r="BL127" s="17" t="s">
        <v>229</v>
      </c>
      <c r="BM127" s="139" t="s">
        <v>1153</v>
      </c>
    </row>
    <row r="128" spans="2:65" s="1" customFormat="1" ht="24.2" customHeight="1">
      <c r="B128" s="32"/>
      <c r="C128" s="127" t="s">
        <v>229</v>
      </c>
      <c r="D128" s="127" t="s">
        <v>225</v>
      </c>
      <c r="E128" s="128" t="s">
        <v>897</v>
      </c>
      <c r="F128" s="129" t="s">
        <v>898</v>
      </c>
      <c r="G128" s="130" t="s">
        <v>228</v>
      </c>
      <c r="H128" s="131">
        <v>9300</v>
      </c>
      <c r="I128" s="132"/>
      <c r="J128" s="133">
        <f>ROUND(I128*H128,2)</f>
        <v>0</v>
      </c>
      <c r="K128" s="134"/>
      <c r="L128" s="32"/>
      <c r="M128" s="135" t="s">
        <v>1</v>
      </c>
      <c r="N128" s="136" t="s">
        <v>44</v>
      </c>
      <c r="P128" s="137">
        <f>O128*H128</f>
        <v>0</v>
      </c>
      <c r="Q128" s="137">
        <v>0</v>
      </c>
      <c r="R128" s="137">
        <f>Q128*H128</f>
        <v>0</v>
      </c>
      <c r="S128" s="137">
        <v>0</v>
      </c>
      <c r="T128" s="138">
        <f>S128*H128</f>
        <v>0</v>
      </c>
      <c r="AR128" s="139" t="s">
        <v>229</v>
      </c>
      <c r="AT128" s="139" t="s">
        <v>225</v>
      </c>
      <c r="AU128" s="139" t="s">
        <v>6</v>
      </c>
      <c r="AY128" s="17" t="s">
        <v>224</v>
      </c>
      <c r="BE128" s="140">
        <f>IF(N128="základní",J128,0)</f>
        <v>0</v>
      </c>
      <c r="BF128" s="140">
        <f>IF(N128="snížená",J128,0)</f>
        <v>0</v>
      </c>
      <c r="BG128" s="140">
        <f>IF(N128="zákl. přenesená",J128,0)</f>
        <v>0</v>
      </c>
      <c r="BH128" s="140">
        <f>IF(N128="sníž. přenesená",J128,0)</f>
        <v>0</v>
      </c>
      <c r="BI128" s="140">
        <f>IF(N128="nulová",J128,0)</f>
        <v>0</v>
      </c>
      <c r="BJ128" s="17" t="s">
        <v>6</v>
      </c>
      <c r="BK128" s="140">
        <f>ROUND(I128*H128,2)</f>
        <v>0</v>
      </c>
      <c r="BL128" s="17" t="s">
        <v>229</v>
      </c>
      <c r="BM128" s="139" t="s">
        <v>1154</v>
      </c>
    </row>
    <row r="129" spans="2:65" s="11" customFormat="1">
      <c r="B129" s="141"/>
      <c r="D129" s="142" t="s">
        <v>231</v>
      </c>
      <c r="E129" s="143" t="s">
        <v>1</v>
      </c>
      <c r="F129" s="144" t="s">
        <v>1155</v>
      </c>
      <c r="H129" s="143" t="s">
        <v>1</v>
      </c>
      <c r="I129" s="145"/>
      <c r="L129" s="141"/>
      <c r="M129" s="146"/>
      <c r="T129" s="147"/>
      <c r="AT129" s="143" t="s">
        <v>231</v>
      </c>
      <c r="AU129" s="143" t="s">
        <v>6</v>
      </c>
      <c r="AV129" s="11" t="s">
        <v>6</v>
      </c>
      <c r="AW129" s="11" t="s">
        <v>35</v>
      </c>
      <c r="AX129" s="11" t="s">
        <v>79</v>
      </c>
      <c r="AY129" s="143" t="s">
        <v>224</v>
      </c>
    </row>
    <row r="130" spans="2:65" s="12" customFormat="1">
      <c r="B130" s="148"/>
      <c r="D130" s="142" t="s">
        <v>231</v>
      </c>
      <c r="E130" s="149" t="s">
        <v>1</v>
      </c>
      <c r="F130" s="150" t="s">
        <v>1156</v>
      </c>
      <c r="H130" s="151">
        <v>9300</v>
      </c>
      <c r="I130" s="152"/>
      <c r="L130" s="148"/>
      <c r="M130" s="153"/>
      <c r="T130" s="154"/>
      <c r="AT130" s="149" t="s">
        <v>231</v>
      </c>
      <c r="AU130" s="149" t="s">
        <v>6</v>
      </c>
      <c r="AV130" s="12" t="s">
        <v>88</v>
      </c>
      <c r="AW130" s="12" t="s">
        <v>35</v>
      </c>
      <c r="AX130" s="12" t="s">
        <v>6</v>
      </c>
      <c r="AY130" s="149" t="s">
        <v>224</v>
      </c>
    </row>
    <row r="131" spans="2:65" s="10" customFormat="1" ht="25.9" customHeight="1">
      <c r="B131" s="117"/>
      <c r="D131" s="118" t="s">
        <v>78</v>
      </c>
      <c r="E131" s="119" t="s">
        <v>241</v>
      </c>
      <c r="F131" s="119" t="s">
        <v>443</v>
      </c>
      <c r="I131" s="120"/>
      <c r="J131" s="121">
        <f>BK131</f>
        <v>0</v>
      </c>
      <c r="L131" s="117"/>
      <c r="M131" s="122"/>
      <c r="P131" s="123">
        <f>SUM(P132:P133)</f>
        <v>0</v>
      </c>
      <c r="R131" s="123">
        <f>SUM(R132:R133)</f>
        <v>0.14513400000000001</v>
      </c>
      <c r="T131" s="124">
        <f>SUM(T132:T133)</f>
        <v>0</v>
      </c>
      <c r="AR131" s="118" t="s">
        <v>6</v>
      </c>
      <c r="AT131" s="125" t="s">
        <v>78</v>
      </c>
      <c r="AU131" s="125" t="s">
        <v>79</v>
      </c>
      <c r="AY131" s="118" t="s">
        <v>224</v>
      </c>
      <c r="BK131" s="126">
        <f>SUM(BK132:BK133)</f>
        <v>0</v>
      </c>
    </row>
    <row r="132" spans="2:65" s="1" customFormat="1" ht="16.5" customHeight="1">
      <c r="B132" s="32"/>
      <c r="C132" s="127" t="s">
        <v>250</v>
      </c>
      <c r="D132" s="127" t="s">
        <v>225</v>
      </c>
      <c r="E132" s="128" t="s">
        <v>473</v>
      </c>
      <c r="F132" s="129" t="s">
        <v>474</v>
      </c>
      <c r="G132" s="130" t="s">
        <v>320</v>
      </c>
      <c r="H132" s="131">
        <v>439.8</v>
      </c>
      <c r="I132" s="132"/>
      <c r="J132" s="133">
        <f>ROUND(I132*H132,2)</f>
        <v>0</v>
      </c>
      <c r="K132" s="134"/>
      <c r="L132" s="32"/>
      <c r="M132" s="135" t="s">
        <v>1</v>
      </c>
      <c r="N132" s="136" t="s">
        <v>44</v>
      </c>
      <c r="P132" s="137">
        <f>O132*H132</f>
        <v>0</v>
      </c>
      <c r="Q132" s="137">
        <v>3.3E-4</v>
      </c>
      <c r="R132" s="137">
        <f>Q132*H132</f>
        <v>0.14513400000000001</v>
      </c>
      <c r="S132" s="137">
        <v>0</v>
      </c>
      <c r="T132" s="138">
        <f>S132*H132</f>
        <v>0</v>
      </c>
      <c r="AR132" s="139" t="s">
        <v>229</v>
      </c>
      <c r="AT132" s="139" t="s">
        <v>225</v>
      </c>
      <c r="AU132" s="139" t="s">
        <v>6</v>
      </c>
      <c r="AY132" s="17" t="s">
        <v>224</v>
      </c>
      <c r="BE132" s="140">
        <f>IF(N132="základní",J132,0)</f>
        <v>0</v>
      </c>
      <c r="BF132" s="140">
        <f>IF(N132="snížená",J132,0)</f>
        <v>0</v>
      </c>
      <c r="BG132" s="140">
        <f>IF(N132="zákl. přenesená",J132,0)</f>
        <v>0</v>
      </c>
      <c r="BH132" s="140">
        <f>IF(N132="sníž. přenesená",J132,0)</f>
        <v>0</v>
      </c>
      <c r="BI132" s="140">
        <f>IF(N132="nulová",J132,0)</f>
        <v>0</v>
      </c>
      <c r="BJ132" s="17" t="s">
        <v>6</v>
      </c>
      <c r="BK132" s="140">
        <f>ROUND(I132*H132,2)</f>
        <v>0</v>
      </c>
      <c r="BL132" s="17" t="s">
        <v>229</v>
      </c>
      <c r="BM132" s="139" t="s">
        <v>1157</v>
      </c>
    </row>
    <row r="133" spans="2:65" s="12" customFormat="1">
      <c r="B133" s="148"/>
      <c r="D133" s="142" t="s">
        <v>231</v>
      </c>
      <c r="E133" s="149" t="s">
        <v>1</v>
      </c>
      <c r="F133" s="150" t="s">
        <v>1158</v>
      </c>
      <c r="H133" s="151">
        <v>439.8</v>
      </c>
      <c r="I133" s="152"/>
      <c r="L133" s="148"/>
      <c r="M133" s="153"/>
      <c r="T133" s="154"/>
      <c r="AT133" s="149" t="s">
        <v>231</v>
      </c>
      <c r="AU133" s="149" t="s">
        <v>6</v>
      </c>
      <c r="AV133" s="12" t="s">
        <v>88</v>
      </c>
      <c r="AW133" s="12" t="s">
        <v>35</v>
      </c>
      <c r="AX133" s="12" t="s">
        <v>6</v>
      </c>
      <c r="AY133" s="149" t="s">
        <v>224</v>
      </c>
    </row>
    <row r="134" spans="2:65" s="10" customFormat="1" ht="25.9" customHeight="1">
      <c r="B134" s="117"/>
      <c r="D134" s="118" t="s">
        <v>78</v>
      </c>
      <c r="E134" s="119" t="s">
        <v>250</v>
      </c>
      <c r="F134" s="119" t="s">
        <v>521</v>
      </c>
      <c r="I134" s="120"/>
      <c r="J134" s="121">
        <f>BK134</f>
        <v>0</v>
      </c>
      <c r="L134" s="117"/>
      <c r="M134" s="122"/>
      <c r="P134" s="123">
        <f>SUM(P135:P147)</f>
        <v>0</v>
      </c>
      <c r="R134" s="123">
        <f>SUM(R135:R147)</f>
        <v>0</v>
      </c>
      <c r="T134" s="124">
        <f>SUM(T135:T147)</f>
        <v>0</v>
      </c>
      <c r="AR134" s="118" t="s">
        <v>6</v>
      </c>
      <c r="AT134" s="125" t="s">
        <v>78</v>
      </c>
      <c r="AU134" s="125" t="s">
        <v>79</v>
      </c>
      <c r="AY134" s="118" t="s">
        <v>224</v>
      </c>
      <c r="BK134" s="126">
        <f>SUM(BK135:BK147)</f>
        <v>0</v>
      </c>
    </row>
    <row r="135" spans="2:65" s="1" customFormat="1" ht="24.2" customHeight="1">
      <c r="B135" s="32"/>
      <c r="C135" s="127" t="s">
        <v>258</v>
      </c>
      <c r="D135" s="127" t="s">
        <v>225</v>
      </c>
      <c r="E135" s="128" t="s">
        <v>1159</v>
      </c>
      <c r="F135" s="129" t="s">
        <v>1160</v>
      </c>
      <c r="G135" s="130" t="s">
        <v>320</v>
      </c>
      <c r="H135" s="131">
        <v>439.8</v>
      </c>
      <c r="I135" s="132"/>
      <c r="J135" s="133">
        <f>ROUND(I135*H135,2)</f>
        <v>0</v>
      </c>
      <c r="K135" s="134"/>
      <c r="L135" s="32"/>
      <c r="M135" s="135" t="s">
        <v>1</v>
      </c>
      <c r="N135" s="136" t="s">
        <v>44</v>
      </c>
      <c r="P135" s="137">
        <f>O135*H135</f>
        <v>0</v>
      </c>
      <c r="Q135" s="137">
        <v>0</v>
      </c>
      <c r="R135" s="137">
        <f>Q135*H135</f>
        <v>0</v>
      </c>
      <c r="S135" s="137">
        <v>0</v>
      </c>
      <c r="T135" s="138">
        <f>S135*H135</f>
        <v>0</v>
      </c>
      <c r="AR135" s="139" t="s">
        <v>229</v>
      </c>
      <c r="AT135" s="139" t="s">
        <v>225</v>
      </c>
      <c r="AU135" s="139" t="s">
        <v>6</v>
      </c>
      <c r="AY135" s="17" t="s">
        <v>224</v>
      </c>
      <c r="BE135" s="140">
        <f>IF(N135="základní",J135,0)</f>
        <v>0</v>
      </c>
      <c r="BF135" s="140">
        <f>IF(N135="snížená",J135,0)</f>
        <v>0</v>
      </c>
      <c r="BG135" s="140">
        <f>IF(N135="zákl. přenesená",J135,0)</f>
        <v>0</v>
      </c>
      <c r="BH135" s="140">
        <f>IF(N135="sníž. přenesená",J135,0)</f>
        <v>0</v>
      </c>
      <c r="BI135" s="140">
        <f>IF(N135="nulová",J135,0)</f>
        <v>0</v>
      </c>
      <c r="BJ135" s="17" t="s">
        <v>6</v>
      </c>
      <c r="BK135" s="140">
        <f>ROUND(I135*H135,2)</f>
        <v>0</v>
      </c>
      <c r="BL135" s="17" t="s">
        <v>229</v>
      </c>
      <c r="BM135" s="139" t="s">
        <v>1161</v>
      </c>
    </row>
    <row r="136" spans="2:65" s="1" customFormat="1" ht="24.2" customHeight="1">
      <c r="B136" s="32"/>
      <c r="C136" s="127" t="s">
        <v>262</v>
      </c>
      <c r="D136" s="127" t="s">
        <v>225</v>
      </c>
      <c r="E136" s="128" t="s">
        <v>934</v>
      </c>
      <c r="F136" s="129" t="s">
        <v>935</v>
      </c>
      <c r="G136" s="130" t="s">
        <v>320</v>
      </c>
      <c r="H136" s="131">
        <v>178.6</v>
      </c>
      <c r="I136" s="132"/>
      <c r="J136" s="133">
        <f>ROUND(I136*H136,2)</f>
        <v>0</v>
      </c>
      <c r="K136" s="134"/>
      <c r="L136" s="32"/>
      <c r="M136" s="135" t="s">
        <v>1</v>
      </c>
      <c r="N136" s="136" t="s">
        <v>44</v>
      </c>
      <c r="P136" s="137">
        <f>O136*H136</f>
        <v>0</v>
      </c>
      <c r="Q136" s="137">
        <v>0</v>
      </c>
      <c r="R136" s="137">
        <f>Q136*H136</f>
        <v>0</v>
      </c>
      <c r="S136" s="137">
        <v>0</v>
      </c>
      <c r="T136" s="138">
        <f>S136*H136</f>
        <v>0</v>
      </c>
      <c r="AR136" s="139" t="s">
        <v>229</v>
      </c>
      <c r="AT136" s="139" t="s">
        <v>225</v>
      </c>
      <c r="AU136" s="139" t="s">
        <v>6</v>
      </c>
      <c r="AY136" s="17" t="s">
        <v>224</v>
      </c>
      <c r="BE136" s="140">
        <f>IF(N136="základní",J136,0)</f>
        <v>0</v>
      </c>
      <c r="BF136" s="140">
        <f>IF(N136="snížená",J136,0)</f>
        <v>0</v>
      </c>
      <c r="BG136" s="140">
        <f>IF(N136="zákl. přenesená",J136,0)</f>
        <v>0</v>
      </c>
      <c r="BH136" s="140">
        <f>IF(N136="sníž. přenesená",J136,0)</f>
        <v>0</v>
      </c>
      <c r="BI136" s="140">
        <f>IF(N136="nulová",J136,0)</f>
        <v>0</v>
      </c>
      <c r="BJ136" s="17" t="s">
        <v>6</v>
      </c>
      <c r="BK136" s="140">
        <f>ROUND(I136*H136,2)</f>
        <v>0</v>
      </c>
      <c r="BL136" s="17" t="s">
        <v>229</v>
      </c>
      <c r="BM136" s="139" t="s">
        <v>1162</v>
      </c>
    </row>
    <row r="137" spans="2:65" s="12" customFormat="1">
      <c r="B137" s="148"/>
      <c r="D137" s="142" t="s">
        <v>231</v>
      </c>
      <c r="E137" s="149" t="s">
        <v>1</v>
      </c>
      <c r="F137" s="150" t="s">
        <v>1163</v>
      </c>
      <c r="H137" s="151">
        <v>178.6</v>
      </c>
      <c r="I137" s="152"/>
      <c r="L137" s="148"/>
      <c r="M137" s="153"/>
      <c r="T137" s="154"/>
      <c r="AT137" s="149" t="s">
        <v>231</v>
      </c>
      <c r="AU137" s="149" t="s">
        <v>6</v>
      </c>
      <c r="AV137" s="12" t="s">
        <v>88</v>
      </c>
      <c r="AW137" s="12" t="s">
        <v>35</v>
      </c>
      <c r="AX137" s="12" t="s">
        <v>6</v>
      </c>
      <c r="AY137" s="149" t="s">
        <v>224</v>
      </c>
    </row>
    <row r="138" spans="2:65" s="1" customFormat="1" ht="24.2" customHeight="1">
      <c r="B138" s="32"/>
      <c r="C138" s="127" t="s">
        <v>272</v>
      </c>
      <c r="D138" s="127" t="s">
        <v>225</v>
      </c>
      <c r="E138" s="128" t="s">
        <v>535</v>
      </c>
      <c r="F138" s="129" t="s">
        <v>536</v>
      </c>
      <c r="G138" s="130" t="s">
        <v>320</v>
      </c>
      <c r="H138" s="131">
        <v>439.8</v>
      </c>
      <c r="I138" s="132"/>
      <c r="J138" s="133">
        <f>ROUND(I138*H138,2)</f>
        <v>0</v>
      </c>
      <c r="K138" s="134"/>
      <c r="L138" s="32"/>
      <c r="M138" s="135" t="s">
        <v>1</v>
      </c>
      <c r="N138" s="136" t="s">
        <v>44</v>
      </c>
      <c r="P138" s="137">
        <f>O138*H138</f>
        <v>0</v>
      </c>
      <c r="Q138" s="137">
        <v>0</v>
      </c>
      <c r="R138" s="137">
        <f>Q138*H138</f>
        <v>0</v>
      </c>
      <c r="S138" s="137">
        <v>0</v>
      </c>
      <c r="T138" s="138">
        <f>S138*H138</f>
        <v>0</v>
      </c>
      <c r="AR138" s="139" t="s">
        <v>229</v>
      </c>
      <c r="AT138" s="139" t="s">
        <v>225</v>
      </c>
      <c r="AU138" s="139" t="s">
        <v>6</v>
      </c>
      <c r="AY138" s="17" t="s">
        <v>224</v>
      </c>
      <c r="BE138" s="140">
        <f>IF(N138="základní",J138,0)</f>
        <v>0</v>
      </c>
      <c r="BF138" s="140">
        <f>IF(N138="snížená",J138,0)</f>
        <v>0</v>
      </c>
      <c r="BG138" s="140">
        <f>IF(N138="zákl. přenesená",J138,0)</f>
        <v>0</v>
      </c>
      <c r="BH138" s="140">
        <f>IF(N138="sníž. přenesená",J138,0)</f>
        <v>0</v>
      </c>
      <c r="BI138" s="140">
        <f>IF(N138="nulová",J138,0)</f>
        <v>0</v>
      </c>
      <c r="BJ138" s="17" t="s">
        <v>6</v>
      </c>
      <c r="BK138" s="140">
        <f>ROUND(I138*H138,2)</f>
        <v>0</v>
      </c>
      <c r="BL138" s="17" t="s">
        <v>229</v>
      </c>
      <c r="BM138" s="139" t="s">
        <v>1164</v>
      </c>
    </row>
    <row r="139" spans="2:65" s="12" customFormat="1">
      <c r="B139" s="148"/>
      <c r="D139" s="142" t="s">
        <v>231</v>
      </c>
      <c r="E139" s="149" t="s">
        <v>1</v>
      </c>
      <c r="F139" s="150" t="s">
        <v>1158</v>
      </c>
      <c r="H139" s="151">
        <v>439.8</v>
      </c>
      <c r="I139" s="152"/>
      <c r="L139" s="148"/>
      <c r="M139" s="153"/>
      <c r="T139" s="154"/>
      <c r="AT139" s="149" t="s">
        <v>231</v>
      </c>
      <c r="AU139" s="149" t="s">
        <v>6</v>
      </c>
      <c r="AV139" s="12" t="s">
        <v>88</v>
      </c>
      <c r="AW139" s="12" t="s">
        <v>35</v>
      </c>
      <c r="AX139" s="12" t="s">
        <v>6</v>
      </c>
      <c r="AY139" s="149" t="s">
        <v>224</v>
      </c>
    </row>
    <row r="140" spans="2:65" s="1" customFormat="1" ht="21.75" customHeight="1">
      <c r="B140" s="32"/>
      <c r="C140" s="127" t="s">
        <v>277</v>
      </c>
      <c r="D140" s="127" t="s">
        <v>225</v>
      </c>
      <c r="E140" s="128" t="s">
        <v>968</v>
      </c>
      <c r="F140" s="129" t="s">
        <v>969</v>
      </c>
      <c r="G140" s="130" t="s">
        <v>320</v>
      </c>
      <c r="H140" s="131">
        <v>122.2</v>
      </c>
      <c r="I140" s="132"/>
      <c r="J140" s="133">
        <f>ROUND(I140*H140,2)</f>
        <v>0</v>
      </c>
      <c r="K140" s="134"/>
      <c r="L140" s="32"/>
      <c r="M140" s="135" t="s">
        <v>1</v>
      </c>
      <c r="N140" s="136" t="s">
        <v>44</v>
      </c>
      <c r="P140" s="137">
        <f>O140*H140</f>
        <v>0</v>
      </c>
      <c r="Q140" s="137">
        <v>0</v>
      </c>
      <c r="R140" s="137">
        <f>Q140*H140</f>
        <v>0</v>
      </c>
      <c r="S140" s="137">
        <v>0</v>
      </c>
      <c r="T140" s="138">
        <f>S140*H140</f>
        <v>0</v>
      </c>
      <c r="AR140" s="139" t="s">
        <v>229</v>
      </c>
      <c r="AT140" s="139" t="s">
        <v>225</v>
      </c>
      <c r="AU140" s="139" t="s">
        <v>6</v>
      </c>
      <c r="AY140" s="17" t="s">
        <v>224</v>
      </c>
      <c r="BE140" s="140">
        <f>IF(N140="základní",J140,0)</f>
        <v>0</v>
      </c>
      <c r="BF140" s="140">
        <f>IF(N140="snížená",J140,0)</f>
        <v>0</v>
      </c>
      <c r="BG140" s="140">
        <f>IF(N140="zákl. přenesená",J140,0)</f>
        <v>0</v>
      </c>
      <c r="BH140" s="140">
        <f>IF(N140="sníž. přenesená",J140,0)</f>
        <v>0</v>
      </c>
      <c r="BI140" s="140">
        <f>IF(N140="nulová",J140,0)</f>
        <v>0</v>
      </c>
      <c r="BJ140" s="17" t="s">
        <v>6</v>
      </c>
      <c r="BK140" s="140">
        <f>ROUND(I140*H140,2)</f>
        <v>0</v>
      </c>
      <c r="BL140" s="17" t="s">
        <v>229</v>
      </c>
      <c r="BM140" s="139" t="s">
        <v>1165</v>
      </c>
    </row>
    <row r="141" spans="2:65" s="12" customFormat="1">
      <c r="B141" s="148"/>
      <c r="D141" s="142" t="s">
        <v>231</v>
      </c>
      <c r="E141" s="149" t="s">
        <v>1</v>
      </c>
      <c r="F141" s="150" t="s">
        <v>1166</v>
      </c>
      <c r="H141" s="151">
        <v>122.2</v>
      </c>
      <c r="I141" s="152"/>
      <c r="L141" s="148"/>
      <c r="M141" s="153"/>
      <c r="T141" s="154"/>
      <c r="AT141" s="149" t="s">
        <v>231</v>
      </c>
      <c r="AU141" s="149" t="s">
        <v>6</v>
      </c>
      <c r="AV141" s="12" t="s">
        <v>88</v>
      </c>
      <c r="AW141" s="12" t="s">
        <v>35</v>
      </c>
      <c r="AX141" s="12" t="s">
        <v>6</v>
      </c>
      <c r="AY141" s="149" t="s">
        <v>224</v>
      </c>
    </row>
    <row r="142" spans="2:65" s="1" customFormat="1" ht="21.75" customHeight="1">
      <c r="B142" s="32"/>
      <c r="C142" s="127" t="s">
        <v>282</v>
      </c>
      <c r="D142" s="127" t="s">
        <v>225</v>
      </c>
      <c r="E142" s="128" t="s">
        <v>974</v>
      </c>
      <c r="F142" s="129" t="s">
        <v>975</v>
      </c>
      <c r="G142" s="130" t="s">
        <v>320</v>
      </c>
      <c r="H142" s="131">
        <v>56.4</v>
      </c>
      <c r="I142" s="132"/>
      <c r="J142" s="133">
        <f>ROUND(I142*H142,2)</f>
        <v>0</v>
      </c>
      <c r="K142" s="134"/>
      <c r="L142" s="32"/>
      <c r="M142" s="135" t="s">
        <v>1</v>
      </c>
      <c r="N142" s="136" t="s">
        <v>44</v>
      </c>
      <c r="P142" s="137">
        <f>O142*H142</f>
        <v>0</v>
      </c>
      <c r="Q142" s="137">
        <v>0</v>
      </c>
      <c r="R142" s="137">
        <f>Q142*H142</f>
        <v>0</v>
      </c>
      <c r="S142" s="137">
        <v>0</v>
      </c>
      <c r="T142" s="138">
        <f>S142*H142</f>
        <v>0</v>
      </c>
      <c r="AR142" s="139" t="s">
        <v>229</v>
      </c>
      <c r="AT142" s="139" t="s">
        <v>225</v>
      </c>
      <c r="AU142" s="139" t="s">
        <v>6</v>
      </c>
      <c r="AY142" s="17" t="s">
        <v>224</v>
      </c>
      <c r="BE142" s="140">
        <f>IF(N142="základní",J142,0)</f>
        <v>0</v>
      </c>
      <c r="BF142" s="140">
        <f>IF(N142="snížená",J142,0)</f>
        <v>0</v>
      </c>
      <c r="BG142" s="140">
        <f>IF(N142="zákl. přenesená",J142,0)</f>
        <v>0</v>
      </c>
      <c r="BH142" s="140">
        <f>IF(N142="sníž. přenesená",J142,0)</f>
        <v>0</v>
      </c>
      <c r="BI142" s="140">
        <f>IF(N142="nulová",J142,0)</f>
        <v>0</v>
      </c>
      <c r="BJ142" s="17" t="s">
        <v>6</v>
      </c>
      <c r="BK142" s="140">
        <f>ROUND(I142*H142,2)</f>
        <v>0</v>
      </c>
      <c r="BL142" s="17" t="s">
        <v>229</v>
      </c>
      <c r="BM142" s="139" t="s">
        <v>1167</v>
      </c>
    </row>
    <row r="143" spans="2:65" s="12" customFormat="1">
      <c r="B143" s="148"/>
      <c r="D143" s="142" t="s">
        <v>231</v>
      </c>
      <c r="E143" s="149" t="s">
        <v>1</v>
      </c>
      <c r="F143" s="150" t="s">
        <v>1168</v>
      </c>
      <c r="H143" s="151">
        <v>56.4</v>
      </c>
      <c r="I143" s="152"/>
      <c r="L143" s="148"/>
      <c r="M143" s="153"/>
      <c r="T143" s="154"/>
      <c r="AT143" s="149" t="s">
        <v>231</v>
      </c>
      <c r="AU143" s="149" t="s">
        <v>6</v>
      </c>
      <c r="AV143" s="12" t="s">
        <v>88</v>
      </c>
      <c r="AW143" s="12" t="s">
        <v>35</v>
      </c>
      <c r="AX143" s="12" t="s">
        <v>6</v>
      </c>
      <c r="AY143" s="149" t="s">
        <v>224</v>
      </c>
    </row>
    <row r="144" spans="2:65" s="1" customFormat="1" ht="16.5" customHeight="1">
      <c r="B144" s="32"/>
      <c r="C144" s="162" t="s">
        <v>286</v>
      </c>
      <c r="D144" s="162" t="s">
        <v>748</v>
      </c>
      <c r="E144" s="163" t="s">
        <v>982</v>
      </c>
      <c r="F144" s="164" t="s">
        <v>1169</v>
      </c>
      <c r="G144" s="165" t="s">
        <v>320</v>
      </c>
      <c r="H144" s="166">
        <v>124.64400000000001</v>
      </c>
      <c r="I144" s="167"/>
      <c r="J144" s="168">
        <f>ROUND(I144*H144,2)</f>
        <v>0</v>
      </c>
      <c r="K144" s="169"/>
      <c r="L144" s="170"/>
      <c r="M144" s="171" t="s">
        <v>1</v>
      </c>
      <c r="N144" s="172" t="s">
        <v>44</v>
      </c>
      <c r="P144" s="137">
        <f>O144*H144</f>
        <v>0</v>
      </c>
      <c r="Q144" s="137">
        <v>0</v>
      </c>
      <c r="R144" s="137">
        <f>Q144*H144</f>
        <v>0</v>
      </c>
      <c r="S144" s="137">
        <v>0</v>
      </c>
      <c r="T144" s="138">
        <f>S144*H144</f>
        <v>0</v>
      </c>
      <c r="AR144" s="139" t="s">
        <v>272</v>
      </c>
      <c r="AT144" s="139" t="s">
        <v>748</v>
      </c>
      <c r="AU144" s="139" t="s">
        <v>6</v>
      </c>
      <c r="AY144" s="17" t="s">
        <v>224</v>
      </c>
      <c r="BE144" s="140">
        <f>IF(N144="základní",J144,0)</f>
        <v>0</v>
      </c>
      <c r="BF144" s="140">
        <f>IF(N144="snížená",J144,0)</f>
        <v>0</v>
      </c>
      <c r="BG144" s="140">
        <f>IF(N144="zákl. přenesená",J144,0)</f>
        <v>0</v>
      </c>
      <c r="BH144" s="140">
        <f>IF(N144="sníž. přenesená",J144,0)</f>
        <v>0</v>
      </c>
      <c r="BI144" s="140">
        <f>IF(N144="nulová",J144,0)</f>
        <v>0</v>
      </c>
      <c r="BJ144" s="17" t="s">
        <v>6</v>
      </c>
      <c r="BK144" s="140">
        <f>ROUND(I144*H144,2)</f>
        <v>0</v>
      </c>
      <c r="BL144" s="17" t="s">
        <v>229</v>
      </c>
      <c r="BM144" s="139" t="s">
        <v>1170</v>
      </c>
    </row>
    <row r="145" spans="2:65" s="12" customFormat="1">
      <c r="B145" s="148"/>
      <c r="D145" s="142" t="s">
        <v>231</v>
      </c>
      <c r="E145" s="149" t="s">
        <v>1</v>
      </c>
      <c r="F145" s="150" t="s">
        <v>1171</v>
      </c>
      <c r="H145" s="151">
        <v>124.64400000000001</v>
      </c>
      <c r="I145" s="152"/>
      <c r="L145" s="148"/>
      <c r="M145" s="153"/>
      <c r="T145" s="154"/>
      <c r="AT145" s="149" t="s">
        <v>231</v>
      </c>
      <c r="AU145" s="149" t="s">
        <v>6</v>
      </c>
      <c r="AV145" s="12" t="s">
        <v>88</v>
      </c>
      <c r="AW145" s="12" t="s">
        <v>35</v>
      </c>
      <c r="AX145" s="12" t="s">
        <v>6</v>
      </c>
      <c r="AY145" s="149" t="s">
        <v>224</v>
      </c>
    </row>
    <row r="146" spans="2:65" s="1" customFormat="1" ht="16.5" customHeight="1">
      <c r="B146" s="32"/>
      <c r="C146" s="162" t="s">
        <v>9</v>
      </c>
      <c r="D146" s="162" t="s">
        <v>748</v>
      </c>
      <c r="E146" s="163" t="s">
        <v>992</v>
      </c>
      <c r="F146" s="164" t="s">
        <v>1169</v>
      </c>
      <c r="G146" s="165" t="s">
        <v>320</v>
      </c>
      <c r="H146" s="166">
        <v>57.527999999999999</v>
      </c>
      <c r="I146" s="167"/>
      <c r="J146" s="168">
        <f>ROUND(I146*H146,2)</f>
        <v>0</v>
      </c>
      <c r="K146" s="169"/>
      <c r="L146" s="170"/>
      <c r="M146" s="171" t="s">
        <v>1</v>
      </c>
      <c r="N146" s="172" t="s">
        <v>44</v>
      </c>
      <c r="P146" s="137">
        <f>O146*H146</f>
        <v>0</v>
      </c>
      <c r="Q146" s="137">
        <v>0</v>
      </c>
      <c r="R146" s="137">
        <f>Q146*H146</f>
        <v>0</v>
      </c>
      <c r="S146" s="137">
        <v>0</v>
      </c>
      <c r="T146" s="138">
        <f>S146*H146</f>
        <v>0</v>
      </c>
      <c r="AR146" s="139" t="s">
        <v>272</v>
      </c>
      <c r="AT146" s="139" t="s">
        <v>748</v>
      </c>
      <c r="AU146" s="139" t="s">
        <v>6</v>
      </c>
      <c r="AY146" s="17" t="s">
        <v>224</v>
      </c>
      <c r="BE146" s="140">
        <f>IF(N146="základní",J146,0)</f>
        <v>0</v>
      </c>
      <c r="BF146" s="140">
        <f>IF(N146="snížená",J146,0)</f>
        <v>0</v>
      </c>
      <c r="BG146" s="140">
        <f>IF(N146="zákl. přenesená",J146,0)</f>
        <v>0</v>
      </c>
      <c r="BH146" s="140">
        <f>IF(N146="sníž. přenesená",J146,0)</f>
        <v>0</v>
      </c>
      <c r="BI146" s="140">
        <f>IF(N146="nulová",J146,0)</f>
        <v>0</v>
      </c>
      <c r="BJ146" s="17" t="s">
        <v>6</v>
      </c>
      <c r="BK146" s="140">
        <f>ROUND(I146*H146,2)</f>
        <v>0</v>
      </c>
      <c r="BL146" s="17" t="s">
        <v>229</v>
      </c>
      <c r="BM146" s="139" t="s">
        <v>1172</v>
      </c>
    </row>
    <row r="147" spans="2:65" s="12" customFormat="1">
      <c r="B147" s="148"/>
      <c r="D147" s="142" t="s">
        <v>231</v>
      </c>
      <c r="E147" s="149" t="s">
        <v>1</v>
      </c>
      <c r="F147" s="150" t="s">
        <v>1173</v>
      </c>
      <c r="H147" s="151">
        <v>57.527999999999999</v>
      </c>
      <c r="I147" s="152"/>
      <c r="L147" s="148"/>
      <c r="M147" s="153"/>
      <c r="T147" s="154"/>
      <c r="AT147" s="149" t="s">
        <v>231</v>
      </c>
      <c r="AU147" s="149" t="s">
        <v>6</v>
      </c>
      <c r="AV147" s="12" t="s">
        <v>88</v>
      </c>
      <c r="AW147" s="12" t="s">
        <v>35</v>
      </c>
      <c r="AX147" s="12" t="s">
        <v>6</v>
      </c>
      <c r="AY147" s="149" t="s">
        <v>224</v>
      </c>
    </row>
    <row r="148" spans="2:65" s="10" customFormat="1" ht="25.9" customHeight="1">
      <c r="B148" s="117"/>
      <c r="D148" s="118" t="s">
        <v>78</v>
      </c>
      <c r="E148" s="119" t="s">
        <v>819</v>
      </c>
      <c r="F148" s="119" t="s">
        <v>820</v>
      </c>
      <c r="I148" s="120"/>
      <c r="J148" s="121">
        <f>BK148</f>
        <v>0</v>
      </c>
      <c r="L148" s="117"/>
      <c r="M148" s="122"/>
      <c r="P148" s="123">
        <f>SUM(P149:P150)</f>
        <v>0</v>
      </c>
      <c r="R148" s="123">
        <f>SUM(R149:R150)</f>
        <v>0</v>
      </c>
      <c r="T148" s="124">
        <f>SUM(T149:T150)</f>
        <v>0</v>
      </c>
      <c r="AR148" s="118" t="s">
        <v>88</v>
      </c>
      <c r="AT148" s="125" t="s">
        <v>78</v>
      </c>
      <c r="AU148" s="125" t="s">
        <v>79</v>
      </c>
      <c r="AY148" s="118" t="s">
        <v>224</v>
      </c>
      <c r="BK148" s="126">
        <f>SUM(BK149:BK150)</f>
        <v>0</v>
      </c>
    </row>
    <row r="149" spans="2:65" s="1" customFormat="1" ht="24.2" customHeight="1">
      <c r="B149" s="32"/>
      <c r="C149" s="127" t="s">
        <v>299</v>
      </c>
      <c r="D149" s="127" t="s">
        <v>225</v>
      </c>
      <c r="E149" s="128" t="s">
        <v>1174</v>
      </c>
      <c r="F149" s="129" t="s">
        <v>1175</v>
      </c>
      <c r="G149" s="130" t="s">
        <v>320</v>
      </c>
      <c r="H149" s="131">
        <v>439.8</v>
      </c>
      <c r="I149" s="132"/>
      <c r="J149" s="133">
        <f>ROUND(I149*H149,2)</f>
        <v>0</v>
      </c>
      <c r="K149" s="134"/>
      <c r="L149" s="32"/>
      <c r="M149" s="135" t="s">
        <v>1</v>
      </c>
      <c r="N149" s="136" t="s">
        <v>44</v>
      </c>
      <c r="P149" s="137">
        <f>O149*H149</f>
        <v>0</v>
      </c>
      <c r="Q149" s="137">
        <v>0</v>
      </c>
      <c r="R149" s="137">
        <f>Q149*H149</f>
        <v>0</v>
      </c>
      <c r="S149" s="137">
        <v>0</v>
      </c>
      <c r="T149" s="138">
        <f>S149*H149</f>
        <v>0</v>
      </c>
      <c r="AR149" s="139" t="s">
        <v>249</v>
      </c>
      <c r="AT149" s="139" t="s">
        <v>225</v>
      </c>
      <c r="AU149" s="139" t="s">
        <v>6</v>
      </c>
      <c r="AY149" s="17" t="s">
        <v>224</v>
      </c>
      <c r="BE149" s="140">
        <f>IF(N149="základní",J149,0)</f>
        <v>0</v>
      </c>
      <c r="BF149" s="140">
        <f>IF(N149="snížená",J149,0)</f>
        <v>0</v>
      </c>
      <c r="BG149" s="140">
        <f>IF(N149="zákl. přenesená",J149,0)</f>
        <v>0</v>
      </c>
      <c r="BH149" s="140">
        <f>IF(N149="sníž. přenesená",J149,0)</f>
        <v>0</v>
      </c>
      <c r="BI149" s="140">
        <f>IF(N149="nulová",J149,0)</f>
        <v>0</v>
      </c>
      <c r="BJ149" s="17" t="s">
        <v>6</v>
      </c>
      <c r="BK149" s="140">
        <f>ROUND(I149*H149,2)</f>
        <v>0</v>
      </c>
      <c r="BL149" s="17" t="s">
        <v>249</v>
      </c>
      <c r="BM149" s="139" t="s">
        <v>1176</v>
      </c>
    </row>
    <row r="150" spans="2:65" s="12" customFormat="1">
      <c r="B150" s="148"/>
      <c r="D150" s="142" t="s">
        <v>231</v>
      </c>
      <c r="E150" s="149" t="s">
        <v>1</v>
      </c>
      <c r="F150" s="150" t="s">
        <v>1158</v>
      </c>
      <c r="H150" s="151">
        <v>439.8</v>
      </c>
      <c r="I150" s="152"/>
      <c r="L150" s="148"/>
      <c r="M150" s="186"/>
      <c r="N150" s="187"/>
      <c r="O150" s="187"/>
      <c r="P150" s="187"/>
      <c r="Q150" s="187"/>
      <c r="R150" s="187"/>
      <c r="S150" s="187"/>
      <c r="T150" s="188"/>
      <c r="AT150" s="149" t="s">
        <v>231</v>
      </c>
      <c r="AU150" s="149" t="s">
        <v>6</v>
      </c>
      <c r="AV150" s="12" t="s">
        <v>88</v>
      </c>
      <c r="AW150" s="12" t="s">
        <v>35</v>
      </c>
      <c r="AX150" s="12" t="s">
        <v>6</v>
      </c>
      <c r="AY150" s="149" t="s">
        <v>224</v>
      </c>
    </row>
    <row r="151" spans="2:65" s="1" customFormat="1" ht="6.95" customHeight="1">
      <c r="B151" s="44"/>
      <c r="C151" s="45"/>
      <c r="D151" s="45"/>
      <c r="E151" s="45"/>
      <c r="F151" s="45"/>
      <c r="G151" s="45"/>
      <c r="H151" s="45"/>
      <c r="I151" s="45"/>
      <c r="J151" s="45"/>
      <c r="K151" s="45"/>
      <c r="L151" s="32"/>
    </row>
  </sheetData>
  <sheetProtection algorithmName="SHA-512" hashValue="kZvCPMqBjwM0hX08H2plvaToptXRs6PUQRNvpI3EMuoZlonUzjl4qXAcOK7R7V5izXBLSQvilUiqCqEk1AH0fQ==" saltValue="nFjcnGOnbdOxopVGR5pB1VmBxmEFnwndI1MkjvTyVZCZ9VznBXDuFLRieHN/RAe+jUkLqRu9Lx3eS8f1hM3yEA==" spinCount="100000" sheet="1" objects="1" scenarios="1" formatColumns="0" formatRows="0" autoFilter="0"/>
  <autoFilter ref="C119:K150" xr:uid="{00000000-0009-0000-0000-000004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O143"/>
  <sheetViews>
    <sheetView showGridLines="0" topLeftCell="A95" workbookViewId="0">
      <selection activeCell="H129" sqref="H129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39" max="39" width="9.33203125" customWidth="1"/>
    <col min="40" max="41" width="0.1640625" customWidth="1"/>
    <col min="42" max="67" width="0.1640625" hidden="1" customWidth="1"/>
    <col min="68" max="76" width="0" hidden="1" customWidth="1"/>
  </cols>
  <sheetData>
    <row r="2" spans="2:46" ht="36.950000000000003" customHeight="1"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100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>
      <c r="B4" s="20"/>
      <c r="D4" s="21" t="s">
        <v>181</v>
      </c>
      <c r="L4" s="20"/>
      <c r="M4" s="88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236" t="str">
        <f>'Rekapitulace stavby'!K6</f>
        <v>Přírodní koupací biotop Jilemnice</v>
      </c>
      <c r="F7" s="237"/>
      <c r="G7" s="237"/>
      <c r="H7" s="237"/>
      <c r="L7" s="20"/>
    </row>
    <row r="8" spans="2:46" s="1" customFormat="1" ht="12" customHeight="1">
      <c r="B8" s="32"/>
      <c r="D8" s="27" t="s">
        <v>182</v>
      </c>
      <c r="L8" s="32"/>
    </row>
    <row r="9" spans="2:46" s="1" customFormat="1" ht="16.5" customHeight="1">
      <c r="B9" s="32"/>
      <c r="E9" s="201" t="s">
        <v>1177</v>
      </c>
      <c r="F9" s="235"/>
      <c r="G9" s="235"/>
      <c r="H9" s="235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19</v>
      </c>
      <c r="F11" s="25" t="s">
        <v>1</v>
      </c>
      <c r="I11" s="27" t="s">
        <v>20</v>
      </c>
      <c r="J11" s="25" t="s">
        <v>1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52" t="str">
        <f>'Rekapitulace stavby'!AN8</f>
        <v>12. 2. 2024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27</v>
      </c>
      <c r="L14" s="32"/>
    </row>
    <row r="15" spans="2:46" s="1" customFormat="1" ht="18" customHeight="1">
      <c r="B15" s="32"/>
      <c r="E15" s="25" t="s">
        <v>28</v>
      </c>
      <c r="I15" s="27" t="s">
        <v>29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30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8" t="str">
        <f>'Rekapitulace stavby'!E14</f>
        <v>Vyplň údaj</v>
      </c>
      <c r="F18" s="224"/>
      <c r="G18" s="224"/>
      <c r="H18" s="224"/>
      <c r="I18" s="27" t="s">
        <v>29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32</v>
      </c>
      <c r="I20" s="27" t="s">
        <v>26</v>
      </c>
      <c r="J20" s="25" t="s">
        <v>33</v>
      </c>
      <c r="L20" s="32"/>
    </row>
    <row r="21" spans="2:12" s="1" customFormat="1" ht="18" customHeight="1">
      <c r="B21" s="32"/>
      <c r="E21" s="25" t="s">
        <v>34</v>
      </c>
      <c r="I21" s="27" t="s">
        <v>29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36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29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38</v>
      </c>
      <c r="L26" s="32"/>
    </row>
    <row r="27" spans="2:12" s="7" customFormat="1" ht="16.5" customHeight="1">
      <c r="B27" s="89"/>
      <c r="E27" s="228" t="s">
        <v>1</v>
      </c>
      <c r="F27" s="228"/>
      <c r="G27" s="228"/>
      <c r="H27" s="228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39</v>
      </c>
      <c r="J30" s="66">
        <f>ROUND(J117,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41</v>
      </c>
      <c r="I32" s="35" t="s">
        <v>40</v>
      </c>
      <c r="J32" s="35" t="s">
        <v>42</v>
      </c>
      <c r="L32" s="32"/>
    </row>
    <row r="33" spans="2:12" s="1" customFormat="1" ht="14.45" customHeight="1">
      <c r="B33" s="32"/>
      <c r="D33" s="55" t="s">
        <v>43</v>
      </c>
      <c r="E33" s="27" t="s">
        <v>44</v>
      </c>
      <c r="F33" s="91">
        <f>ROUND((SUM(BE117:BE142)),  2)</f>
        <v>0</v>
      </c>
      <c r="I33" s="92">
        <v>0.21</v>
      </c>
      <c r="J33" s="91">
        <f>ROUND(((SUM(BE117:BE142))*I33),  2)</f>
        <v>0</v>
      </c>
      <c r="L33" s="32"/>
    </row>
    <row r="34" spans="2:12" s="1" customFormat="1" ht="14.45" customHeight="1">
      <c r="B34" s="32"/>
      <c r="E34" s="27" t="s">
        <v>45</v>
      </c>
      <c r="F34" s="91">
        <f>ROUND((SUM(BF117:BF142)),  2)</f>
        <v>0</v>
      </c>
      <c r="I34" s="92">
        <v>0.12</v>
      </c>
      <c r="J34" s="91">
        <f>ROUND(((SUM(BF117:BF142))*I34),  2)</f>
        <v>0</v>
      </c>
      <c r="L34" s="32"/>
    </row>
    <row r="35" spans="2:12" s="1" customFormat="1" ht="14.45" hidden="1" customHeight="1">
      <c r="B35" s="32"/>
      <c r="E35" s="27" t="s">
        <v>46</v>
      </c>
      <c r="F35" s="91">
        <f>ROUND((SUM(BG117:BG142)),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47</v>
      </c>
      <c r="F36" s="91">
        <f>ROUND((SUM(BH117:BH142)),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48</v>
      </c>
      <c r="F37" s="91">
        <f>ROUND((SUM(BI117:BI142)),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3"/>
      <c r="D39" s="94" t="s">
        <v>49</v>
      </c>
      <c r="E39" s="57"/>
      <c r="F39" s="57"/>
      <c r="G39" s="95" t="s">
        <v>50</v>
      </c>
      <c r="H39" s="96" t="s">
        <v>51</v>
      </c>
      <c r="I39" s="57"/>
      <c r="J39" s="97">
        <f>SUM(J30:J37)</f>
        <v>0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52</v>
      </c>
      <c r="E50" s="42"/>
      <c r="F50" s="42"/>
      <c r="G50" s="41" t="s">
        <v>53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54</v>
      </c>
      <c r="E61" s="34"/>
      <c r="F61" s="99" t="s">
        <v>55</v>
      </c>
      <c r="G61" s="43" t="s">
        <v>54</v>
      </c>
      <c r="H61" s="34"/>
      <c r="I61" s="34"/>
      <c r="J61" s="100" t="s">
        <v>55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56</v>
      </c>
      <c r="E65" s="42"/>
      <c r="F65" s="42"/>
      <c r="G65" s="41" t="s">
        <v>57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54</v>
      </c>
      <c r="E76" s="34"/>
      <c r="F76" s="99" t="s">
        <v>55</v>
      </c>
      <c r="G76" s="43" t="s">
        <v>54</v>
      </c>
      <c r="H76" s="34"/>
      <c r="I76" s="34"/>
      <c r="J76" s="100" t="s">
        <v>55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184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17</v>
      </c>
      <c r="L84" s="32"/>
    </row>
    <row r="85" spans="2:47" s="1" customFormat="1" ht="16.5" customHeight="1">
      <c r="B85" s="32"/>
      <c r="E85" s="236" t="str">
        <f>E7</f>
        <v>Přírodní koupací biotop Jilemnice</v>
      </c>
      <c r="F85" s="237"/>
      <c r="G85" s="237"/>
      <c r="H85" s="237"/>
      <c r="L85" s="32"/>
    </row>
    <row r="86" spans="2:47" s="1" customFormat="1" ht="12" customHeight="1">
      <c r="B86" s="32"/>
      <c r="C86" s="27" t="s">
        <v>182</v>
      </c>
      <c r="L86" s="32"/>
    </row>
    <row r="87" spans="2:47" s="1" customFormat="1" ht="16.5" customHeight="1">
      <c r="B87" s="32"/>
      <c r="E87" s="201" t="str">
        <f>E9</f>
        <v>SO 04 - Nezpevněné plochy a sadové úpravy</v>
      </c>
      <c r="F87" s="235"/>
      <c r="G87" s="235"/>
      <c r="H87" s="235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21</v>
      </c>
      <c r="F89" s="25" t="str">
        <f>F12</f>
        <v>Jilemnice</v>
      </c>
      <c r="I89" s="27" t="s">
        <v>23</v>
      </c>
      <c r="J89" s="52" t="str">
        <f>IF(J12="","",J12)</f>
        <v>12. 2. 2024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25</v>
      </c>
      <c r="F91" s="25" t="str">
        <f>E15</f>
        <v>Sportovní centrum Jilemnice, s.r.o.</v>
      </c>
      <c r="I91" s="27" t="s">
        <v>32</v>
      </c>
      <c r="J91" s="30" t="str">
        <f>E21</f>
        <v xml:space="preserve">BAPO s.r.o. </v>
      </c>
      <c r="L91" s="32"/>
    </row>
    <row r="92" spans="2:47" s="1" customFormat="1" ht="15.2" customHeight="1">
      <c r="B92" s="32"/>
      <c r="C92" s="27" t="s">
        <v>30</v>
      </c>
      <c r="F92" s="25" t="str">
        <f>IF(E18="","",E18)</f>
        <v>Vyplň údaj</v>
      </c>
      <c r="I92" s="27" t="s">
        <v>36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185</v>
      </c>
      <c r="D94" s="93"/>
      <c r="E94" s="93"/>
      <c r="F94" s="93"/>
      <c r="G94" s="93"/>
      <c r="H94" s="93"/>
      <c r="I94" s="93"/>
      <c r="J94" s="102" t="s">
        <v>186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3" t="s">
        <v>187</v>
      </c>
      <c r="J96" s="66">
        <f>J117</f>
        <v>0</v>
      </c>
      <c r="L96" s="32"/>
      <c r="AU96" s="17" t="s">
        <v>188</v>
      </c>
    </row>
    <row r="97" spans="2:12" s="8" customFormat="1" ht="24.95" customHeight="1">
      <c r="B97" s="104"/>
      <c r="D97" s="105" t="s">
        <v>189</v>
      </c>
      <c r="E97" s="106"/>
      <c r="F97" s="106"/>
      <c r="G97" s="106"/>
      <c r="H97" s="106"/>
      <c r="I97" s="106"/>
      <c r="J97" s="107">
        <f>J118</f>
        <v>0</v>
      </c>
      <c r="L97" s="104"/>
    </row>
    <row r="98" spans="2:12" s="1" customFormat="1" ht="21.75" customHeight="1">
      <c r="B98" s="32"/>
      <c r="L98" s="32"/>
    </row>
    <row r="99" spans="2:12" s="1" customFormat="1" ht="6.95" customHeight="1">
      <c r="B99" s="44"/>
      <c r="C99" s="45"/>
      <c r="D99" s="45"/>
      <c r="E99" s="45"/>
      <c r="F99" s="45"/>
      <c r="G99" s="45"/>
      <c r="H99" s="45"/>
      <c r="I99" s="45"/>
      <c r="J99" s="45"/>
      <c r="K99" s="45"/>
      <c r="L99" s="32"/>
    </row>
    <row r="103" spans="2:12" s="1" customFormat="1" ht="6.95" customHeight="1">
      <c r="B103" s="46"/>
      <c r="C103" s="47"/>
      <c r="D103" s="47"/>
      <c r="E103" s="47"/>
      <c r="F103" s="47"/>
      <c r="G103" s="47"/>
      <c r="H103" s="47"/>
      <c r="I103" s="47"/>
      <c r="J103" s="47"/>
      <c r="K103" s="47"/>
      <c r="L103" s="32"/>
    </row>
    <row r="104" spans="2:12" s="1" customFormat="1" ht="24.95" customHeight="1">
      <c r="B104" s="32"/>
      <c r="C104" s="21" t="s">
        <v>210</v>
      </c>
      <c r="L104" s="32"/>
    </row>
    <row r="105" spans="2:12" s="1" customFormat="1" ht="6.95" customHeight="1">
      <c r="B105" s="32"/>
      <c r="L105" s="32"/>
    </row>
    <row r="106" spans="2:12" s="1" customFormat="1" ht="12" customHeight="1">
      <c r="B106" s="32"/>
      <c r="C106" s="27" t="s">
        <v>17</v>
      </c>
      <c r="L106" s="32"/>
    </row>
    <row r="107" spans="2:12" s="1" customFormat="1" ht="16.5" customHeight="1">
      <c r="B107" s="32"/>
      <c r="E107" s="236" t="str">
        <f>E7</f>
        <v>Přírodní koupací biotop Jilemnice</v>
      </c>
      <c r="F107" s="237"/>
      <c r="G107" s="237"/>
      <c r="H107" s="237"/>
      <c r="L107" s="32"/>
    </row>
    <row r="108" spans="2:12" s="1" customFormat="1" ht="12" customHeight="1">
      <c r="B108" s="32"/>
      <c r="C108" s="27" t="s">
        <v>182</v>
      </c>
      <c r="L108" s="32"/>
    </row>
    <row r="109" spans="2:12" s="1" customFormat="1" ht="16.5" customHeight="1">
      <c r="B109" s="32"/>
      <c r="E109" s="201" t="str">
        <f>E9</f>
        <v>SO 04 - Nezpevněné plochy a sadové úpravy</v>
      </c>
      <c r="F109" s="235"/>
      <c r="G109" s="235"/>
      <c r="H109" s="235"/>
      <c r="L109" s="32"/>
    </row>
    <row r="110" spans="2:12" s="1" customFormat="1" ht="6.95" customHeight="1">
      <c r="B110" s="32"/>
      <c r="L110" s="32"/>
    </row>
    <row r="111" spans="2:12" s="1" customFormat="1" ht="12" customHeight="1">
      <c r="B111" s="32"/>
      <c r="C111" s="27" t="s">
        <v>21</v>
      </c>
      <c r="F111" s="25" t="str">
        <f>F12</f>
        <v>Jilemnice</v>
      </c>
      <c r="I111" s="27" t="s">
        <v>23</v>
      </c>
      <c r="J111" s="52" t="str">
        <f>IF(J12="","",J12)</f>
        <v>12. 2. 2024</v>
      </c>
      <c r="L111" s="32"/>
    </row>
    <row r="112" spans="2:12" s="1" customFormat="1" ht="6.95" customHeight="1">
      <c r="B112" s="32"/>
      <c r="L112" s="32"/>
    </row>
    <row r="113" spans="2:65" s="1" customFormat="1" ht="15.2" customHeight="1">
      <c r="B113" s="32"/>
      <c r="C113" s="27" t="s">
        <v>25</v>
      </c>
      <c r="F113" s="25" t="str">
        <f>E15</f>
        <v>Sportovní centrum Jilemnice, s.r.o.</v>
      </c>
      <c r="I113" s="27" t="s">
        <v>32</v>
      </c>
      <c r="J113" s="30" t="str">
        <f>E21</f>
        <v xml:space="preserve">BAPO s.r.o. </v>
      </c>
      <c r="L113" s="32"/>
    </row>
    <row r="114" spans="2:65" s="1" customFormat="1" ht="15.2" customHeight="1">
      <c r="B114" s="32"/>
      <c r="C114" s="27" t="s">
        <v>30</v>
      </c>
      <c r="F114" s="25" t="str">
        <f>IF(E18="","",E18)</f>
        <v>Vyplň údaj</v>
      </c>
      <c r="I114" s="27" t="s">
        <v>36</v>
      </c>
      <c r="J114" s="30" t="str">
        <f>E24</f>
        <v xml:space="preserve"> </v>
      </c>
      <c r="L114" s="32"/>
    </row>
    <row r="115" spans="2:65" s="1" customFormat="1" ht="10.35" customHeight="1">
      <c r="B115" s="32"/>
      <c r="L115" s="32"/>
    </row>
    <row r="116" spans="2:65" s="9" customFormat="1" ht="29.25" customHeight="1">
      <c r="B116" s="108"/>
      <c r="C116" s="109" t="s">
        <v>211</v>
      </c>
      <c r="D116" s="110" t="s">
        <v>64</v>
      </c>
      <c r="E116" s="110" t="s">
        <v>60</v>
      </c>
      <c r="F116" s="110" t="s">
        <v>61</v>
      </c>
      <c r="G116" s="110" t="s">
        <v>212</v>
      </c>
      <c r="H116" s="110" t="s">
        <v>213</v>
      </c>
      <c r="I116" s="110" t="s">
        <v>214</v>
      </c>
      <c r="J116" s="111" t="s">
        <v>186</v>
      </c>
      <c r="K116" s="112" t="s">
        <v>215</v>
      </c>
      <c r="L116" s="108"/>
      <c r="M116" s="59" t="s">
        <v>1</v>
      </c>
      <c r="N116" s="60" t="s">
        <v>43</v>
      </c>
      <c r="O116" s="60" t="s">
        <v>216</v>
      </c>
      <c r="P116" s="60" t="s">
        <v>217</v>
      </c>
      <c r="Q116" s="60" t="s">
        <v>218</v>
      </c>
      <c r="R116" s="60" t="s">
        <v>219</v>
      </c>
      <c r="S116" s="60" t="s">
        <v>220</v>
      </c>
      <c r="T116" s="61" t="s">
        <v>221</v>
      </c>
    </row>
    <row r="117" spans="2:65" s="1" customFormat="1" ht="22.9" customHeight="1">
      <c r="B117" s="32"/>
      <c r="C117" s="64" t="s">
        <v>222</v>
      </c>
      <c r="J117" s="113">
        <f>BK117</f>
        <v>0</v>
      </c>
      <c r="L117" s="32"/>
      <c r="M117" s="62"/>
      <c r="N117" s="53"/>
      <c r="O117" s="53"/>
      <c r="P117" s="114">
        <f>P118</f>
        <v>0</v>
      </c>
      <c r="Q117" s="53"/>
      <c r="R117" s="114">
        <f>R118</f>
        <v>0</v>
      </c>
      <c r="S117" s="53"/>
      <c r="T117" s="115">
        <f>T118</f>
        <v>0</v>
      </c>
      <c r="AT117" s="17" t="s">
        <v>78</v>
      </c>
      <c r="AU117" s="17" t="s">
        <v>188</v>
      </c>
      <c r="BK117" s="116">
        <f>BK118</f>
        <v>0</v>
      </c>
    </row>
    <row r="118" spans="2:65" s="10" customFormat="1" ht="25.9" customHeight="1">
      <c r="B118" s="117"/>
      <c r="D118" s="118" t="s">
        <v>78</v>
      </c>
      <c r="E118" s="119" t="s">
        <v>6</v>
      </c>
      <c r="F118" s="119" t="s">
        <v>223</v>
      </c>
      <c r="I118" s="120"/>
      <c r="J118" s="121">
        <f>BK118</f>
        <v>0</v>
      </c>
      <c r="L118" s="117"/>
      <c r="M118" s="122"/>
      <c r="P118" s="123">
        <f>SUM(P119:P142)</f>
        <v>0</v>
      </c>
      <c r="R118" s="123">
        <f>SUM(R119:R142)</f>
        <v>0</v>
      </c>
      <c r="T118" s="124">
        <f>SUM(T119:T142)</f>
        <v>0</v>
      </c>
      <c r="AR118" s="118" t="s">
        <v>6</v>
      </c>
      <c r="AT118" s="125" t="s">
        <v>78</v>
      </c>
      <c r="AU118" s="125" t="s">
        <v>79</v>
      </c>
      <c r="AY118" s="118" t="s">
        <v>224</v>
      </c>
      <c r="BK118" s="126">
        <f>SUM(BK119:BK142)</f>
        <v>0</v>
      </c>
    </row>
    <row r="119" spans="2:65" s="1" customFormat="1" ht="24.2" customHeight="1">
      <c r="B119" s="32"/>
      <c r="C119" s="127" t="s">
        <v>6</v>
      </c>
      <c r="D119" s="127" t="s">
        <v>225</v>
      </c>
      <c r="E119" s="128" t="s">
        <v>1178</v>
      </c>
      <c r="F119" s="129" t="s">
        <v>1179</v>
      </c>
      <c r="G119" s="130" t="s">
        <v>320</v>
      </c>
      <c r="H119" s="131">
        <v>1402</v>
      </c>
      <c r="I119" s="132"/>
      <c r="J119" s="133">
        <f t="shared" ref="J119:J125" si="0">ROUND(I119*H119,2)</f>
        <v>0</v>
      </c>
      <c r="K119" s="134"/>
      <c r="L119" s="32"/>
      <c r="M119" s="135" t="s">
        <v>1</v>
      </c>
      <c r="N119" s="136" t="s">
        <v>44</v>
      </c>
      <c r="P119" s="137">
        <f t="shared" ref="P119:P125" si="1">O119*H119</f>
        <v>0</v>
      </c>
      <c r="Q119" s="137">
        <v>0</v>
      </c>
      <c r="R119" s="137">
        <f t="shared" ref="R119:R125" si="2">Q119*H119</f>
        <v>0</v>
      </c>
      <c r="S119" s="137">
        <v>0</v>
      </c>
      <c r="T119" s="138">
        <f t="shared" ref="T119:T125" si="3">S119*H119</f>
        <v>0</v>
      </c>
      <c r="AR119" s="139" t="s">
        <v>229</v>
      </c>
      <c r="AT119" s="139" t="s">
        <v>225</v>
      </c>
      <c r="AU119" s="139" t="s">
        <v>6</v>
      </c>
      <c r="AY119" s="17" t="s">
        <v>224</v>
      </c>
      <c r="BE119" s="140">
        <f t="shared" ref="BE119:BE125" si="4">IF(N119="základní",J119,0)</f>
        <v>0</v>
      </c>
      <c r="BF119" s="140">
        <f t="shared" ref="BF119:BF125" si="5">IF(N119="snížená",J119,0)</f>
        <v>0</v>
      </c>
      <c r="BG119" s="140">
        <f t="shared" ref="BG119:BG125" si="6">IF(N119="zákl. přenesená",J119,0)</f>
        <v>0</v>
      </c>
      <c r="BH119" s="140">
        <f t="shared" ref="BH119:BH125" si="7">IF(N119="sníž. přenesená",J119,0)</f>
        <v>0</v>
      </c>
      <c r="BI119" s="140">
        <f t="shared" ref="BI119:BI125" si="8">IF(N119="nulová",J119,0)</f>
        <v>0</v>
      </c>
      <c r="BJ119" s="17" t="s">
        <v>6</v>
      </c>
      <c r="BK119" s="140">
        <f t="shared" ref="BK119:BK125" si="9">ROUND(I119*H119,2)</f>
        <v>0</v>
      </c>
      <c r="BL119" s="17" t="s">
        <v>229</v>
      </c>
      <c r="BM119" s="139" t="s">
        <v>1180</v>
      </c>
    </row>
    <row r="120" spans="2:65" s="1" customFormat="1" ht="21.75" customHeight="1">
      <c r="B120" s="32"/>
      <c r="C120" s="127" t="s">
        <v>88</v>
      </c>
      <c r="D120" s="127" t="s">
        <v>225</v>
      </c>
      <c r="E120" s="128" t="s">
        <v>1181</v>
      </c>
      <c r="F120" s="129" t="s">
        <v>1182</v>
      </c>
      <c r="G120" s="130" t="s">
        <v>312</v>
      </c>
      <c r="H120" s="131">
        <v>15</v>
      </c>
      <c r="I120" s="132"/>
      <c r="J120" s="133">
        <f t="shared" si="0"/>
        <v>0</v>
      </c>
      <c r="K120" s="134"/>
      <c r="L120" s="32"/>
      <c r="M120" s="135" t="s">
        <v>1</v>
      </c>
      <c r="N120" s="136" t="s">
        <v>44</v>
      </c>
      <c r="P120" s="137">
        <f t="shared" si="1"/>
        <v>0</v>
      </c>
      <c r="Q120" s="137">
        <v>0</v>
      </c>
      <c r="R120" s="137">
        <f t="shared" si="2"/>
        <v>0</v>
      </c>
      <c r="S120" s="137">
        <v>0</v>
      </c>
      <c r="T120" s="138">
        <f t="shared" si="3"/>
        <v>0</v>
      </c>
      <c r="AR120" s="139" t="s">
        <v>229</v>
      </c>
      <c r="AT120" s="139" t="s">
        <v>225</v>
      </c>
      <c r="AU120" s="139" t="s">
        <v>6</v>
      </c>
      <c r="AY120" s="17" t="s">
        <v>224</v>
      </c>
      <c r="BE120" s="140">
        <f t="shared" si="4"/>
        <v>0</v>
      </c>
      <c r="BF120" s="140">
        <f t="shared" si="5"/>
        <v>0</v>
      </c>
      <c r="BG120" s="140">
        <f t="shared" si="6"/>
        <v>0</v>
      </c>
      <c r="BH120" s="140">
        <f t="shared" si="7"/>
        <v>0</v>
      </c>
      <c r="BI120" s="140">
        <f t="shared" si="8"/>
        <v>0</v>
      </c>
      <c r="BJ120" s="17" t="s">
        <v>6</v>
      </c>
      <c r="BK120" s="140">
        <f t="shared" si="9"/>
        <v>0</v>
      </c>
      <c r="BL120" s="17" t="s">
        <v>229</v>
      </c>
      <c r="BM120" s="139" t="s">
        <v>1183</v>
      </c>
    </row>
    <row r="121" spans="2:65" s="1" customFormat="1" ht="21.75" customHeight="1">
      <c r="B121" s="32"/>
      <c r="C121" s="127" t="s">
        <v>241</v>
      </c>
      <c r="D121" s="127" t="s">
        <v>225</v>
      </c>
      <c r="E121" s="128" t="s">
        <v>1184</v>
      </c>
      <c r="F121" s="129" t="s">
        <v>1185</v>
      </c>
      <c r="G121" s="130" t="s">
        <v>312</v>
      </c>
      <c r="H121" s="131">
        <v>15</v>
      </c>
      <c r="I121" s="132"/>
      <c r="J121" s="133">
        <f t="shared" si="0"/>
        <v>0</v>
      </c>
      <c r="K121" s="134"/>
      <c r="L121" s="32"/>
      <c r="M121" s="135" t="s">
        <v>1</v>
      </c>
      <c r="N121" s="136" t="s">
        <v>44</v>
      </c>
      <c r="P121" s="137">
        <f t="shared" si="1"/>
        <v>0</v>
      </c>
      <c r="Q121" s="137">
        <v>0</v>
      </c>
      <c r="R121" s="137">
        <f t="shared" si="2"/>
        <v>0</v>
      </c>
      <c r="S121" s="137">
        <v>0</v>
      </c>
      <c r="T121" s="138">
        <f t="shared" si="3"/>
        <v>0</v>
      </c>
      <c r="AR121" s="139" t="s">
        <v>229</v>
      </c>
      <c r="AT121" s="139" t="s">
        <v>225</v>
      </c>
      <c r="AU121" s="139" t="s">
        <v>6</v>
      </c>
      <c r="AY121" s="17" t="s">
        <v>224</v>
      </c>
      <c r="BE121" s="140">
        <f t="shared" si="4"/>
        <v>0</v>
      </c>
      <c r="BF121" s="140">
        <f t="shared" si="5"/>
        <v>0</v>
      </c>
      <c r="BG121" s="140">
        <f t="shared" si="6"/>
        <v>0</v>
      </c>
      <c r="BH121" s="140">
        <f t="shared" si="7"/>
        <v>0</v>
      </c>
      <c r="BI121" s="140">
        <f t="shared" si="8"/>
        <v>0</v>
      </c>
      <c r="BJ121" s="17" t="s">
        <v>6</v>
      </c>
      <c r="BK121" s="140">
        <f t="shared" si="9"/>
        <v>0</v>
      </c>
      <c r="BL121" s="17" t="s">
        <v>229</v>
      </c>
      <c r="BM121" s="139" t="s">
        <v>1186</v>
      </c>
    </row>
    <row r="122" spans="2:65" s="1" customFormat="1" ht="16.5" customHeight="1">
      <c r="B122" s="32"/>
      <c r="C122" s="127" t="s">
        <v>229</v>
      </c>
      <c r="D122" s="127" t="s">
        <v>225</v>
      </c>
      <c r="E122" s="128" t="s">
        <v>1187</v>
      </c>
      <c r="F122" s="129" t="s">
        <v>1188</v>
      </c>
      <c r="G122" s="130" t="s">
        <v>312</v>
      </c>
      <c r="H122" s="131">
        <v>30</v>
      </c>
      <c r="I122" s="132"/>
      <c r="J122" s="133">
        <f t="shared" si="0"/>
        <v>0</v>
      </c>
      <c r="K122" s="134"/>
      <c r="L122" s="32"/>
      <c r="M122" s="135" t="s">
        <v>1</v>
      </c>
      <c r="N122" s="136" t="s">
        <v>44</v>
      </c>
      <c r="P122" s="137">
        <f t="shared" si="1"/>
        <v>0</v>
      </c>
      <c r="Q122" s="137">
        <v>0</v>
      </c>
      <c r="R122" s="137">
        <f t="shared" si="2"/>
        <v>0</v>
      </c>
      <c r="S122" s="137">
        <v>0</v>
      </c>
      <c r="T122" s="138">
        <f t="shared" si="3"/>
        <v>0</v>
      </c>
      <c r="AR122" s="139" t="s">
        <v>229</v>
      </c>
      <c r="AT122" s="139" t="s">
        <v>225</v>
      </c>
      <c r="AU122" s="139" t="s">
        <v>6</v>
      </c>
      <c r="AY122" s="17" t="s">
        <v>224</v>
      </c>
      <c r="BE122" s="140">
        <f t="shared" si="4"/>
        <v>0</v>
      </c>
      <c r="BF122" s="140">
        <f t="shared" si="5"/>
        <v>0</v>
      </c>
      <c r="BG122" s="140">
        <f t="shared" si="6"/>
        <v>0</v>
      </c>
      <c r="BH122" s="140">
        <f t="shared" si="7"/>
        <v>0</v>
      </c>
      <c r="BI122" s="140">
        <f t="shared" si="8"/>
        <v>0</v>
      </c>
      <c r="BJ122" s="17" t="s">
        <v>6</v>
      </c>
      <c r="BK122" s="140">
        <f t="shared" si="9"/>
        <v>0</v>
      </c>
      <c r="BL122" s="17" t="s">
        <v>229</v>
      </c>
      <c r="BM122" s="139" t="s">
        <v>1189</v>
      </c>
    </row>
    <row r="123" spans="2:65" s="1" customFormat="1" ht="16.5" customHeight="1">
      <c r="B123" s="32"/>
      <c r="C123" s="127" t="s">
        <v>250</v>
      </c>
      <c r="D123" s="127" t="s">
        <v>225</v>
      </c>
      <c r="E123" s="128" t="s">
        <v>1190</v>
      </c>
      <c r="F123" s="129" t="s">
        <v>1191</v>
      </c>
      <c r="G123" s="130" t="s">
        <v>320</v>
      </c>
      <c r="H123" s="131">
        <v>9850</v>
      </c>
      <c r="I123" s="132"/>
      <c r="J123" s="133">
        <f t="shared" si="0"/>
        <v>0</v>
      </c>
      <c r="K123" s="134"/>
      <c r="L123" s="32"/>
      <c r="M123" s="135" t="s">
        <v>1</v>
      </c>
      <c r="N123" s="136" t="s">
        <v>44</v>
      </c>
      <c r="P123" s="137">
        <f t="shared" si="1"/>
        <v>0</v>
      </c>
      <c r="Q123" s="137">
        <v>0</v>
      </c>
      <c r="R123" s="137">
        <f t="shared" si="2"/>
        <v>0</v>
      </c>
      <c r="S123" s="137">
        <v>0</v>
      </c>
      <c r="T123" s="138">
        <f t="shared" si="3"/>
        <v>0</v>
      </c>
      <c r="AR123" s="139" t="s">
        <v>229</v>
      </c>
      <c r="AT123" s="139" t="s">
        <v>225</v>
      </c>
      <c r="AU123" s="139" t="s">
        <v>6</v>
      </c>
      <c r="AY123" s="17" t="s">
        <v>224</v>
      </c>
      <c r="BE123" s="140">
        <f t="shared" si="4"/>
        <v>0</v>
      </c>
      <c r="BF123" s="140">
        <f t="shared" si="5"/>
        <v>0</v>
      </c>
      <c r="BG123" s="140">
        <f t="shared" si="6"/>
        <v>0</v>
      </c>
      <c r="BH123" s="140">
        <f t="shared" si="7"/>
        <v>0</v>
      </c>
      <c r="BI123" s="140">
        <f t="shared" si="8"/>
        <v>0</v>
      </c>
      <c r="BJ123" s="17" t="s">
        <v>6</v>
      </c>
      <c r="BK123" s="140">
        <f t="shared" si="9"/>
        <v>0</v>
      </c>
      <c r="BL123" s="17" t="s">
        <v>229</v>
      </c>
      <c r="BM123" s="139" t="s">
        <v>1192</v>
      </c>
    </row>
    <row r="124" spans="2:65" s="1" customFormat="1" ht="16.5" customHeight="1">
      <c r="B124" s="32"/>
      <c r="C124" s="127" t="s">
        <v>258</v>
      </c>
      <c r="D124" s="127" t="s">
        <v>225</v>
      </c>
      <c r="E124" s="128" t="s">
        <v>1193</v>
      </c>
      <c r="F124" s="129" t="s">
        <v>1194</v>
      </c>
      <c r="G124" s="130" t="s">
        <v>320</v>
      </c>
      <c r="H124" s="131">
        <v>9850</v>
      </c>
      <c r="I124" s="132"/>
      <c r="J124" s="133">
        <f t="shared" si="0"/>
        <v>0</v>
      </c>
      <c r="K124" s="134"/>
      <c r="L124" s="32"/>
      <c r="M124" s="135" t="s">
        <v>1</v>
      </c>
      <c r="N124" s="136" t="s">
        <v>44</v>
      </c>
      <c r="P124" s="137">
        <f t="shared" si="1"/>
        <v>0</v>
      </c>
      <c r="Q124" s="137">
        <v>0</v>
      </c>
      <c r="R124" s="137">
        <f t="shared" si="2"/>
        <v>0</v>
      </c>
      <c r="S124" s="137">
        <v>0</v>
      </c>
      <c r="T124" s="138">
        <f t="shared" si="3"/>
        <v>0</v>
      </c>
      <c r="AR124" s="139" t="s">
        <v>229</v>
      </c>
      <c r="AT124" s="139" t="s">
        <v>225</v>
      </c>
      <c r="AU124" s="139" t="s">
        <v>6</v>
      </c>
      <c r="AY124" s="17" t="s">
        <v>224</v>
      </c>
      <c r="BE124" s="140">
        <f t="shared" si="4"/>
        <v>0</v>
      </c>
      <c r="BF124" s="140">
        <f t="shared" si="5"/>
        <v>0</v>
      </c>
      <c r="BG124" s="140">
        <f t="shared" si="6"/>
        <v>0</v>
      </c>
      <c r="BH124" s="140">
        <f t="shared" si="7"/>
        <v>0</v>
      </c>
      <c r="BI124" s="140">
        <f t="shared" si="8"/>
        <v>0</v>
      </c>
      <c r="BJ124" s="17" t="s">
        <v>6</v>
      </c>
      <c r="BK124" s="140">
        <f t="shared" si="9"/>
        <v>0</v>
      </c>
      <c r="BL124" s="17" t="s">
        <v>229</v>
      </c>
      <c r="BM124" s="139" t="s">
        <v>1195</v>
      </c>
    </row>
    <row r="125" spans="2:65" s="1" customFormat="1" ht="16.5" customHeight="1">
      <c r="B125" s="32"/>
      <c r="C125" s="162" t="s">
        <v>262</v>
      </c>
      <c r="D125" s="162" t="s">
        <v>748</v>
      </c>
      <c r="E125" s="163" t="s">
        <v>1196</v>
      </c>
      <c r="F125" s="164" t="s">
        <v>1197</v>
      </c>
      <c r="G125" s="165" t="s">
        <v>918</v>
      </c>
      <c r="H125" s="166">
        <v>147.75</v>
      </c>
      <c r="I125" s="167"/>
      <c r="J125" s="168">
        <f t="shared" si="0"/>
        <v>0</v>
      </c>
      <c r="K125" s="169"/>
      <c r="L125" s="170"/>
      <c r="M125" s="171" t="s">
        <v>1</v>
      </c>
      <c r="N125" s="172" t="s">
        <v>44</v>
      </c>
      <c r="P125" s="137">
        <f t="shared" si="1"/>
        <v>0</v>
      </c>
      <c r="Q125" s="137">
        <v>0</v>
      </c>
      <c r="R125" s="137">
        <f t="shared" si="2"/>
        <v>0</v>
      </c>
      <c r="S125" s="137">
        <v>0</v>
      </c>
      <c r="T125" s="138">
        <f t="shared" si="3"/>
        <v>0</v>
      </c>
      <c r="AR125" s="139" t="s">
        <v>272</v>
      </c>
      <c r="AT125" s="139" t="s">
        <v>748</v>
      </c>
      <c r="AU125" s="139" t="s">
        <v>6</v>
      </c>
      <c r="AY125" s="17" t="s">
        <v>224</v>
      </c>
      <c r="BE125" s="140">
        <f t="shared" si="4"/>
        <v>0</v>
      </c>
      <c r="BF125" s="140">
        <f t="shared" si="5"/>
        <v>0</v>
      </c>
      <c r="BG125" s="140">
        <f t="shared" si="6"/>
        <v>0</v>
      </c>
      <c r="BH125" s="140">
        <f t="shared" si="7"/>
        <v>0</v>
      </c>
      <c r="BI125" s="140">
        <f t="shared" si="8"/>
        <v>0</v>
      </c>
      <c r="BJ125" s="17" t="s">
        <v>6</v>
      </c>
      <c r="BK125" s="140">
        <f t="shared" si="9"/>
        <v>0</v>
      </c>
      <c r="BL125" s="17" t="s">
        <v>229</v>
      </c>
      <c r="BM125" s="139" t="s">
        <v>1198</v>
      </c>
    </row>
    <row r="126" spans="2:65" s="12" customFormat="1">
      <c r="B126" s="148"/>
      <c r="D126" s="142" t="s">
        <v>231</v>
      </c>
      <c r="E126" s="149" t="s">
        <v>1</v>
      </c>
      <c r="F126" s="150" t="s">
        <v>1199</v>
      </c>
      <c r="H126" s="151">
        <v>147.75</v>
      </c>
      <c r="I126" s="152"/>
      <c r="L126" s="148"/>
      <c r="M126" s="153"/>
      <c r="T126" s="154"/>
      <c r="AT126" s="149" t="s">
        <v>231</v>
      </c>
      <c r="AU126" s="149" t="s">
        <v>6</v>
      </c>
      <c r="AV126" s="12" t="s">
        <v>88</v>
      </c>
      <c r="AW126" s="12" t="s">
        <v>35</v>
      </c>
      <c r="AX126" s="12" t="s">
        <v>6</v>
      </c>
      <c r="AY126" s="149" t="s">
        <v>224</v>
      </c>
    </row>
    <row r="127" spans="2:65" s="1" customFormat="1" ht="16.5" customHeight="1">
      <c r="B127" s="32"/>
      <c r="C127" s="127" t="s">
        <v>272</v>
      </c>
      <c r="D127" s="127" t="s">
        <v>225</v>
      </c>
      <c r="E127" s="128" t="s">
        <v>904</v>
      </c>
      <c r="F127" s="129" t="s">
        <v>905</v>
      </c>
      <c r="G127" s="130" t="s">
        <v>320</v>
      </c>
      <c r="H127" s="131">
        <v>9850</v>
      </c>
      <c r="I127" s="132"/>
      <c r="J127" s="133">
        <f t="shared" ref="J127:J136" si="10">ROUND(I127*H127,2)</f>
        <v>0</v>
      </c>
      <c r="K127" s="134"/>
      <c r="L127" s="32"/>
      <c r="M127" s="135" t="s">
        <v>1</v>
      </c>
      <c r="N127" s="136" t="s">
        <v>44</v>
      </c>
      <c r="P127" s="137">
        <f t="shared" ref="P127:P136" si="11">O127*H127</f>
        <v>0</v>
      </c>
      <c r="Q127" s="137">
        <v>0</v>
      </c>
      <c r="R127" s="137">
        <f t="shared" ref="R127:R136" si="12">Q127*H127</f>
        <v>0</v>
      </c>
      <c r="S127" s="137">
        <v>0</v>
      </c>
      <c r="T127" s="138">
        <f t="shared" ref="T127:T136" si="13">S127*H127</f>
        <v>0</v>
      </c>
      <c r="AR127" s="139" t="s">
        <v>229</v>
      </c>
      <c r="AT127" s="139" t="s">
        <v>225</v>
      </c>
      <c r="AU127" s="139" t="s">
        <v>6</v>
      </c>
      <c r="AY127" s="17" t="s">
        <v>224</v>
      </c>
      <c r="BE127" s="140">
        <f t="shared" ref="BE127:BE136" si="14">IF(N127="základní",J127,0)</f>
        <v>0</v>
      </c>
      <c r="BF127" s="140">
        <f t="shared" ref="BF127:BF136" si="15">IF(N127="snížená",J127,0)</f>
        <v>0</v>
      </c>
      <c r="BG127" s="140">
        <f t="shared" ref="BG127:BG136" si="16">IF(N127="zákl. přenesená",J127,0)</f>
        <v>0</v>
      </c>
      <c r="BH127" s="140">
        <f t="shared" ref="BH127:BH136" si="17">IF(N127="sníž. přenesená",J127,0)</f>
        <v>0</v>
      </c>
      <c r="BI127" s="140">
        <f t="shared" ref="BI127:BI136" si="18">IF(N127="nulová",J127,0)</f>
        <v>0</v>
      </c>
      <c r="BJ127" s="17" t="s">
        <v>6</v>
      </c>
      <c r="BK127" s="140">
        <f t="shared" ref="BK127:BK136" si="19">ROUND(I127*H127,2)</f>
        <v>0</v>
      </c>
      <c r="BL127" s="17" t="s">
        <v>229</v>
      </c>
      <c r="BM127" s="139" t="s">
        <v>1200</v>
      </c>
    </row>
    <row r="128" spans="2:65" s="1" customFormat="1" ht="21.75" customHeight="1">
      <c r="B128" s="32"/>
      <c r="C128" s="127" t="s">
        <v>277</v>
      </c>
      <c r="D128" s="127" t="s">
        <v>225</v>
      </c>
      <c r="E128" s="128" t="s">
        <v>1201</v>
      </c>
      <c r="F128" s="129" t="s">
        <v>1202</v>
      </c>
      <c r="G128" s="130" t="s">
        <v>312</v>
      </c>
      <c r="H128" s="131">
        <v>169</v>
      </c>
      <c r="I128" s="132"/>
      <c r="J128" s="133">
        <f t="shared" si="10"/>
        <v>0</v>
      </c>
      <c r="K128" s="134"/>
      <c r="L128" s="32"/>
      <c r="M128" s="135" t="s">
        <v>1</v>
      </c>
      <c r="N128" s="136" t="s">
        <v>44</v>
      </c>
      <c r="P128" s="137">
        <f t="shared" si="11"/>
        <v>0</v>
      </c>
      <c r="Q128" s="137">
        <v>0</v>
      </c>
      <c r="R128" s="137">
        <f t="shared" si="12"/>
        <v>0</v>
      </c>
      <c r="S128" s="137">
        <v>0</v>
      </c>
      <c r="T128" s="138">
        <f t="shared" si="13"/>
        <v>0</v>
      </c>
      <c r="AR128" s="139" t="s">
        <v>229</v>
      </c>
      <c r="AT128" s="139" t="s">
        <v>225</v>
      </c>
      <c r="AU128" s="139" t="s">
        <v>6</v>
      </c>
      <c r="AY128" s="17" t="s">
        <v>224</v>
      </c>
      <c r="BE128" s="140">
        <f t="shared" si="14"/>
        <v>0</v>
      </c>
      <c r="BF128" s="140">
        <f t="shared" si="15"/>
        <v>0</v>
      </c>
      <c r="BG128" s="140">
        <f t="shared" si="16"/>
        <v>0</v>
      </c>
      <c r="BH128" s="140">
        <f t="shared" si="17"/>
        <v>0</v>
      </c>
      <c r="BI128" s="140">
        <f t="shared" si="18"/>
        <v>0</v>
      </c>
      <c r="BJ128" s="17" t="s">
        <v>6</v>
      </c>
      <c r="BK128" s="140">
        <f t="shared" si="19"/>
        <v>0</v>
      </c>
      <c r="BL128" s="17" t="s">
        <v>229</v>
      </c>
      <c r="BM128" s="139" t="s">
        <v>1203</v>
      </c>
    </row>
    <row r="129" spans="2:65" s="1" customFormat="1" ht="21.75" customHeight="1">
      <c r="B129" s="32"/>
      <c r="C129" s="127" t="s">
        <v>282</v>
      </c>
      <c r="D129" s="127" t="s">
        <v>225</v>
      </c>
      <c r="E129" s="128" t="s">
        <v>1204</v>
      </c>
      <c r="F129" s="129" t="s">
        <v>1205</v>
      </c>
      <c r="G129" s="130" t="s">
        <v>1206</v>
      </c>
      <c r="H129" s="131">
        <v>0.98499999999999999</v>
      </c>
      <c r="I129" s="132"/>
      <c r="J129" s="133">
        <f t="shared" si="10"/>
        <v>0</v>
      </c>
      <c r="K129" s="134"/>
      <c r="L129" s="32"/>
      <c r="M129" s="135" t="s">
        <v>1</v>
      </c>
      <c r="N129" s="136" t="s">
        <v>44</v>
      </c>
      <c r="P129" s="137">
        <f t="shared" si="11"/>
        <v>0</v>
      </c>
      <c r="Q129" s="137">
        <v>0</v>
      </c>
      <c r="R129" s="137">
        <f t="shared" si="12"/>
        <v>0</v>
      </c>
      <c r="S129" s="137">
        <v>0</v>
      </c>
      <c r="T129" s="138">
        <f t="shared" si="13"/>
        <v>0</v>
      </c>
      <c r="AR129" s="139" t="s">
        <v>229</v>
      </c>
      <c r="AT129" s="139" t="s">
        <v>225</v>
      </c>
      <c r="AU129" s="139" t="s">
        <v>6</v>
      </c>
      <c r="AY129" s="17" t="s">
        <v>224</v>
      </c>
      <c r="BE129" s="140">
        <f t="shared" si="14"/>
        <v>0</v>
      </c>
      <c r="BF129" s="140">
        <f t="shared" si="15"/>
        <v>0</v>
      </c>
      <c r="BG129" s="140">
        <f t="shared" si="16"/>
        <v>0</v>
      </c>
      <c r="BH129" s="140">
        <f t="shared" si="17"/>
        <v>0</v>
      </c>
      <c r="BI129" s="140">
        <f t="shared" si="18"/>
        <v>0</v>
      </c>
      <c r="BJ129" s="17" t="s">
        <v>6</v>
      </c>
      <c r="BK129" s="140">
        <f t="shared" si="19"/>
        <v>0</v>
      </c>
      <c r="BL129" s="17" t="s">
        <v>229</v>
      </c>
      <c r="BM129" s="139" t="s">
        <v>1207</v>
      </c>
    </row>
    <row r="130" spans="2:65" s="1" customFormat="1" ht="21.75" customHeight="1">
      <c r="B130" s="32"/>
      <c r="C130" s="127" t="s">
        <v>286</v>
      </c>
      <c r="D130" s="127" t="s">
        <v>225</v>
      </c>
      <c r="E130" s="128" t="s">
        <v>1208</v>
      </c>
      <c r="F130" s="129" t="s">
        <v>1209</v>
      </c>
      <c r="G130" s="130" t="s">
        <v>312</v>
      </c>
      <c r="H130" s="131">
        <v>130</v>
      </c>
      <c r="I130" s="132"/>
      <c r="J130" s="133">
        <f t="shared" si="10"/>
        <v>0</v>
      </c>
      <c r="K130" s="134"/>
      <c r="L130" s="32"/>
      <c r="M130" s="135" t="s">
        <v>1</v>
      </c>
      <c r="N130" s="136" t="s">
        <v>44</v>
      </c>
      <c r="P130" s="137">
        <f t="shared" si="11"/>
        <v>0</v>
      </c>
      <c r="Q130" s="137">
        <v>0</v>
      </c>
      <c r="R130" s="137">
        <f t="shared" si="12"/>
        <v>0</v>
      </c>
      <c r="S130" s="137">
        <v>0</v>
      </c>
      <c r="T130" s="138">
        <f t="shared" si="13"/>
        <v>0</v>
      </c>
      <c r="AR130" s="139" t="s">
        <v>229</v>
      </c>
      <c r="AT130" s="139" t="s">
        <v>225</v>
      </c>
      <c r="AU130" s="139" t="s">
        <v>6</v>
      </c>
      <c r="AY130" s="17" t="s">
        <v>224</v>
      </c>
      <c r="BE130" s="140">
        <f t="shared" si="14"/>
        <v>0</v>
      </c>
      <c r="BF130" s="140">
        <f t="shared" si="15"/>
        <v>0</v>
      </c>
      <c r="BG130" s="140">
        <f t="shared" si="16"/>
        <v>0</v>
      </c>
      <c r="BH130" s="140">
        <f t="shared" si="17"/>
        <v>0</v>
      </c>
      <c r="BI130" s="140">
        <f t="shared" si="18"/>
        <v>0</v>
      </c>
      <c r="BJ130" s="17" t="s">
        <v>6</v>
      </c>
      <c r="BK130" s="140">
        <f t="shared" si="19"/>
        <v>0</v>
      </c>
      <c r="BL130" s="17" t="s">
        <v>229</v>
      </c>
      <c r="BM130" s="139" t="s">
        <v>1210</v>
      </c>
    </row>
    <row r="131" spans="2:65" s="1" customFormat="1" ht="21.75" customHeight="1">
      <c r="B131" s="32"/>
      <c r="C131" s="127" t="s">
        <v>9</v>
      </c>
      <c r="D131" s="127" t="s">
        <v>225</v>
      </c>
      <c r="E131" s="128" t="s">
        <v>1211</v>
      </c>
      <c r="F131" s="129" t="s">
        <v>2939</v>
      </c>
      <c r="G131" s="130" t="s">
        <v>312</v>
      </c>
      <c r="H131" s="131">
        <v>34</v>
      </c>
      <c r="I131" s="132"/>
      <c r="J131" s="133">
        <f t="shared" si="10"/>
        <v>0</v>
      </c>
      <c r="K131" s="134"/>
      <c r="L131" s="32"/>
      <c r="M131" s="135" t="s">
        <v>1</v>
      </c>
      <c r="N131" s="136" t="s">
        <v>44</v>
      </c>
      <c r="P131" s="137">
        <f t="shared" si="11"/>
        <v>0</v>
      </c>
      <c r="Q131" s="137">
        <v>0</v>
      </c>
      <c r="R131" s="137">
        <f t="shared" si="12"/>
        <v>0</v>
      </c>
      <c r="S131" s="137">
        <v>0</v>
      </c>
      <c r="T131" s="138">
        <f t="shared" si="13"/>
        <v>0</v>
      </c>
      <c r="AR131" s="139" t="s">
        <v>229</v>
      </c>
      <c r="AT131" s="139" t="s">
        <v>225</v>
      </c>
      <c r="AU131" s="139" t="s">
        <v>6</v>
      </c>
      <c r="AY131" s="17" t="s">
        <v>224</v>
      </c>
      <c r="BE131" s="140">
        <f t="shared" si="14"/>
        <v>0</v>
      </c>
      <c r="BF131" s="140">
        <f t="shared" si="15"/>
        <v>0</v>
      </c>
      <c r="BG131" s="140">
        <f t="shared" si="16"/>
        <v>0</v>
      </c>
      <c r="BH131" s="140">
        <f t="shared" si="17"/>
        <v>0</v>
      </c>
      <c r="BI131" s="140">
        <f t="shared" si="18"/>
        <v>0</v>
      </c>
      <c r="BJ131" s="17" t="s">
        <v>6</v>
      </c>
      <c r="BK131" s="140">
        <f t="shared" si="19"/>
        <v>0</v>
      </c>
      <c r="BL131" s="17" t="s">
        <v>229</v>
      </c>
      <c r="BM131" s="139" t="s">
        <v>1212</v>
      </c>
    </row>
    <row r="132" spans="2:65" s="1" customFormat="1" ht="21.75" customHeight="1">
      <c r="B132" s="32"/>
      <c r="C132" s="127" t="s">
        <v>299</v>
      </c>
      <c r="D132" s="127"/>
      <c r="E132" s="128" t="s">
        <v>2938</v>
      </c>
      <c r="F132" s="129" t="s">
        <v>2940</v>
      </c>
      <c r="G132" s="130" t="s">
        <v>312</v>
      </c>
      <c r="H132" s="131">
        <v>5</v>
      </c>
      <c r="I132" s="132"/>
      <c r="J132" s="133">
        <f t="shared" si="10"/>
        <v>0</v>
      </c>
      <c r="K132" s="134"/>
      <c r="L132" s="32"/>
      <c r="M132" s="135"/>
      <c r="N132" s="136"/>
      <c r="P132" s="137">
        <f t="shared" si="11"/>
        <v>0</v>
      </c>
      <c r="Q132" s="137"/>
      <c r="R132" s="137"/>
      <c r="S132" s="137"/>
      <c r="T132" s="138"/>
      <c r="AR132" s="139"/>
      <c r="AT132" s="139"/>
      <c r="AU132" s="139"/>
      <c r="AY132" s="17"/>
      <c r="BE132" s="140"/>
      <c r="BF132" s="140"/>
      <c r="BG132" s="140"/>
      <c r="BH132" s="140"/>
      <c r="BI132" s="140"/>
      <c r="BJ132" s="17"/>
      <c r="BK132" s="140">
        <f t="shared" si="19"/>
        <v>0</v>
      </c>
      <c r="BL132" s="17"/>
      <c r="BM132" s="139"/>
    </row>
    <row r="133" spans="2:65" s="1" customFormat="1" ht="21.75" customHeight="1">
      <c r="B133" s="32"/>
      <c r="C133" s="127" t="s">
        <v>244</v>
      </c>
      <c r="D133" s="127" t="s">
        <v>225</v>
      </c>
      <c r="E133" s="128" t="s">
        <v>1213</v>
      </c>
      <c r="F133" s="129" t="s">
        <v>1214</v>
      </c>
      <c r="G133" s="130" t="s">
        <v>312</v>
      </c>
      <c r="H133" s="131">
        <v>39</v>
      </c>
      <c r="I133" s="132"/>
      <c r="J133" s="133">
        <f t="shared" si="10"/>
        <v>0</v>
      </c>
      <c r="K133" s="134"/>
      <c r="L133" s="32"/>
      <c r="M133" s="135" t="s">
        <v>1</v>
      </c>
      <c r="N133" s="136" t="s">
        <v>44</v>
      </c>
      <c r="P133" s="137">
        <f t="shared" si="11"/>
        <v>0</v>
      </c>
      <c r="Q133" s="137">
        <v>0</v>
      </c>
      <c r="R133" s="137">
        <f t="shared" si="12"/>
        <v>0</v>
      </c>
      <c r="S133" s="137">
        <v>0</v>
      </c>
      <c r="T133" s="138">
        <f t="shared" si="13"/>
        <v>0</v>
      </c>
      <c r="AR133" s="139" t="s">
        <v>229</v>
      </c>
      <c r="AT133" s="139" t="s">
        <v>225</v>
      </c>
      <c r="AU133" s="139" t="s">
        <v>6</v>
      </c>
      <c r="AY133" s="17" t="s">
        <v>224</v>
      </c>
      <c r="BE133" s="140">
        <f t="shared" si="14"/>
        <v>0</v>
      </c>
      <c r="BF133" s="140">
        <f t="shared" si="15"/>
        <v>0</v>
      </c>
      <c r="BG133" s="140">
        <f t="shared" si="16"/>
        <v>0</v>
      </c>
      <c r="BH133" s="140">
        <f t="shared" si="17"/>
        <v>0</v>
      </c>
      <c r="BI133" s="140">
        <f t="shared" si="18"/>
        <v>0</v>
      </c>
      <c r="BJ133" s="17" t="s">
        <v>6</v>
      </c>
      <c r="BK133" s="140">
        <f t="shared" si="19"/>
        <v>0</v>
      </c>
      <c r="BL133" s="17" t="s">
        <v>229</v>
      </c>
      <c r="BM133" s="139" t="s">
        <v>1215</v>
      </c>
    </row>
    <row r="134" spans="2:65" s="1" customFormat="1" ht="16.5" customHeight="1">
      <c r="B134" s="32"/>
      <c r="C134" s="127" t="s">
        <v>314</v>
      </c>
      <c r="D134" s="127" t="s">
        <v>225</v>
      </c>
      <c r="E134" s="128" t="s">
        <v>1216</v>
      </c>
      <c r="F134" s="129" t="s">
        <v>1217</v>
      </c>
      <c r="G134" s="130" t="s">
        <v>320</v>
      </c>
      <c r="H134" s="131">
        <v>425</v>
      </c>
      <c r="I134" s="132"/>
      <c r="J134" s="133">
        <f t="shared" si="10"/>
        <v>0</v>
      </c>
      <c r="K134" s="134"/>
      <c r="L134" s="32"/>
      <c r="M134" s="135" t="s">
        <v>1</v>
      </c>
      <c r="N134" s="136" t="s">
        <v>44</v>
      </c>
      <c r="P134" s="137">
        <f t="shared" si="11"/>
        <v>0</v>
      </c>
      <c r="Q134" s="137">
        <v>0</v>
      </c>
      <c r="R134" s="137">
        <f t="shared" si="12"/>
        <v>0</v>
      </c>
      <c r="S134" s="137">
        <v>0</v>
      </c>
      <c r="T134" s="138">
        <f t="shared" si="13"/>
        <v>0</v>
      </c>
      <c r="AR134" s="139" t="s">
        <v>229</v>
      </c>
      <c r="AT134" s="139" t="s">
        <v>225</v>
      </c>
      <c r="AU134" s="139" t="s">
        <v>6</v>
      </c>
      <c r="AY134" s="17" t="s">
        <v>224</v>
      </c>
      <c r="BE134" s="140">
        <f t="shared" si="14"/>
        <v>0</v>
      </c>
      <c r="BF134" s="140">
        <f t="shared" si="15"/>
        <v>0</v>
      </c>
      <c r="BG134" s="140">
        <f t="shared" si="16"/>
        <v>0</v>
      </c>
      <c r="BH134" s="140">
        <f t="shared" si="17"/>
        <v>0</v>
      </c>
      <c r="BI134" s="140">
        <f t="shared" si="18"/>
        <v>0</v>
      </c>
      <c r="BJ134" s="17" t="s">
        <v>6</v>
      </c>
      <c r="BK134" s="140">
        <f t="shared" si="19"/>
        <v>0</v>
      </c>
      <c r="BL134" s="17" t="s">
        <v>229</v>
      </c>
      <c r="BM134" s="139" t="s">
        <v>1218</v>
      </c>
    </row>
    <row r="135" spans="2:65" s="1" customFormat="1" ht="16.5" customHeight="1">
      <c r="B135" s="32"/>
      <c r="C135" s="127" t="s">
        <v>249</v>
      </c>
      <c r="D135" s="127" t="s">
        <v>225</v>
      </c>
      <c r="E135" s="128" t="s">
        <v>1219</v>
      </c>
      <c r="F135" s="129" t="s">
        <v>1220</v>
      </c>
      <c r="G135" s="130" t="s">
        <v>437</v>
      </c>
      <c r="H135" s="131">
        <v>0.98499999999999999</v>
      </c>
      <c r="I135" s="132"/>
      <c r="J135" s="133">
        <f t="shared" si="10"/>
        <v>0</v>
      </c>
      <c r="K135" s="134"/>
      <c r="L135" s="32"/>
      <c r="M135" s="135" t="s">
        <v>1</v>
      </c>
      <c r="N135" s="136" t="s">
        <v>44</v>
      </c>
      <c r="P135" s="137">
        <f t="shared" si="11"/>
        <v>0</v>
      </c>
      <c r="Q135" s="137">
        <v>0</v>
      </c>
      <c r="R135" s="137">
        <f t="shared" si="12"/>
        <v>0</v>
      </c>
      <c r="S135" s="137">
        <v>0</v>
      </c>
      <c r="T135" s="138">
        <f t="shared" si="13"/>
        <v>0</v>
      </c>
      <c r="AR135" s="139" t="s">
        <v>229</v>
      </c>
      <c r="AT135" s="139" t="s">
        <v>225</v>
      </c>
      <c r="AU135" s="139" t="s">
        <v>6</v>
      </c>
      <c r="AY135" s="17" t="s">
        <v>224</v>
      </c>
      <c r="BE135" s="140">
        <f t="shared" si="14"/>
        <v>0</v>
      </c>
      <c r="BF135" s="140">
        <f t="shared" si="15"/>
        <v>0</v>
      </c>
      <c r="BG135" s="140">
        <f t="shared" si="16"/>
        <v>0</v>
      </c>
      <c r="BH135" s="140">
        <f t="shared" si="17"/>
        <v>0</v>
      </c>
      <c r="BI135" s="140">
        <f t="shared" si="18"/>
        <v>0</v>
      </c>
      <c r="BJ135" s="17" t="s">
        <v>6</v>
      </c>
      <c r="BK135" s="140">
        <f t="shared" si="19"/>
        <v>0</v>
      </c>
      <c r="BL135" s="17" t="s">
        <v>229</v>
      </c>
      <c r="BM135" s="139" t="s">
        <v>1221</v>
      </c>
    </row>
    <row r="136" spans="2:65" s="1" customFormat="1" ht="21.75" customHeight="1">
      <c r="B136" s="32"/>
      <c r="C136" s="163" t="s">
        <v>322</v>
      </c>
      <c r="D136" s="162" t="s">
        <v>748</v>
      </c>
      <c r="E136" s="163" t="s">
        <v>1222</v>
      </c>
      <c r="F136" s="164" t="s">
        <v>1223</v>
      </c>
      <c r="G136" s="165" t="s">
        <v>312</v>
      </c>
      <c r="H136" s="166">
        <v>117</v>
      </c>
      <c r="I136" s="167"/>
      <c r="J136" s="168">
        <f t="shared" si="10"/>
        <v>0</v>
      </c>
      <c r="K136" s="169"/>
      <c r="L136" s="170"/>
      <c r="M136" s="171" t="s">
        <v>1</v>
      </c>
      <c r="N136" s="172" t="s">
        <v>44</v>
      </c>
      <c r="P136" s="137">
        <f t="shared" si="11"/>
        <v>0</v>
      </c>
      <c r="Q136" s="137">
        <v>0</v>
      </c>
      <c r="R136" s="137">
        <f t="shared" si="12"/>
        <v>0</v>
      </c>
      <c r="S136" s="137">
        <v>0</v>
      </c>
      <c r="T136" s="138">
        <f t="shared" si="13"/>
        <v>0</v>
      </c>
      <c r="AR136" s="139" t="s">
        <v>272</v>
      </c>
      <c r="AT136" s="139" t="s">
        <v>748</v>
      </c>
      <c r="AU136" s="139" t="s">
        <v>6</v>
      </c>
      <c r="AY136" s="17" t="s">
        <v>224</v>
      </c>
      <c r="BE136" s="140">
        <f t="shared" si="14"/>
        <v>0</v>
      </c>
      <c r="BF136" s="140">
        <f t="shared" si="15"/>
        <v>0</v>
      </c>
      <c r="BG136" s="140">
        <f t="shared" si="16"/>
        <v>0</v>
      </c>
      <c r="BH136" s="140">
        <f t="shared" si="17"/>
        <v>0</v>
      </c>
      <c r="BI136" s="140">
        <f t="shared" si="18"/>
        <v>0</v>
      </c>
      <c r="BJ136" s="17" t="s">
        <v>6</v>
      </c>
      <c r="BK136" s="140">
        <f t="shared" si="19"/>
        <v>0</v>
      </c>
      <c r="BL136" s="17" t="s">
        <v>229</v>
      </c>
      <c r="BM136" s="139" t="s">
        <v>1224</v>
      </c>
    </row>
    <row r="137" spans="2:65" s="12" customFormat="1">
      <c r="B137" s="148"/>
      <c r="D137" s="142" t="s">
        <v>231</v>
      </c>
      <c r="E137" s="149" t="s">
        <v>1</v>
      </c>
      <c r="F137" s="150" t="s">
        <v>2941</v>
      </c>
      <c r="H137" s="151">
        <v>117</v>
      </c>
      <c r="I137" s="152"/>
      <c r="L137" s="148"/>
      <c r="M137" s="153"/>
      <c r="T137" s="154"/>
      <c r="AT137" s="149" t="s">
        <v>231</v>
      </c>
      <c r="AU137" s="149" t="s">
        <v>6</v>
      </c>
      <c r="AV137" s="12" t="s">
        <v>88</v>
      </c>
      <c r="AW137" s="12" t="s">
        <v>35</v>
      </c>
      <c r="AX137" s="12" t="s">
        <v>6</v>
      </c>
      <c r="AY137" s="149" t="s">
        <v>224</v>
      </c>
    </row>
    <row r="138" spans="2:65" s="1" customFormat="1" ht="16.5" customHeight="1">
      <c r="B138" s="32"/>
      <c r="C138" s="127">
        <v>18</v>
      </c>
      <c r="D138" s="127" t="s">
        <v>225</v>
      </c>
      <c r="E138" s="128" t="s">
        <v>1225</v>
      </c>
      <c r="F138" s="129" t="s">
        <v>1226</v>
      </c>
      <c r="G138" s="130" t="s">
        <v>320</v>
      </c>
      <c r="H138" s="131">
        <v>9850</v>
      </c>
      <c r="I138" s="132"/>
      <c r="J138" s="133">
        <f>ROUND(I138*H138,2)</f>
        <v>0</v>
      </c>
      <c r="K138" s="134"/>
      <c r="L138" s="32"/>
      <c r="M138" s="135" t="s">
        <v>1</v>
      </c>
      <c r="N138" s="136" t="s">
        <v>44</v>
      </c>
      <c r="P138" s="137">
        <f>O138*H138</f>
        <v>0</v>
      </c>
      <c r="Q138" s="137">
        <v>0</v>
      </c>
      <c r="R138" s="137">
        <f>Q138*H138</f>
        <v>0</v>
      </c>
      <c r="S138" s="137">
        <v>0</v>
      </c>
      <c r="T138" s="138">
        <f>S138*H138</f>
        <v>0</v>
      </c>
      <c r="AR138" s="139" t="s">
        <v>229</v>
      </c>
      <c r="AT138" s="139" t="s">
        <v>225</v>
      </c>
      <c r="AU138" s="139" t="s">
        <v>6</v>
      </c>
      <c r="AY138" s="17" t="s">
        <v>224</v>
      </c>
      <c r="BE138" s="140">
        <f>IF(N138="základní",J138,0)</f>
        <v>0</v>
      </c>
      <c r="BF138" s="140">
        <f>IF(N138="snížená",J138,0)</f>
        <v>0</v>
      </c>
      <c r="BG138" s="140">
        <f>IF(N138="zákl. přenesená",J138,0)</f>
        <v>0</v>
      </c>
      <c r="BH138" s="140">
        <f>IF(N138="sníž. přenesená",J138,0)</f>
        <v>0</v>
      </c>
      <c r="BI138" s="140">
        <f>IF(N138="nulová",J138,0)</f>
        <v>0</v>
      </c>
      <c r="BJ138" s="17" t="s">
        <v>6</v>
      </c>
      <c r="BK138" s="140">
        <f>ROUND(I138*H138,2)</f>
        <v>0</v>
      </c>
      <c r="BL138" s="17" t="s">
        <v>229</v>
      </c>
      <c r="BM138" s="139" t="s">
        <v>1227</v>
      </c>
    </row>
    <row r="139" spans="2:65" s="1" customFormat="1" ht="16.5" customHeight="1">
      <c r="B139" s="32"/>
      <c r="C139" s="127">
        <v>19</v>
      </c>
      <c r="D139" s="127" t="s">
        <v>225</v>
      </c>
      <c r="E139" s="128" t="s">
        <v>1228</v>
      </c>
      <c r="F139" s="129" t="s">
        <v>1229</v>
      </c>
      <c r="G139" s="130" t="s">
        <v>228</v>
      </c>
      <c r="H139" s="131">
        <v>492.5</v>
      </c>
      <c r="I139" s="132"/>
      <c r="J139" s="133">
        <f>ROUND(I139*H139,2)</f>
        <v>0</v>
      </c>
      <c r="K139" s="134"/>
      <c r="L139" s="32"/>
      <c r="M139" s="135" t="s">
        <v>1</v>
      </c>
      <c r="N139" s="136" t="s">
        <v>44</v>
      </c>
      <c r="P139" s="137">
        <f>O139*H139</f>
        <v>0</v>
      </c>
      <c r="Q139" s="137">
        <v>0</v>
      </c>
      <c r="R139" s="137">
        <f>Q139*H139</f>
        <v>0</v>
      </c>
      <c r="S139" s="137">
        <v>0</v>
      </c>
      <c r="T139" s="138">
        <f>S139*H139</f>
        <v>0</v>
      </c>
      <c r="AR139" s="139" t="s">
        <v>229</v>
      </c>
      <c r="AT139" s="139" t="s">
        <v>225</v>
      </c>
      <c r="AU139" s="139" t="s">
        <v>6</v>
      </c>
      <c r="AY139" s="17" t="s">
        <v>224</v>
      </c>
      <c r="BE139" s="140">
        <f>IF(N139="základní",J139,0)</f>
        <v>0</v>
      </c>
      <c r="BF139" s="140">
        <f>IF(N139="snížená",J139,0)</f>
        <v>0</v>
      </c>
      <c r="BG139" s="140">
        <f>IF(N139="zákl. přenesená",J139,0)</f>
        <v>0</v>
      </c>
      <c r="BH139" s="140">
        <f>IF(N139="sníž. přenesená",J139,0)</f>
        <v>0</v>
      </c>
      <c r="BI139" s="140">
        <f>IF(N139="nulová",J139,0)</f>
        <v>0</v>
      </c>
      <c r="BJ139" s="17" t="s">
        <v>6</v>
      </c>
      <c r="BK139" s="140">
        <f>ROUND(I139*H139,2)</f>
        <v>0</v>
      </c>
      <c r="BL139" s="17" t="s">
        <v>229</v>
      </c>
      <c r="BM139" s="139" t="s">
        <v>1230</v>
      </c>
    </row>
    <row r="140" spans="2:65" s="11" customFormat="1">
      <c r="B140" s="141"/>
      <c r="D140" s="142" t="s">
        <v>231</v>
      </c>
      <c r="E140" s="143" t="s">
        <v>1</v>
      </c>
      <c r="F140" s="144" t="s">
        <v>1231</v>
      </c>
      <c r="H140" s="143" t="s">
        <v>1</v>
      </c>
      <c r="I140" s="145"/>
      <c r="L140" s="141"/>
      <c r="M140" s="146"/>
      <c r="T140" s="147"/>
      <c r="AT140" s="143" t="s">
        <v>231</v>
      </c>
      <c r="AU140" s="143" t="s">
        <v>6</v>
      </c>
      <c r="AV140" s="11" t="s">
        <v>6</v>
      </c>
      <c r="AW140" s="11" t="s">
        <v>35</v>
      </c>
      <c r="AX140" s="11" t="s">
        <v>79</v>
      </c>
      <c r="AY140" s="143" t="s">
        <v>224</v>
      </c>
    </row>
    <row r="141" spans="2:65" s="12" customFormat="1">
      <c r="B141" s="148"/>
      <c r="D141" s="142" t="s">
        <v>231</v>
      </c>
      <c r="E141" s="149" t="s">
        <v>1</v>
      </c>
      <c r="F141" s="150" t="s">
        <v>1232</v>
      </c>
      <c r="H141" s="151">
        <v>492.5</v>
      </c>
      <c r="I141" s="152"/>
      <c r="L141" s="148"/>
      <c r="M141" s="153"/>
      <c r="T141" s="154"/>
      <c r="AT141" s="149" t="s">
        <v>231</v>
      </c>
      <c r="AU141" s="149" t="s">
        <v>6</v>
      </c>
      <c r="AV141" s="12" t="s">
        <v>88</v>
      </c>
      <c r="AW141" s="12" t="s">
        <v>35</v>
      </c>
      <c r="AX141" s="12" t="s">
        <v>79</v>
      </c>
      <c r="AY141" s="149" t="s">
        <v>224</v>
      </c>
    </row>
    <row r="142" spans="2:65" s="13" customFormat="1">
      <c r="B142" s="155"/>
      <c r="D142" s="142" t="s">
        <v>231</v>
      </c>
      <c r="E142" s="156" t="s">
        <v>1</v>
      </c>
      <c r="F142" s="157" t="s">
        <v>236</v>
      </c>
      <c r="H142" s="158">
        <v>492.5</v>
      </c>
      <c r="I142" s="159"/>
      <c r="L142" s="155"/>
      <c r="M142" s="160"/>
      <c r="T142" s="161"/>
      <c r="AT142" s="156" t="s">
        <v>231</v>
      </c>
      <c r="AU142" s="156" t="s">
        <v>6</v>
      </c>
      <c r="AV142" s="13" t="s">
        <v>229</v>
      </c>
      <c r="AW142" s="13" t="s">
        <v>35</v>
      </c>
      <c r="AX142" s="13" t="s">
        <v>6</v>
      </c>
      <c r="AY142" s="156" t="s">
        <v>224</v>
      </c>
    </row>
    <row r="143" spans="2:65" s="1" customFormat="1" ht="6.95" customHeight="1">
      <c r="B143" s="44"/>
      <c r="C143" s="45"/>
      <c r="D143" s="45"/>
      <c r="E143" s="45"/>
      <c r="F143" s="45"/>
      <c r="G143" s="45"/>
      <c r="H143" s="45"/>
      <c r="I143" s="45"/>
      <c r="J143" s="45"/>
      <c r="K143" s="45"/>
      <c r="L143" s="32"/>
    </row>
  </sheetData>
  <sheetProtection algorithmName="SHA-512" hashValue="d405G6UUYo2eUDMb2AA+bsEvvuuA1vwukbBHLqexlSyAsgXtP7D8GeMTyalKinC+Isk/PNyLMQg0subIkBDzrg==" saltValue="ZvV5zRxAOlzywd4BjChFRA==" spinCount="100000" sheet="1" formatColumns="0" formatRows="0" autoFilter="0"/>
  <autoFilter ref="C116:K142" xr:uid="{00000000-0009-0000-0000-000005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honeticPr fontId="0" type="noConversion"/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17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103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>
      <c r="B4" s="20"/>
      <c r="D4" s="21" t="s">
        <v>181</v>
      </c>
      <c r="L4" s="20"/>
      <c r="M4" s="88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236" t="str">
        <f>'Rekapitulace stavby'!K6</f>
        <v>Přírodní koupací biotop Jilemnice</v>
      </c>
      <c r="F7" s="237"/>
      <c r="G7" s="237"/>
      <c r="H7" s="237"/>
      <c r="L7" s="20"/>
    </row>
    <row r="8" spans="2:46" s="1" customFormat="1" ht="12" customHeight="1">
      <c r="B8" s="32"/>
      <c r="D8" s="27" t="s">
        <v>182</v>
      </c>
      <c r="L8" s="32"/>
    </row>
    <row r="9" spans="2:46" s="1" customFormat="1" ht="16.5" customHeight="1">
      <c r="B9" s="32"/>
      <c r="E9" s="201" t="s">
        <v>1233</v>
      </c>
      <c r="F9" s="235"/>
      <c r="G9" s="235"/>
      <c r="H9" s="235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19</v>
      </c>
      <c r="F11" s="25" t="s">
        <v>1</v>
      </c>
      <c r="I11" s="27" t="s">
        <v>20</v>
      </c>
      <c r="J11" s="25" t="s">
        <v>1</v>
      </c>
      <c r="L11" s="32"/>
    </row>
    <row r="12" spans="2:46" s="1" customFormat="1" ht="12" customHeight="1">
      <c r="B12" s="32"/>
      <c r="D12" s="27" t="s">
        <v>21</v>
      </c>
      <c r="F12" s="25" t="s">
        <v>37</v>
      </c>
      <c r="I12" s="27" t="s">
        <v>23</v>
      </c>
      <c r="J12" s="52" t="str">
        <f>'Rekapitulace stavby'!AN8</f>
        <v>12. 2. 2024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tr">
        <f>IF('Rekapitulace stavby'!AN10="","",'Rekapitulace stavby'!AN10)</f>
        <v>05769370</v>
      </c>
      <c r="L14" s="32"/>
    </row>
    <row r="15" spans="2:46" s="1" customFormat="1" ht="18" customHeight="1">
      <c r="B15" s="32"/>
      <c r="E15" s="25" t="str">
        <f>IF('Rekapitulace stavby'!E11="","",'Rekapitulace stavby'!E11)</f>
        <v>Sportovní centrum Jilemnice, s.r.o.</v>
      </c>
      <c r="I15" s="27" t="s">
        <v>29</v>
      </c>
      <c r="J15" s="25" t="str">
        <f>IF('Rekapitulace stavby'!AN11="","",'Rekapitulace stavby'!AN11)</f>
        <v/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30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8" t="str">
        <f>'Rekapitulace stavby'!E14</f>
        <v>Vyplň údaj</v>
      </c>
      <c r="F18" s="224"/>
      <c r="G18" s="224"/>
      <c r="H18" s="224"/>
      <c r="I18" s="27" t="s">
        <v>29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32</v>
      </c>
      <c r="I20" s="27" t="s">
        <v>26</v>
      </c>
      <c r="J20" s="25" t="str">
        <f>IF('Rekapitulace stavby'!AN16="","",'Rekapitulace stavby'!AN16)</f>
        <v>26230283</v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BAPO s.r.o. </v>
      </c>
      <c r="I21" s="27" t="s">
        <v>29</v>
      </c>
      <c r="J21" s="25" t="str">
        <f>IF('Rekapitulace stavby'!AN17="","",'Rekapitulace stavby'!AN17)</f>
        <v/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36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29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38</v>
      </c>
      <c r="L26" s="32"/>
    </row>
    <row r="27" spans="2:12" s="7" customFormat="1" ht="16.5" customHeight="1">
      <c r="B27" s="89"/>
      <c r="E27" s="228" t="s">
        <v>1</v>
      </c>
      <c r="F27" s="228"/>
      <c r="G27" s="228"/>
      <c r="H27" s="228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39</v>
      </c>
      <c r="J30" s="66">
        <f>ROUND(J126,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41</v>
      </c>
      <c r="I32" s="35" t="s">
        <v>40</v>
      </c>
      <c r="J32" s="35" t="s">
        <v>42</v>
      </c>
      <c r="L32" s="32"/>
    </row>
    <row r="33" spans="2:12" s="1" customFormat="1" ht="14.45" customHeight="1">
      <c r="B33" s="32"/>
      <c r="D33" s="55" t="s">
        <v>43</v>
      </c>
      <c r="E33" s="27" t="s">
        <v>44</v>
      </c>
      <c r="F33" s="91">
        <f>ROUND((SUM(BE126:BE216)),  2)</f>
        <v>0</v>
      </c>
      <c r="I33" s="92">
        <v>0.21</v>
      </c>
      <c r="J33" s="91">
        <f>ROUND(((SUM(BE126:BE216))*I33),  2)</f>
        <v>0</v>
      </c>
      <c r="L33" s="32"/>
    </row>
    <row r="34" spans="2:12" s="1" customFormat="1" ht="14.45" customHeight="1">
      <c r="B34" s="32"/>
      <c r="E34" s="27" t="s">
        <v>45</v>
      </c>
      <c r="F34" s="91">
        <f>ROUND((SUM(BF126:BF216)),  2)</f>
        <v>0</v>
      </c>
      <c r="I34" s="92">
        <v>0.12</v>
      </c>
      <c r="J34" s="91">
        <f>ROUND(((SUM(BF126:BF216))*I34),  2)</f>
        <v>0</v>
      </c>
      <c r="L34" s="32"/>
    </row>
    <row r="35" spans="2:12" s="1" customFormat="1" ht="14.45" hidden="1" customHeight="1">
      <c r="B35" s="32"/>
      <c r="E35" s="27" t="s">
        <v>46</v>
      </c>
      <c r="F35" s="91">
        <f>ROUND((SUM(BG126:BG216)),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47</v>
      </c>
      <c r="F36" s="91">
        <f>ROUND((SUM(BH126:BH216)),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48</v>
      </c>
      <c r="F37" s="91">
        <f>ROUND((SUM(BI126:BI216)),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3"/>
      <c r="D39" s="94" t="s">
        <v>49</v>
      </c>
      <c r="E39" s="57"/>
      <c r="F39" s="57"/>
      <c r="G39" s="95" t="s">
        <v>50</v>
      </c>
      <c r="H39" s="96" t="s">
        <v>51</v>
      </c>
      <c r="I39" s="57"/>
      <c r="J39" s="97">
        <f>SUM(J30:J37)</f>
        <v>0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52</v>
      </c>
      <c r="E50" s="42"/>
      <c r="F50" s="42"/>
      <c r="G50" s="41" t="s">
        <v>53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54</v>
      </c>
      <c r="E61" s="34"/>
      <c r="F61" s="99" t="s">
        <v>55</v>
      </c>
      <c r="G61" s="43" t="s">
        <v>54</v>
      </c>
      <c r="H61" s="34"/>
      <c r="I61" s="34"/>
      <c r="J61" s="100" t="s">
        <v>55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56</v>
      </c>
      <c r="E65" s="42"/>
      <c r="F65" s="42"/>
      <c r="G65" s="41" t="s">
        <v>57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54</v>
      </c>
      <c r="E76" s="34"/>
      <c r="F76" s="99" t="s">
        <v>55</v>
      </c>
      <c r="G76" s="43" t="s">
        <v>54</v>
      </c>
      <c r="H76" s="34"/>
      <c r="I76" s="34"/>
      <c r="J76" s="100" t="s">
        <v>55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184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17</v>
      </c>
      <c r="L84" s="32"/>
    </row>
    <row r="85" spans="2:47" s="1" customFormat="1" ht="16.5" customHeight="1">
      <c r="B85" s="32"/>
      <c r="E85" s="236" t="str">
        <f>E7</f>
        <v>Přírodní koupací biotop Jilemnice</v>
      </c>
      <c r="F85" s="237"/>
      <c r="G85" s="237"/>
      <c r="H85" s="237"/>
      <c r="L85" s="32"/>
    </row>
    <row r="86" spans="2:47" s="1" customFormat="1" ht="12" customHeight="1">
      <c r="B86" s="32"/>
      <c r="C86" s="27" t="s">
        <v>182</v>
      </c>
      <c r="L86" s="32"/>
    </row>
    <row r="87" spans="2:47" s="1" customFormat="1" ht="16.5" customHeight="1">
      <c r="B87" s="32"/>
      <c r="E87" s="201" t="str">
        <f>E9</f>
        <v>SO 04.1 - závlahový systém</v>
      </c>
      <c r="F87" s="235"/>
      <c r="G87" s="235"/>
      <c r="H87" s="235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21</v>
      </c>
      <c r="F89" s="25" t="str">
        <f>F12</f>
        <v xml:space="preserve"> </v>
      </c>
      <c r="I89" s="27" t="s">
        <v>23</v>
      </c>
      <c r="J89" s="52" t="str">
        <f>IF(J12="","",J12)</f>
        <v>12. 2. 2024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25</v>
      </c>
      <c r="F91" s="25" t="str">
        <f>E15</f>
        <v>Sportovní centrum Jilemnice, s.r.o.</v>
      </c>
      <c r="I91" s="27" t="s">
        <v>32</v>
      </c>
      <c r="J91" s="30" t="str">
        <f>E21</f>
        <v xml:space="preserve">BAPO s.r.o. </v>
      </c>
      <c r="L91" s="32"/>
    </row>
    <row r="92" spans="2:47" s="1" customFormat="1" ht="15.2" customHeight="1">
      <c r="B92" s="32"/>
      <c r="C92" s="27" t="s">
        <v>30</v>
      </c>
      <c r="F92" s="25" t="str">
        <f>IF(E18="","",E18)</f>
        <v>Vyplň údaj</v>
      </c>
      <c r="I92" s="27" t="s">
        <v>36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185</v>
      </c>
      <c r="D94" s="93"/>
      <c r="E94" s="93"/>
      <c r="F94" s="93"/>
      <c r="G94" s="93"/>
      <c r="H94" s="93"/>
      <c r="I94" s="93"/>
      <c r="J94" s="102" t="s">
        <v>186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3" t="s">
        <v>187</v>
      </c>
      <c r="J96" s="66">
        <f>J126</f>
        <v>0</v>
      </c>
      <c r="L96" s="32"/>
      <c r="AU96" s="17" t="s">
        <v>188</v>
      </c>
    </row>
    <row r="97" spans="2:12" s="8" customFormat="1" ht="24.95" customHeight="1">
      <c r="B97" s="104"/>
      <c r="D97" s="105" t="s">
        <v>1234</v>
      </c>
      <c r="E97" s="106"/>
      <c r="F97" s="106"/>
      <c r="G97" s="106"/>
      <c r="H97" s="106"/>
      <c r="I97" s="106"/>
      <c r="J97" s="107">
        <f>J127</f>
        <v>0</v>
      </c>
      <c r="L97" s="104"/>
    </row>
    <row r="98" spans="2:12" s="15" customFormat="1" ht="19.899999999999999" customHeight="1">
      <c r="B98" s="191"/>
      <c r="D98" s="192" t="s">
        <v>1235</v>
      </c>
      <c r="E98" s="193"/>
      <c r="F98" s="193"/>
      <c r="G98" s="193"/>
      <c r="H98" s="193"/>
      <c r="I98" s="193"/>
      <c r="J98" s="194">
        <f>J128</f>
        <v>0</v>
      </c>
      <c r="L98" s="191"/>
    </row>
    <row r="99" spans="2:12" s="15" customFormat="1" ht="19.899999999999999" customHeight="1">
      <c r="B99" s="191"/>
      <c r="D99" s="192" t="s">
        <v>1236</v>
      </c>
      <c r="E99" s="193"/>
      <c r="F99" s="193"/>
      <c r="G99" s="193"/>
      <c r="H99" s="193"/>
      <c r="I99" s="193"/>
      <c r="J99" s="194">
        <f>J138</f>
        <v>0</v>
      </c>
      <c r="L99" s="191"/>
    </row>
    <row r="100" spans="2:12" s="15" customFormat="1" ht="19.899999999999999" customHeight="1">
      <c r="B100" s="191"/>
      <c r="D100" s="192" t="s">
        <v>1237</v>
      </c>
      <c r="E100" s="193"/>
      <c r="F100" s="193"/>
      <c r="G100" s="193"/>
      <c r="H100" s="193"/>
      <c r="I100" s="193"/>
      <c r="J100" s="194">
        <f>J158</f>
        <v>0</v>
      </c>
      <c r="L100" s="191"/>
    </row>
    <row r="101" spans="2:12" s="15" customFormat="1" ht="19.899999999999999" customHeight="1">
      <c r="B101" s="191"/>
      <c r="D101" s="192" t="s">
        <v>1238</v>
      </c>
      <c r="E101" s="193"/>
      <c r="F101" s="193"/>
      <c r="G101" s="193"/>
      <c r="H101" s="193"/>
      <c r="I101" s="193"/>
      <c r="J101" s="194">
        <f>J165</f>
        <v>0</v>
      </c>
      <c r="L101" s="191"/>
    </row>
    <row r="102" spans="2:12" s="15" customFormat="1" ht="19.899999999999999" customHeight="1">
      <c r="B102" s="191"/>
      <c r="D102" s="192" t="s">
        <v>1239</v>
      </c>
      <c r="E102" s="193"/>
      <c r="F102" s="193"/>
      <c r="G102" s="193"/>
      <c r="H102" s="193"/>
      <c r="I102" s="193"/>
      <c r="J102" s="194">
        <f>J174</f>
        <v>0</v>
      </c>
      <c r="L102" s="191"/>
    </row>
    <row r="103" spans="2:12" s="15" customFormat="1" ht="19.899999999999999" customHeight="1">
      <c r="B103" s="191"/>
      <c r="D103" s="192" t="s">
        <v>1240</v>
      </c>
      <c r="E103" s="193"/>
      <c r="F103" s="193"/>
      <c r="G103" s="193"/>
      <c r="H103" s="193"/>
      <c r="I103" s="193"/>
      <c r="J103" s="194">
        <f>J187</f>
        <v>0</v>
      </c>
      <c r="L103" s="191"/>
    </row>
    <row r="104" spans="2:12" s="15" customFormat="1" ht="19.899999999999999" customHeight="1">
      <c r="B104" s="191"/>
      <c r="D104" s="192" t="s">
        <v>1241</v>
      </c>
      <c r="E104" s="193"/>
      <c r="F104" s="193"/>
      <c r="G104" s="193"/>
      <c r="H104" s="193"/>
      <c r="I104" s="193"/>
      <c r="J104" s="194">
        <f>J194</f>
        <v>0</v>
      </c>
      <c r="L104" s="191"/>
    </row>
    <row r="105" spans="2:12" s="15" customFormat="1" ht="19.899999999999999" customHeight="1">
      <c r="B105" s="191"/>
      <c r="D105" s="192" t="s">
        <v>1242</v>
      </c>
      <c r="E105" s="193"/>
      <c r="F105" s="193"/>
      <c r="G105" s="193"/>
      <c r="H105" s="193"/>
      <c r="I105" s="193"/>
      <c r="J105" s="194">
        <f>J209</f>
        <v>0</v>
      </c>
      <c r="L105" s="191"/>
    </row>
    <row r="106" spans="2:12" s="15" customFormat="1" ht="19.899999999999999" customHeight="1">
      <c r="B106" s="191"/>
      <c r="D106" s="192" t="s">
        <v>1243</v>
      </c>
      <c r="E106" s="193"/>
      <c r="F106" s="193"/>
      <c r="G106" s="193"/>
      <c r="H106" s="193"/>
      <c r="I106" s="193"/>
      <c r="J106" s="194">
        <f>J212</f>
        <v>0</v>
      </c>
      <c r="L106" s="191"/>
    </row>
    <row r="107" spans="2:12" s="1" customFormat="1" ht="21.75" customHeight="1">
      <c r="B107" s="32"/>
      <c r="L107" s="32"/>
    </row>
    <row r="108" spans="2:12" s="1" customFormat="1" ht="6.95" customHeight="1">
      <c r="B108" s="44"/>
      <c r="C108" s="45"/>
      <c r="D108" s="45"/>
      <c r="E108" s="45"/>
      <c r="F108" s="45"/>
      <c r="G108" s="45"/>
      <c r="H108" s="45"/>
      <c r="I108" s="45"/>
      <c r="J108" s="45"/>
      <c r="K108" s="45"/>
      <c r="L108" s="32"/>
    </row>
    <row r="112" spans="2:12" s="1" customFormat="1" ht="6.95" customHeight="1">
      <c r="B112" s="46"/>
      <c r="C112" s="47"/>
      <c r="D112" s="47"/>
      <c r="E112" s="47"/>
      <c r="F112" s="47"/>
      <c r="G112" s="47"/>
      <c r="H112" s="47"/>
      <c r="I112" s="47"/>
      <c r="J112" s="47"/>
      <c r="K112" s="47"/>
      <c r="L112" s="32"/>
    </row>
    <row r="113" spans="2:63" s="1" customFormat="1" ht="24.95" customHeight="1">
      <c r="B113" s="32"/>
      <c r="C113" s="21" t="s">
        <v>210</v>
      </c>
      <c r="L113" s="32"/>
    </row>
    <row r="114" spans="2:63" s="1" customFormat="1" ht="6.95" customHeight="1">
      <c r="B114" s="32"/>
      <c r="L114" s="32"/>
    </row>
    <row r="115" spans="2:63" s="1" customFormat="1" ht="12" customHeight="1">
      <c r="B115" s="32"/>
      <c r="C115" s="27" t="s">
        <v>17</v>
      </c>
      <c r="L115" s="32"/>
    </row>
    <row r="116" spans="2:63" s="1" customFormat="1" ht="16.5" customHeight="1">
      <c r="B116" s="32"/>
      <c r="E116" s="236" t="str">
        <f>E7</f>
        <v>Přírodní koupací biotop Jilemnice</v>
      </c>
      <c r="F116" s="237"/>
      <c r="G116" s="237"/>
      <c r="H116" s="237"/>
      <c r="L116" s="32"/>
    </row>
    <row r="117" spans="2:63" s="1" customFormat="1" ht="12" customHeight="1">
      <c r="B117" s="32"/>
      <c r="C117" s="27" t="s">
        <v>182</v>
      </c>
      <c r="L117" s="32"/>
    </row>
    <row r="118" spans="2:63" s="1" customFormat="1" ht="16.5" customHeight="1">
      <c r="B118" s="32"/>
      <c r="E118" s="201" t="str">
        <f>E9</f>
        <v>SO 04.1 - závlahový systém</v>
      </c>
      <c r="F118" s="235"/>
      <c r="G118" s="235"/>
      <c r="H118" s="235"/>
      <c r="L118" s="32"/>
    </row>
    <row r="119" spans="2:63" s="1" customFormat="1" ht="6.95" customHeight="1">
      <c r="B119" s="32"/>
      <c r="L119" s="32"/>
    </row>
    <row r="120" spans="2:63" s="1" customFormat="1" ht="12" customHeight="1">
      <c r="B120" s="32"/>
      <c r="C120" s="27" t="s">
        <v>21</v>
      </c>
      <c r="F120" s="25" t="str">
        <f>F12</f>
        <v xml:space="preserve"> </v>
      </c>
      <c r="I120" s="27" t="s">
        <v>23</v>
      </c>
      <c r="J120" s="52" t="str">
        <f>IF(J12="","",J12)</f>
        <v>12. 2. 2024</v>
      </c>
      <c r="L120" s="32"/>
    </row>
    <row r="121" spans="2:63" s="1" customFormat="1" ht="6.95" customHeight="1">
      <c r="B121" s="32"/>
      <c r="L121" s="32"/>
    </row>
    <row r="122" spans="2:63" s="1" customFormat="1" ht="15.2" customHeight="1">
      <c r="B122" s="32"/>
      <c r="C122" s="27" t="s">
        <v>25</v>
      </c>
      <c r="F122" s="25" t="str">
        <f>E15</f>
        <v>Sportovní centrum Jilemnice, s.r.o.</v>
      </c>
      <c r="I122" s="27" t="s">
        <v>32</v>
      </c>
      <c r="J122" s="30" t="str">
        <f>E21</f>
        <v xml:space="preserve">BAPO s.r.o. </v>
      </c>
      <c r="L122" s="32"/>
    </row>
    <row r="123" spans="2:63" s="1" customFormat="1" ht="15.2" customHeight="1">
      <c r="B123" s="32"/>
      <c r="C123" s="27" t="s">
        <v>30</v>
      </c>
      <c r="F123" s="25" t="str">
        <f>IF(E18="","",E18)</f>
        <v>Vyplň údaj</v>
      </c>
      <c r="I123" s="27" t="s">
        <v>36</v>
      </c>
      <c r="J123" s="30" t="str">
        <f>E24</f>
        <v xml:space="preserve"> </v>
      </c>
      <c r="L123" s="32"/>
    </row>
    <row r="124" spans="2:63" s="1" customFormat="1" ht="10.35" customHeight="1">
      <c r="B124" s="32"/>
      <c r="L124" s="32"/>
    </row>
    <row r="125" spans="2:63" s="9" customFormat="1" ht="29.25" customHeight="1">
      <c r="B125" s="108"/>
      <c r="C125" s="109" t="s">
        <v>211</v>
      </c>
      <c r="D125" s="110" t="s">
        <v>64</v>
      </c>
      <c r="E125" s="110" t="s">
        <v>60</v>
      </c>
      <c r="F125" s="110" t="s">
        <v>61</v>
      </c>
      <c r="G125" s="110" t="s">
        <v>212</v>
      </c>
      <c r="H125" s="110" t="s">
        <v>213</v>
      </c>
      <c r="I125" s="110" t="s">
        <v>214</v>
      </c>
      <c r="J125" s="111" t="s">
        <v>186</v>
      </c>
      <c r="K125" s="112" t="s">
        <v>215</v>
      </c>
      <c r="L125" s="108"/>
      <c r="M125" s="59" t="s">
        <v>1</v>
      </c>
      <c r="N125" s="60" t="s">
        <v>43</v>
      </c>
      <c r="O125" s="60" t="s">
        <v>216</v>
      </c>
      <c r="P125" s="60" t="s">
        <v>217</v>
      </c>
      <c r="Q125" s="60" t="s">
        <v>218</v>
      </c>
      <c r="R125" s="60" t="s">
        <v>219</v>
      </c>
      <c r="S125" s="60" t="s">
        <v>220</v>
      </c>
      <c r="T125" s="61" t="s">
        <v>221</v>
      </c>
    </row>
    <row r="126" spans="2:63" s="1" customFormat="1" ht="22.9" customHeight="1">
      <c r="B126" s="32"/>
      <c r="C126" s="64" t="s">
        <v>222</v>
      </c>
      <c r="J126" s="113">
        <f>BK126</f>
        <v>0</v>
      </c>
      <c r="L126" s="32"/>
      <c r="M126" s="62"/>
      <c r="N126" s="53"/>
      <c r="O126" s="53"/>
      <c r="P126" s="114">
        <f>P127</f>
        <v>0</v>
      </c>
      <c r="Q126" s="53"/>
      <c r="R126" s="114">
        <f>R127</f>
        <v>0</v>
      </c>
      <c r="S126" s="53"/>
      <c r="T126" s="115">
        <f>T127</f>
        <v>0</v>
      </c>
      <c r="AT126" s="17" t="s">
        <v>78</v>
      </c>
      <c r="AU126" s="17" t="s">
        <v>188</v>
      </c>
      <c r="BK126" s="116">
        <f>BK127</f>
        <v>0</v>
      </c>
    </row>
    <row r="127" spans="2:63" s="10" customFormat="1" ht="25.9" customHeight="1">
      <c r="B127" s="117"/>
      <c r="D127" s="118" t="s">
        <v>78</v>
      </c>
      <c r="E127" s="119" t="s">
        <v>1244</v>
      </c>
      <c r="F127" s="119" t="s">
        <v>1245</v>
      </c>
      <c r="I127" s="120"/>
      <c r="J127" s="121">
        <f>BK127</f>
        <v>0</v>
      </c>
      <c r="L127" s="117"/>
      <c r="M127" s="122"/>
      <c r="P127" s="123">
        <f>P128+P138+P158+P165+P174+P187+P194+P209+P212</f>
        <v>0</v>
      </c>
      <c r="R127" s="123">
        <f>R128+R138+R158+R165+R174+R187+R194+R209+R212</f>
        <v>0</v>
      </c>
      <c r="T127" s="124">
        <f>T128+T138+T158+T165+T174+T187+T194+T209+T212</f>
        <v>0</v>
      </c>
      <c r="AR127" s="118" t="s">
        <v>6</v>
      </c>
      <c r="AT127" s="125" t="s">
        <v>78</v>
      </c>
      <c r="AU127" s="125" t="s">
        <v>79</v>
      </c>
      <c r="AY127" s="118" t="s">
        <v>224</v>
      </c>
      <c r="BK127" s="126">
        <f>BK128+BK138+BK158+BK165+BK174+BK187+BK194+BK209+BK212</f>
        <v>0</v>
      </c>
    </row>
    <row r="128" spans="2:63" s="10" customFormat="1" ht="22.9" customHeight="1">
      <c r="B128" s="117"/>
      <c r="D128" s="118" t="s">
        <v>78</v>
      </c>
      <c r="E128" s="195" t="s">
        <v>1069</v>
      </c>
      <c r="F128" s="195" t="s">
        <v>1246</v>
      </c>
      <c r="I128" s="120"/>
      <c r="J128" s="196">
        <f>BK128</f>
        <v>0</v>
      </c>
      <c r="L128" s="117"/>
      <c r="M128" s="122"/>
      <c r="P128" s="123">
        <f>SUM(P129:P137)</f>
        <v>0</v>
      </c>
      <c r="R128" s="123">
        <f>SUM(R129:R137)</f>
        <v>0</v>
      </c>
      <c r="T128" s="124">
        <f>SUM(T129:T137)</f>
        <v>0</v>
      </c>
      <c r="AR128" s="118" t="s">
        <v>6</v>
      </c>
      <c r="AT128" s="125" t="s">
        <v>78</v>
      </c>
      <c r="AU128" s="125" t="s">
        <v>6</v>
      </c>
      <c r="AY128" s="118" t="s">
        <v>224</v>
      </c>
      <c r="BK128" s="126">
        <f>SUM(BK129:BK137)</f>
        <v>0</v>
      </c>
    </row>
    <row r="129" spans="2:65" s="1" customFormat="1" ht="24.2" customHeight="1">
      <c r="B129" s="32"/>
      <c r="C129" s="127" t="s">
        <v>6</v>
      </c>
      <c r="D129" s="127" t="s">
        <v>225</v>
      </c>
      <c r="E129" s="128" t="s">
        <v>1247</v>
      </c>
      <c r="F129" s="129" t="s">
        <v>1248</v>
      </c>
      <c r="G129" s="130" t="s">
        <v>447</v>
      </c>
      <c r="H129" s="131">
        <v>290</v>
      </c>
      <c r="I129" s="132"/>
      <c r="J129" s="133">
        <f>ROUND(I129*H129,2)</f>
        <v>0</v>
      </c>
      <c r="K129" s="134"/>
      <c r="L129" s="32"/>
      <c r="M129" s="135" t="s">
        <v>1</v>
      </c>
      <c r="N129" s="136" t="s">
        <v>44</v>
      </c>
      <c r="P129" s="137">
        <f>O129*H129</f>
        <v>0</v>
      </c>
      <c r="Q129" s="137">
        <v>0</v>
      </c>
      <c r="R129" s="137">
        <f>Q129*H129</f>
        <v>0</v>
      </c>
      <c r="S129" s="137">
        <v>0</v>
      </c>
      <c r="T129" s="138">
        <f>S129*H129</f>
        <v>0</v>
      </c>
      <c r="AR129" s="139" t="s">
        <v>229</v>
      </c>
      <c r="AT129" s="139" t="s">
        <v>225</v>
      </c>
      <c r="AU129" s="139" t="s">
        <v>88</v>
      </c>
      <c r="AY129" s="17" t="s">
        <v>224</v>
      </c>
      <c r="BE129" s="140">
        <f>IF(N129="základní",J129,0)</f>
        <v>0</v>
      </c>
      <c r="BF129" s="140">
        <f>IF(N129="snížená",J129,0)</f>
        <v>0</v>
      </c>
      <c r="BG129" s="140">
        <f>IF(N129="zákl. přenesená",J129,0)</f>
        <v>0</v>
      </c>
      <c r="BH129" s="140">
        <f>IF(N129="sníž. přenesená",J129,0)</f>
        <v>0</v>
      </c>
      <c r="BI129" s="140">
        <f>IF(N129="nulová",J129,0)</f>
        <v>0</v>
      </c>
      <c r="BJ129" s="17" t="s">
        <v>6</v>
      </c>
      <c r="BK129" s="140">
        <f>ROUND(I129*H129,2)</f>
        <v>0</v>
      </c>
      <c r="BL129" s="17" t="s">
        <v>229</v>
      </c>
      <c r="BM129" s="139" t="s">
        <v>88</v>
      </c>
    </row>
    <row r="130" spans="2:65" s="1" customFormat="1" ht="33" customHeight="1">
      <c r="B130" s="32"/>
      <c r="C130" s="127" t="s">
        <v>88</v>
      </c>
      <c r="D130" s="127" t="s">
        <v>225</v>
      </c>
      <c r="E130" s="128" t="s">
        <v>1249</v>
      </c>
      <c r="F130" s="129" t="s">
        <v>1250</v>
      </c>
      <c r="G130" s="130" t="s">
        <v>447</v>
      </c>
      <c r="H130" s="131">
        <v>485</v>
      </c>
      <c r="I130" s="132"/>
      <c r="J130" s="133">
        <f>ROUND(I130*H130,2)</f>
        <v>0</v>
      </c>
      <c r="K130" s="134"/>
      <c r="L130" s="32"/>
      <c r="M130" s="135" t="s">
        <v>1</v>
      </c>
      <c r="N130" s="136" t="s">
        <v>44</v>
      </c>
      <c r="P130" s="137">
        <f>O130*H130</f>
        <v>0</v>
      </c>
      <c r="Q130" s="137">
        <v>0</v>
      </c>
      <c r="R130" s="137">
        <f>Q130*H130</f>
        <v>0</v>
      </c>
      <c r="S130" s="137">
        <v>0</v>
      </c>
      <c r="T130" s="138">
        <f>S130*H130</f>
        <v>0</v>
      </c>
      <c r="AR130" s="139" t="s">
        <v>229</v>
      </c>
      <c r="AT130" s="139" t="s">
        <v>225</v>
      </c>
      <c r="AU130" s="139" t="s">
        <v>88</v>
      </c>
      <c r="AY130" s="17" t="s">
        <v>224</v>
      </c>
      <c r="BE130" s="140">
        <f>IF(N130="základní",J130,0)</f>
        <v>0</v>
      </c>
      <c r="BF130" s="140">
        <f>IF(N130="snížená",J130,0)</f>
        <v>0</v>
      </c>
      <c r="BG130" s="140">
        <f>IF(N130="zákl. přenesená",J130,0)</f>
        <v>0</v>
      </c>
      <c r="BH130" s="140">
        <f>IF(N130="sníž. přenesená",J130,0)</f>
        <v>0</v>
      </c>
      <c r="BI130" s="140">
        <f>IF(N130="nulová",J130,0)</f>
        <v>0</v>
      </c>
      <c r="BJ130" s="17" t="s">
        <v>6</v>
      </c>
      <c r="BK130" s="140">
        <f>ROUND(I130*H130,2)</f>
        <v>0</v>
      </c>
      <c r="BL130" s="17" t="s">
        <v>229</v>
      </c>
      <c r="BM130" s="139" t="s">
        <v>229</v>
      </c>
    </row>
    <row r="131" spans="2:65" s="1" customFormat="1" ht="16.5" customHeight="1">
      <c r="B131" s="32"/>
      <c r="C131" s="127" t="s">
        <v>241</v>
      </c>
      <c r="D131" s="127" t="s">
        <v>225</v>
      </c>
      <c r="E131" s="128" t="s">
        <v>1251</v>
      </c>
      <c r="F131" s="129" t="s">
        <v>1252</v>
      </c>
      <c r="G131" s="130" t="s">
        <v>228</v>
      </c>
      <c r="H131" s="131">
        <v>18.600000000000001</v>
      </c>
      <c r="I131" s="132"/>
      <c r="J131" s="133">
        <f>ROUND(I131*H131,2)</f>
        <v>0</v>
      </c>
      <c r="K131" s="134"/>
      <c r="L131" s="32"/>
      <c r="M131" s="135" t="s">
        <v>1</v>
      </c>
      <c r="N131" s="136" t="s">
        <v>44</v>
      </c>
      <c r="P131" s="137">
        <f>O131*H131</f>
        <v>0</v>
      </c>
      <c r="Q131" s="137">
        <v>0</v>
      </c>
      <c r="R131" s="137">
        <f>Q131*H131</f>
        <v>0</v>
      </c>
      <c r="S131" s="137">
        <v>0</v>
      </c>
      <c r="T131" s="138">
        <f>S131*H131</f>
        <v>0</v>
      </c>
      <c r="AR131" s="139" t="s">
        <v>229</v>
      </c>
      <c r="AT131" s="139" t="s">
        <v>225</v>
      </c>
      <c r="AU131" s="139" t="s">
        <v>88</v>
      </c>
      <c r="AY131" s="17" t="s">
        <v>224</v>
      </c>
      <c r="BE131" s="140">
        <f>IF(N131="základní",J131,0)</f>
        <v>0</v>
      </c>
      <c r="BF131" s="140">
        <f>IF(N131="snížená",J131,0)</f>
        <v>0</v>
      </c>
      <c r="BG131" s="140">
        <f>IF(N131="zákl. přenesená",J131,0)</f>
        <v>0</v>
      </c>
      <c r="BH131" s="140">
        <f>IF(N131="sníž. přenesená",J131,0)</f>
        <v>0</v>
      </c>
      <c r="BI131" s="140">
        <f>IF(N131="nulová",J131,0)</f>
        <v>0</v>
      </c>
      <c r="BJ131" s="17" t="s">
        <v>6</v>
      </c>
      <c r="BK131" s="140">
        <f>ROUND(I131*H131,2)</f>
        <v>0</v>
      </c>
      <c r="BL131" s="17" t="s">
        <v>229</v>
      </c>
      <c r="BM131" s="139" t="s">
        <v>258</v>
      </c>
    </row>
    <row r="132" spans="2:65" s="12" customFormat="1">
      <c r="B132" s="148"/>
      <c r="D132" s="142" t="s">
        <v>231</v>
      </c>
      <c r="E132" s="149" t="s">
        <v>1</v>
      </c>
      <c r="F132" s="150" t="s">
        <v>1253</v>
      </c>
      <c r="H132" s="151">
        <v>18.600000000000001</v>
      </c>
      <c r="I132" s="152"/>
      <c r="L132" s="148"/>
      <c r="M132" s="153"/>
      <c r="T132" s="154"/>
      <c r="AT132" s="149" t="s">
        <v>231</v>
      </c>
      <c r="AU132" s="149" t="s">
        <v>88</v>
      </c>
      <c r="AV132" s="12" t="s">
        <v>88</v>
      </c>
      <c r="AW132" s="12" t="s">
        <v>35</v>
      </c>
      <c r="AX132" s="12" t="s">
        <v>79</v>
      </c>
      <c r="AY132" s="149" t="s">
        <v>224</v>
      </c>
    </row>
    <row r="133" spans="2:65" s="13" customFormat="1">
      <c r="B133" s="155"/>
      <c r="D133" s="142" t="s">
        <v>231</v>
      </c>
      <c r="E133" s="156" t="s">
        <v>1</v>
      </c>
      <c r="F133" s="157" t="s">
        <v>236</v>
      </c>
      <c r="H133" s="158">
        <v>18.600000000000001</v>
      </c>
      <c r="I133" s="159"/>
      <c r="L133" s="155"/>
      <c r="M133" s="160"/>
      <c r="T133" s="161"/>
      <c r="AT133" s="156" t="s">
        <v>231</v>
      </c>
      <c r="AU133" s="156" t="s">
        <v>88</v>
      </c>
      <c r="AV133" s="13" t="s">
        <v>229</v>
      </c>
      <c r="AW133" s="13" t="s">
        <v>35</v>
      </c>
      <c r="AX133" s="13" t="s">
        <v>6</v>
      </c>
      <c r="AY133" s="156" t="s">
        <v>224</v>
      </c>
    </row>
    <row r="134" spans="2:65" s="1" customFormat="1" ht="24.2" customHeight="1">
      <c r="B134" s="32"/>
      <c r="C134" s="127" t="s">
        <v>229</v>
      </c>
      <c r="D134" s="127" t="s">
        <v>225</v>
      </c>
      <c r="E134" s="128" t="s">
        <v>1254</v>
      </c>
      <c r="F134" s="129" t="s">
        <v>1255</v>
      </c>
      <c r="G134" s="130" t="s">
        <v>228</v>
      </c>
      <c r="H134" s="131">
        <v>31.76</v>
      </c>
      <c r="I134" s="132"/>
      <c r="J134" s="133">
        <f>ROUND(I134*H134,2)</f>
        <v>0</v>
      </c>
      <c r="K134" s="134"/>
      <c r="L134" s="32"/>
      <c r="M134" s="135" t="s">
        <v>1</v>
      </c>
      <c r="N134" s="136" t="s">
        <v>44</v>
      </c>
      <c r="P134" s="137">
        <f>O134*H134</f>
        <v>0</v>
      </c>
      <c r="Q134" s="137">
        <v>0</v>
      </c>
      <c r="R134" s="137">
        <f>Q134*H134</f>
        <v>0</v>
      </c>
      <c r="S134" s="137">
        <v>0</v>
      </c>
      <c r="T134" s="138">
        <f>S134*H134</f>
        <v>0</v>
      </c>
      <c r="AR134" s="139" t="s">
        <v>229</v>
      </c>
      <c r="AT134" s="139" t="s">
        <v>225</v>
      </c>
      <c r="AU134" s="139" t="s">
        <v>88</v>
      </c>
      <c r="AY134" s="17" t="s">
        <v>224</v>
      </c>
      <c r="BE134" s="140">
        <f>IF(N134="základní",J134,0)</f>
        <v>0</v>
      </c>
      <c r="BF134" s="140">
        <f>IF(N134="snížená",J134,0)</f>
        <v>0</v>
      </c>
      <c r="BG134" s="140">
        <f>IF(N134="zákl. přenesená",J134,0)</f>
        <v>0</v>
      </c>
      <c r="BH134" s="140">
        <f>IF(N134="sníž. přenesená",J134,0)</f>
        <v>0</v>
      </c>
      <c r="BI134" s="140">
        <f>IF(N134="nulová",J134,0)</f>
        <v>0</v>
      </c>
      <c r="BJ134" s="17" t="s">
        <v>6</v>
      </c>
      <c r="BK134" s="140">
        <f>ROUND(I134*H134,2)</f>
        <v>0</v>
      </c>
      <c r="BL134" s="17" t="s">
        <v>229</v>
      </c>
      <c r="BM134" s="139" t="s">
        <v>272</v>
      </c>
    </row>
    <row r="135" spans="2:65" s="12" customFormat="1">
      <c r="B135" s="148"/>
      <c r="D135" s="142" t="s">
        <v>231</v>
      </c>
      <c r="E135" s="149" t="s">
        <v>1</v>
      </c>
      <c r="F135" s="150" t="s">
        <v>1256</v>
      </c>
      <c r="H135" s="151">
        <v>31.76</v>
      </c>
      <c r="I135" s="152"/>
      <c r="L135" s="148"/>
      <c r="M135" s="153"/>
      <c r="T135" s="154"/>
      <c r="AT135" s="149" t="s">
        <v>231</v>
      </c>
      <c r="AU135" s="149" t="s">
        <v>88</v>
      </c>
      <c r="AV135" s="12" t="s">
        <v>88</v>
      </c>
      <c r="AW135" s="12" t="s">
        <v>35</v>
      </c>
      <c r="AX135" s="12" t="s">
        <v>79</v>
      </c>
      <c r="AY135" s="149" t="s">
        <v>224</v>
      </c>
    </row>
    <row r="136" spans="2:65" s="13" customFormat="1">
      <c r="B136" s="155"/>
      <c r="D136" s="142" t="s">
        <v>231</v>
      </c>
      <c r="E136" s="156" t="s">
        <v>1</v>
      </c>
      <c r="F136" s="157" t="s">
        <v>236</v>
      </c>
      <c r="H136" s="158">
        <v>31.76</v>
      </c>
      <c r="I136" s="159"/>
      <c r="L136" s="155"/>
      <c r="M136" s="160"/>
      <c r="T136" s="161"/>
      <c r="AT136" s="156" t="s">
        <v>231</v>
      </c>
      <c r="AU136" s="156" t="s">
        <v>88</v>
      </c>
      <c r="AV136" s="13" t="s">
        <v>229</v>
      </c>
      <c r="AW136" s="13" t="s">
        <v>35</v>
      </c>
      <c r="AX136" s="13" t="s">
        <v>6</v>
      </c>
      <c r="AY136" s="156" t="s">
        <v>224</v>
      </c>
    </row>
    <row r="137" spans="2:65" s="1" customFormat="1" ht="16.5" customHeight="1">
      <c r="B137" s="32"/>
      <c r="C137" s="127" t="s">
        <v>250</v>
      </c>
      <c r="D137" s="127" t="s">
        <v>225</v>
      </c>
      <c r="E137" s="128" t="s">
        <v>1257</v>
      </c>
      <c r="F137" s="129" t="s">
        <v>1258</v>
      </c>
      <c r="G137" s="130" t="s">
        <v>437</v>
      </c>
      <c r="H137" s="131">
        <v>10</v>
      </c>
      <c r="I137" s="132"/>
      <c r="J137" s="133">
        <f>ROUND(I137*H137,2)</f>
        <v>0</v>
      </c>
      <c r="K137" s="134"/>
      <c r="L137" s="32"/>
      <c r="M137" s="135" t="s">
        <v>1</v>
      </c>
      <c r="N137" s="136" t="s">
        <v>44</v>
      </c>
      <c r="P137" s="137">
        <f>O137*H137</f>
        <v>0</v>
      </c>
      <c r="Q137" s="137">
        <v>0</v>
      </c>
      <c r="R137" s="137">
        <f>Q137*H137</f>
        <v>0</v>
      </c>
      <c r="S137" s="137">
        <v>0</v>
      </c>
      <c r="T137" s="138">
        <f>S137*H137</f>
        <v>0</v>
      </c>
      <c r="AR137" s="139" t="s">
        <v>229</v>
      </c>
      <c r="AT137" s="139" t="s">
        <v>225</v>
      </c>
      <c r="AU137" s="139" t="s">
        <v>88</v>
      </c>
      <c r="AY137" s="17" t="s">
        <v>224</v>
      </c>
      <c r="BE137" s="140">
        <f>IF(N137="základní",J137,0)</f>
        <v>0</v>
      </c>
      <c r="BF137" s="140">
        <f>IF(N137="snížená",J137,0)</f>
        <v>0</v>
      </c>
      <c r="BG137" s="140">
        <f>IF(N137="zákl. přenesená",J137,0)</f>
        <v>0</v>
      </c>
      <c r="BH137" s="140">
        <f>IF(N137="sníž. přenesená",J137,0)</f>
        <v>0</v>
      </c>
      <c r="BI137" s="140">
        <f>IF(N137="nulová",J137,0)</f>
        <v>0</v>
      </c>
      <c r="BJ137" s="17" t="s">
        <v>6</v>
      </c>
      <c r="BK137" s="140">
        <f>ROUND(I137*H137,2)</f>
        <v>0</v>
      </c>
      <c r="BL137" s="17" t="s">
        <v>229</v>
      </c>
      <c r="BM137" s="139" t="s">
        <v>282</v>
      </c>
    </row>
    <row r="138" spans="2:65" s="10" customFormat="1" ht="22.9" customHeight="1">
      <c r="B138" s="117"/>
      <c r="D138" s="118" t="s">
        <v>78</v>
      </c>
      <c r="E138" s="195" t="s">
        <v>1095</v>
      </c>
      <c r="F138" s="195" t="s">
        <v>1259</v>
      </c>
      <c r="I138" s="120"/>
      <c r="J138" s="196">
        <f>BK138</f>
        <v>0</v>
      </c>
      <c r="L138" s="117"/>
      <c r="M138" s="122"/>
      <c r="P138" s="123">
        <f>SUM(P139:P157)</f>
        <v>0</v>
      </c>
      <c r="R138" s="123">
        <f>SUM(R139:R157)</f>
        <v>0</v>
      </c>
      <c r="T138" s="124">
        <f>SUM(T139:T157)</f>
        <v>0</v>
      </c>
      <c r="AR138" s="118" t="s">
        <v>6</v>
      </c>
      <c r="AT138" s="125" t="s">
        <v>78</v>
      </c>
      <c r="AU138" s="125" t="s">
        <v>6</v>
      </c>
      <c r="AY138" s="118" t="s">
        <v>224</v>
      </c>
      <c r="BK138" s="126">
        <f>SUM(BK139:BK157)</f>
        <v>0</v>
      </c>
    </row>
    <row r="139" spans="2:65" s="1" customFormat="1" ht="16.5" customHeight="1">
      <c r="B139" s="32"/>
      <c r="C139" s="127" t="s">
        <v>258</v>
      </c>
      <c r="D139" s="127" t="s">
        <v>225</v>
      </c>
      <c r="E139" s="128" t="s">
        <v>1260</v>
      </c>
      <c r="F139" s="129" t="s">
        <v>1261</v>
      </c>
      <c r="G139" s="130" t="s">
        <v>1262</v>
      </c>
      <c r="H139" s="131">
        <v>300</v>
      </c>
      <c r="I139" s="132"/>
      <c r="J139" s="133">
        <f t="shared" ref="J139:J157" si="0">ROUND(I139*H139,2)</f>
        <v>0</v>
      </c>
      <c r="K139" s="134"/>
      <c r="L139" s="32"/>
      <c r="M139" s="135" t="s">
        <v>1</v>
      </c>
      <c r="N139" s="136" t="s">
        <v>44</v>
      </c>
      <c r="P139" s="137">
        <f t="shared" ref="P139:P157" si="1">O139*H139</f>
        <v>0</v>
      </c>
      <c r="Q139" s="137">
        <v>0</v>
      </c>
      <c r="R139" s="137">
        <f t="shared" ref="R139:R157" si="2">Q139*H139</f>
        <v>0</v>
      </c>
      <c r="S139" s="137">
        <v>0</v>
      </c>
      <c r="T139" s="138">
        <f t="shared" ref="T139:T157" si="3">S139*H139</f>
        <v>0</v>
      </c>
      <c r="AR139" s="139" t="s">
        <v>229</v>
      </c>
      <c r="AT139" s="139" t="s">
        <v>225</v>
      </c>
      <c r="AU139" s="139" t="s">
        <v>88</v>
      </c>
      <c r="AY139" s="17" t="s">
        <v>224</v>
      </c>
      <c r="BE139" s="140">
        <f t="shared" ref="BE139:BE157" si="4">IF(N139="základní",J139,0)</f>
        <v>0</v>
      </c>
      <c r="BF139" s="140">
        <f t="shared" ref="BF139:BF157" si="5">IF(N139="snížená",J139,0)</f>
        <v>0</v>
      </c>
      <c r="BG139" s="140">
        <f t="shared" ref="BG139:BG157" si="6">IF(N139="zákl. přenesená",J139,0)</f>
        <v>0</v>
      </c>
      <c r="BH139" s="140">
        <f t="shared" ref="BH139:BH157" si="7">IF(N139="sníž. přenesená",J139,0)</f>
        <v>0</v>
      </c>
      <c r="BI139" s="140">
        <f t="shared" ref="BI139:BI157" si="8">IF(N139="nulová",J139,0)</f>
        <v>0</v>
      </c>
      <c r="BJ139" s="17" t="s">
        <v>6</v>
      </c>
      <c r="BK139" s="140">
        <f t="shared" ref="BK139:BK157" si="9">ROUND(I139*H139,2)</f>
        <v>0</v>
      </c>
      <c r="BL139" s="17" t="s">
        <v>229</v>
      </c>
      <c r="BM139" s="139" t="s">
        <v>9</v>
      </c>
    </row>
    <row r="140" spans="2:65" s="1" customFormat="1" ht="16.5" customHeight="1">
      <c r="B140" s="32"/>
      <c r="C140" s="127" t="s">
        <v>262</v>
      </c>
      <c r="D140" s="127" t="s">
        <v>225</v>
      </c>
      <c r="E140" s="128" t="s">
        <v>1263</v>
      </c>
      <c r="F140" s="129" t="s">
        <v>1264</v>
      </c>
      <c r="G140" s="130" t="s">
        <v>1262</v>
      </c>
      <c r="H140" s="131">
        <v>200</v>
      </c>
      <c r="I140" s="132"/>
      <c r="J140" s="133">
        <f t="shared" si="0"/>
        <v>0</v>
      </c>
      <c r="K140" s="134"/>
      <c r="L140" s="32"/>
      <c r="M140" s="135" t="s">
        <v>1</v>
      </c>
      <c r="N140" s="136" t="s">
        <v>44</v>
      </c>
      <c r="P140" s="137">
        <f t="shared" si="1"/>
        <v>0</v>
      </c>
      <c r="Q140" s="137">
        <v>0</v>
      </c>
      <c r="R140" s="137">
        <f t="shared" si="2"/>
        <v>0</v>
      </c>
      <c r="S140" s="137">
        <v>0</v>
      </c>
      <c r="T140" s="138">
        <f t="shared" si="3"/>
        <v>0</v>
      </c>
      <c r="AR140" s="139" t="s">
        <v>229</v>
      </c>
      <c r="AT140" s="139" t="s">
        <v>225</v>
      </c>
      <c r="AU140" s="139" t="s">
        <v>88</v>
      </c>
      <c r="AY140" s="17" t="s">
        <v>224</v>
      </c>
      <c r="BE140" s="140">
        <f t="shared" si="4"/>
        <v>0</v>
      </c>
      <c r="BF140" s="140">
        <f t="shared" si="5"/>
        <v>0</v>
      </c>
      <c r="BG140" s="140">
        <f t="shared" si="6"/>
        <v>0</v>
      </c>
      <c r="BH140" s="140">
        <f t="shared" si="7"/>
        <v>0</v>
      </c>
      <c r="BI140" s="140">
        <f t="shared" si="8"/>
        <v>0</v>
      </c>
      <c r="BJ140" s="17" t="s">
        <v>6</v>
      </c>
      <c r="BK140" s="140">
        <f t="shared" si="9"/>
        <v>0</v>
      </c>
      <c r="BL140" s="17" t="s">
        <v>229</v>
      </c>
      <c r="BM140" s="139" t="s">
        <v>244</v>
      </c>
    </row>
    <row r="141" spans="2:65" s="1" customFormat="1" ht="16.5" customHeight="1">
      <c r="B141" s="32"/>
      <c r="C141" s="127" t="s">
        <v>272</v>
      </c>
      <c r="D141" s="127" t="s">
        <v>225</v>
      </c>
      <c r="E141" s="128" t="s">
        <v>1265</v>
      </c>
      <c r="F141" s="129" t="s">
        <v>1266</v>
      </c>
      <c r="G141" s="130" t="s">
        <v>336</v>
      </c>
      <c r="H141" s="131">
        <v>1</v>
      </c>
      <c r="I141" s="132"/>
      <c r="J141" s="133">
        <f t="shared" si="0"/>
        <v>0</v>
      </c>
      <c r="K141" s="134"/>
      <c r="L141" s="32"/>
      <c r="M141" s="135" t="s">
        <v>1</v>
      </c>
      <c r="N141" s="136" t="s">
        <v>44</v>
      </c>
      <c r="P141" s="137">
        <f t="shared" si="1"/>
        <v>0</v>
      </c>
      <c r="Q141" s="137">
        <v>0</v>
      </c>
      <c r="R141" s="137">
        <f t="shared" si="2"/>
        <v>0</v>
      </c>
      <c r="S141" s="137">
        <v>0</v>
      </c>
      <c r="T141" s="138">
        <f t="shared" si="3"/>
        <v>0</v>
      </c>
      <c r="AR141" s="139" t="s">
        <v>229</v>
      </c>
      <c r="AT141" s="139" t="s">
        <v>225</v>
      </c>
      <c r="AU141" s="139" t="s">
        <v>88</v>
      </c>
      <c r="AY141" s="17" t="s">
        <v>224</v>
      </c>
      <c r="BE141" s="140">
        <f t="shared" si="4"/>
        <v>0</v>
      </c>
      <c r="BF141" s="140">
        <f t="shared" si="5"/>
        <v>0</v>
      </c>
      <c r="BG141" s="140">
        <f t="shared" si="6"/>
        <v>0</v>
      </c>
      <c r="BH141" s="140">
        <f t="shared" si="7"/>
        <v>0</v>
      </c>
      <c r="BI141" s="140">
        <f t="shared" si="8"/>
        <v>0</v>
      </c>
      <c r="BJ141" s="17" t="s">
        <v>6</v>
      </c>
      <c r="BK141" s="140">
        <f t="shared" si="9"/>
        <v>0</v>
      </c>
      <c r="BL141" s="17" t="s">
        <v>229</v>
      </c>
      <c r="BM141" s="139" t="s">
        <v>249</v>
      </c>
    </row>
    <row r="142" spans="2:65" s="1" customFormat="1" ht="16.5" customHeight="1">
      <c r="B142" s="32"/>
      <c r="C142" s="127" t="s">
        <v>277</v>
      </c>
      <c r="D142" s="127" t="s">
        <v>225</v>
      </c>
      <c r="E142" s="128" t="s">
        <v>1267</v>
      </c>
      <c r="F142" s="129" t="s">
        <v>1268</v>
      </c>
      <c r="G142" s="130" t="s">
        <v>1262</v>
      </c>
      <c r="H142" s="131">
        <v>700</v>
      </c>
      <c r="I142" s="132"/>
      <c r="J142" s="133">
        <f t="shared" si="0"/>
        <v>0</v>
      </c>
      <c r="K142" s="134"/>
      <c r="L142" s="32"/>
      <c r="M142" s="135" t="s">
        <v>1</v>
      </c>
      <c r="N142" s="136" t="s">
        <v>44</v>
      </c>
      <c r="P142" s="137">
        <f t="shared" si="1"/>
        <v>0</v>
      </c>
      <c r="Q142" s="137">
        <v>0</v>
      </c>
      <c r="R142" s="137">
        <f t="shared" si="2"/>
        <v>0</v>
      </c>
      <c r="S142" s="137">
        <v>0</v>
      </c>
      <c r="T142" s="138">
        <f t="shared" si="3"/>
        <v>0</v>
      </c>
      <c r="AR142" s="139" t="s">
        <v>229</v>
      </c>
      <c r="AT142" s="139" t="s">
        <v>225</v>
      </c>
      <c r="AU142" s="139" t="s">
        <v>88</v>
      </c>
      <c r="AY142" s="17" t="s">
        <v>224</v>
      </c>
      <c r="BE142" s="140">
        <f t="shared" si="4"/>
        <v>0</v>
      </c>
      <c r="BF142" s="140">
        <f t="shared" si="5"/>
        <v>0</v>
      </c>
      <c r="BG142" s="140">
        <f t="shared" si="6"/>
        <v>0</v>
      </c>
      <c r="BH142" s="140">
        <f t="shared" si="7"/>
        <v>0</v>
      </c>
      <c r="BI142" s="140">
        <f t="shared" si="8"/>
        <v>0</v>
      </c>
      <c r="BJ142" s="17" t="s">
        <v>6</v>
      </c>
      <c r="BK142" s="140">
        <f t="shared" si="9"/>
        <v>0</v>
      </c>
      <c r="BL142" s="17" t="s">
        <v>229</v>
      </c>
      <c r="BM142" s="139" t="s">
        <v>253</v>
      </c>
    </row>
    <row r="143" spans="2:65" s="1" customFormat="1" ht="16.5" customHeight="1">
      <c r="B143" s="32"/>
      <c r="C143" s="127" t="s">
        <v>282</v>
      </c>
      <c r="D143" s="127" t="s">
        <v>225</v>
      </c>
      <c r="E143" s="128" t="s">
        <v>1269</v>
      </c>
      <c r="F143" s="129" t="s">
        <v>1270</v>
      </c>
      <c r="G143" s="130" t="s">
        <v>1262</v>
      </c>
      <c r="H143" s="131">
        <v>200</v>
      </c>
      <c r="I143" s="132"/>
      <c r="J143" s="133">
        <f t="shared" si="0"/>
        <v>0</v>
      </c>
      <c r="K143" s="134"/>
      <c r="L143" s="32"/>
      <c r="M143" s="135" t="s">
        <v>1</v>
      </c>
      <c r="N143" s="136" t="s">
        <v>44</v>
      </c>
      <c r="P143" s="137">
        <f t="shared" si="1"/>
        <v>0</v>
      </c>
      <c r="Q143" s="137">
        <v>0</v>
      </c>
      <c r="R143" s="137">
        <f t="shared" si="2"/>
        <v>0</v>
      </c>
      <c r="S143" s="137">
        <v>0</v>
      </c>
      <c r="T143" s="138">
        <f t="shared" si="3"/>
        <v>0</v>
      </c>
      <c r="AR143" s="139" t="s">
        <v>229</v>
      </c>
      <c r="AT143" s="139" t="s">
        <v>225</v>
      </c>
      <c r="AU143" s="139" t="s">
        <v>88</v>
      </c>
      <c r="AY143" s="17" t="s">
        <v>224</v>
      </c>
      <c r="BE143" s="140">
        <f t="shared" si="4"/>
        <v>0</v>
      </c>
      <c r="BF143" s="140">
        <f t="shared" si="5"/>
        <v>0</v>
      </c>
      <c r="BG143" s="140">
        <f t="shared" si="6"/>
        <v>0</v>
      </c>
      <c r="BH143" s="140">
        <f t="shared" si="7"/>
        <v>0</v>
      </c>
      <c r="BI143" s="140">
        <f t="shared" si="8"/>
        <v>0</v>
      </c>
      <c r="BJ143" s="17" t="s">
        <v>6</v>
      </c>
      <c r="BK143" s="140">
        <f t="shared" si="9"/>
        <v>0</v>
      </c>
      <c r="BL143" s="17" t="s">
        <v>229</v>
      </c>
      <c r="BM143" s="139" t="s">
        <v>261</v>
      </c>
    </row>
    <row r="144" spans="2:65" s="1" customFormat="1" ht="16.5" customHeight="1">
      <c r="B144" s="32"/>
      <c r="C144" s="127" t="s">
        <v>286</v>
      </c>
      <c r="D144" s="127" t="s">
        <v>225</v>
      </c>
      <c r="E144" s="128" t="s">
        <v>1271</v>
      </c>
      <c r="F144" s="129" t="s">
        <v>1272</v>
      </c>
      <c r="G144" s="130" t="s">
        <v>1273</v>
      </c>
      <c r="H144" s="131">
        <v>1</v>
      </c>
      <c r="I144" s="132"/>
      <c r="J144" s="133">
        <f t="shared" si="0"/>
        <v>0</v>
      </c>
      <c r="K144" s="134"/>
      <c r="L144" s="32"/>
      <c r="M144" s="135" t="s">
        <v>1</v>
      </c>
      <c r="N144" s="136" t="s">
        <v>44</v>
      </c>
      <c r="P144" s="137">
        <f t="shared" si="1"/>
        <v>0</v>
      </c>
      <c r="Q144" s="137">
        <v>0</v>
      </c>
      <c r="R144" s="137">
        <f t="shared" si="2"/>
        <v>0</v>
      </c>
      <c r="S144" s="137">
        <v>0</v>
      </c>
      <c r="T144" s="138">
        <f t="shared" si="3"/>
        <v>0</v>
      </c>
      <c r="AR144" s="139" t="s">
        <v>229</v>
      </c>
      <c r="AT144" s="139" t="s">
        <v>225</v>
      </c>
      <c r="AU144" s="139" t="s">
        <v>88</v>
      </c>
      <c r="AY144" s="17" t="s">
        <v>224</v>
      </c>
      <c r="BE144" s="140">
        <f t="shared" si="4"/>
        <v>0</v>
      </c>
      <c r="BF144" s="140">
        <f t="shared" si="5"/>
        <v>0</v>
      </c>
      <c r="BG144" s="140">
        <f t="shared" si="6"/>
        <v>0</v>
      </c>
      <c r="BH144" s="140">
        <f t="shared" si="7"/>
        <v>0</v>
      </c>
      <c r="BI144" s="140">
        <f t="shared" si="8"/>
        <v>0</v>
      </c>
      <c r="BJ144" s="17" t="s">
        <v>6</v>
      </c>
      <c r="BK144" s="140">
        <f t="shared" si="9"/>
        <v>0</v>
      </c>
      <c r="BL144" s="17" t="s">
        <v>229</v>
      </c>
      <c r="BM144" s="139" t="s">
        <v>265</v>
      </c>
    </row>
    <row r="145" spans="2:65" s="1" customFormat="1" ht="16.5" customHeight="1">
      <c r="B145" s="32"/>
      <c r="C145" s="127" t="s">
        <v>9</v>
      </c>
      <c r="D145" s="127" t="s">
        <v>225</v>
      </c>
      <c r="E145" s="128" t="s">
        <v>1274</v>
      </c>
      <c r="F145" s="129" t="s">
        <v>1275</v>
      </c>
      <c r="G145" s="130" t="s">
        <v>1262</v>
      </c>
      <c r="H145" s="131">
        <v>5</v>
      </c>
      <c r="I145" s="132"/>
      <c r="J145" s="133">
        <f t="shared" si="0"/>
        <v>0</v>
      </c>
      <c r="K145" s="134"/>
      <c r="L145" s="32"/>
      <c r="M145" s="135" t="s">
        <v>1</v>
      </c>
      <c r="N145" s="136" t="s">
        <v>44</v>
      </c>
      <c r="P145" s="137">
        <f t="shared" si="1"/>
        <v>0</v>
      </c>
      <c r="Q145" s="137">
        <v>0</v>
      </c>
      <c r="R145" s="137">
        <f t="shared" si="2"/>
        <v>0</v>
      </c>
      <c r="S145" s="137">
        <v>0</v>
      </c>
      <c r="T145" s="138">
        <f t="shared" si="3"/>
        <v>0</v>
      </c>
      <c r="AR145" s="139" t="s">
        <v>229</v>
      </c>
      <c r="AT145" s="139" t="s">
        <v>225</v>
      </c>
      <c r="AU145" s="139" t="s">
        <v>88</v>
      </c>
      <c r="AY145" s="17" t="s">
        <v>224</v>
      </c>
      <c r="BE145" s="140">
        <f t="shared" si="4"/>
        <v>0</v>
      </c>
      <c r="BF145" s="140">
        <f t="shared" si="5"/>
        <v>0</v>
      </c>
      <c r="BG145" s="140">
        <f t="shared" si="6"/>
        <v>0</v>
      </c>
      <c r="BH145" s="140">
        <f t="shared" si="7"/>
        <v>0</v>
      </c>
      <c r="BI145" s="140">
        <f t="shared" si="8"/>
        <v>0</v>
      </c>
      <c r="BJ145" s="17" t="s">
        <v>6</v>
      </c>
      <c r="BK145" s="140">
        <f t="shared" si="9"/>
        <v>0</v>
      </c>
      <c r="BL145" s="17" t="s">
        <v>229</v>
      </c>
      <c r="BM145" s="139" t="s">
        <v>275</v>
      </c>
    </row>
    <row r="146" spans="2:65" s="1" customFormat="1" ht="16.5" customHeight="1">
      <c r="B146" s="32"/>
      <c r="C146" s="127" t="s">
        <v>299</v>
      </c>
      <c r="D146" s="127" t="s">
        <v>225</v>
      </c>
      <c r="E146" s="128" t="s">
        <v>1276</v>
      </c>
      <c r="F146" s="129" t="s">
        <v>1277</v>
      </c>
      <c r="G146" s="130" t="s">
        <v>1262</v>
      </c>
      <c r="H146" s="131">
        <v>5</v>
      </c>
      <c r="I146" s="132"/>
      <c r="J146" s="133">
        <f t="shared" si="0"/>
        <v>0</v>
      </c>
      <c r="K146" s="134"/>
      <c r="L146" s="32"/>
      <c r="M146" s="135" t="s">
        <v>1</v>
      </c>
      <c r="N146" s="136" t="s">
        <v>44</v>
      </c>
      <c r="P146" s="137">
        <f t="shared" si="1"/>
        <v>0</v>
      </c>
      <c r="Q146" s="137">
        <v>0</v>
      </c>
      <c r="R146" s="137">
        <f t="shared" si="2"/>
        <v>0</v>
      </c>
      <c r="S146" s="137">
        <v>0</v>
      </c>
      <c r="T146" s="138">
        <f t="shared" si="3"/>
        <v>0</v>
      </c>
      <c r="AR146" s="139" t="s">
        <v>229</v>
      </c>
      <c r="AT146" s="139" t="s">
        <v>225</v>
      </c>
      <c r="AU146" s="139" t="s">
        <v>88</v>
      </c>
      <c r="AY146" s="17" t="s">
        <v>224</v>
      </c>
      <c r="BE146" s="140">
        <f t="shared" si="4"/>
        <v>0</v>
      </c>
      <c r="BF146" s="140">
        <f t="shared" si="5"/>
        <v>0</v>
      </c>
      <c r="BG146" s="140">
        <f t="shared" si="6"/>
        <v>0</v>
      </c>
      <c r="BH146" s="140">
        <f t="shared" si="7"/>
        <v>0</v>
      </c>
      <c r="BI146" s="140">
        <f t="shared" si="8"/>
        <v>0</v>
      </c>
      <c r="BJ146" s="17" t="s">
        <v>6</v>
      </c>
      <c r="BK146" s="140">
        <f t="shared" si="9"/>
        <v>0</v>
      </c>
      <c r="BL146" s="17" t="s">
        <v>229</v>
      </c>
      <c r="BM146" s="139" t="s">
        <v>376</v>
      </c>
    </row>
    <row r="147" spans="2:65" s="1" customFormat="1" ht="16.5" customHeight="1">
      <c r="B147" s="32"/>
      <c r="C147" s="127" t="s">
        <v>244</v>
      </c>
      <c r="D147" s="127" t="s">
        <v>225</v>
      </c>
      <c r="E147" s="128" t="s">
        <v>1278</v>
      </c>
      <c r="F147" s="129" t="s">
        <v>1279</v>
      </c>
      <c r="G147" s="130" t="s">
        <v>336</v>
      </c>
      <c r="H147" s="131">
        <v>4</v>
      </c>
      <c r="I147" s="132"/>
      <c r="J147" s="133">
        <f t="shared" si="0"/>
        <v>0</v>
      </c>
      <c r="K147" s="134"/>
      <c r="L147" s="32"/>
      <c r="M147" s="135" t="s">
        <v>1</v>
      </c>
      <c r="N147" s="136" t="s">
        <v>44</v>
      </c>
      <c r="P147" s="137">
        <f t="shared" si="1"/>
        <v>0</v>
      </c>
      <c r="Q147" s="137">
        <v>0</v>
      </c>
      <c r="R147" s="137">
        <f t="shared" si="2"/>
        <v>0</v>
      </c>
      <c r="S147" s="137">
        <v>0</v>
      </c>
      <c r="T147" s="138">
        <f t="shared" si="3"/>
        <v>0</v>
      </c>
      <c r="AR147" s="139" t="s">
        <v>229</v>
      </c>
      <c r="AT147" s="139" t="s">
        <v>225</v>
      </c>
      <c r="AU147" s="139" t="s">
        <v>88</v>
      </c>
      <c r="AY147" s="17" t="s">
        <v>224</v>
      </c>
      <c r="BE147" s="140">
        <f t="shared" si="4"/>
        <v>0</v>
      </c>
      <c r="BF147" s="140">
        <f t="shared" si="5"/>
        <v>0</v>
      </c>
      <c r="BG147" s="140">
        <f t="shared" si="6"/>
        <v>0</v>
      </c>
      <c r="BH147" s="140">
        <f t="shared" si="7"/>
        <v>0</v>
      </c>
      <c r="BI147" s="140">
        <f t="shared" si="8"/>
        <v>0</v>
      </c>
      <c r="BJ147" s="17" t="s">
        <v>6</v>
      </c>
      <c r="BK147" s="140">
        <f t="shared" si="9"/>
        <v>0</v>
      </c>
      <c r="BL147" s="17" t="s">
        <v>229</v>
      </c>
      <c r="BM147" s="139" t="s">
        <v>280</v>
      </c>
    </row>
    <row r="148" spans="2:65" s="1" customFormat="1" ht="16.5" customHeight="1">
      <c r="B148" s="32"/>
      <c r="C148" s="127" t="s">
        <v>314</v>
      </c>
      <c r="D148" s="127" t="s">
        <v>225</v>
      </c>
      <c r="E148" s="128" t="s">
        <v>1280</v>
      </c>
      <c r="F148" s="129" t="s">
        <v>1281</v>
      </c>
      <c r="G148" s="130" t="s">
        <v>336</v>
      </c>
      <c r="H148" s="131">
        <v>3</v>
      </c>
      <c r="I148" s="132"/>
      <c r="J148" s="133">
        <f t="shared" si="0"/>
        <v>0</v>
      </c>
      <c r="K148" s="134"/>
      <c r="L148" s="32"/>
      <c r="M148" s="135" t="s">
        <v>1</v>
      </c>
      <c r="N148" s="136" t="s">
        <v>44</v>
      </c>
      <c r="P148" s="137">
        <f t="shared" si="1"/>
        <v>0</v>
      </c>
      <c r="Q148" s="137">
        <v>0</v>
      </c>
      <c r="R148" s="137">
        <f t="shared" si="2"/>
        <v>0</v>
      </c>
      <c r="S148" s="137">
        <v>0</v>
      </c>
      <c r="T148" s="138">
        <f t="shared" si="3"/>
        <v>0</v>
      </c>
      <c r="AR148" s="139" t="s">
        <v>229</v>
      </c>
      <c r="AT148" s="139" t="s">
        <v>225</v>
      </c>
      <c r="AU148" s="139" t="s">
        <v>88</v>
      </c>
      <c r="AY148" s="17" t="s">
        <v>224</v>
      </c>
      <c r="BE148" s="140">
        <f t="shared" si="4"/>
        <v>0</v>
      </c>
      <c r="BF148" s="140">
        <f t="shared" si="5"/>
        <v>0</v>
      </c>
      <c r="BG148" s="140">
        <f t="shared" si="6"/>
        <v>0</v>
      </c>
      <c r="BH148" s="140">
        <f t="shared" si="7"/>
        <v>0</v>
      </c>
      <c r="BI148" s="140">
        <f t="shared" si="8"/>
        <v>0</v>
      </c>
      <c r="BJ148" s="17" t="s">
        <v>6</v>
      </c>
      <c r="BK148" s="140">
        <f t="shared" si="9"/>
        <v>0</v>
      </c>
      <c r="BL148" s="17" t="s">
        <v>229</v>
      </c>
      <c r="BM148" s="139" t="s">
        <v>285</v>
      </c>
    </row>
    <row r="149" spans="2:65" s="1" customFormat="1" ht="16.5" customHeight="1">
      <c r="B149" s="32"/>
      <c r="C149" s="127" t="s">
        <v>249</v>
      </c>
      <c r="D149" s="127" t="s">
        <v>225</v>
      </c>
      <c r="E149" s="128" t="s">
        <v>1282</v>
      </c>
      <c r="F149" s="129" t="s">
        <v>1283</v>
      </c>
      <c r="G149" s="130" t="s">
        <v>336</v>
      </c>
      <c r="H149" s="131">
        <v>2</v>
      </c>
      <c r="I149" s="132"/>
      <c r="J149" s="133">
        <f t="shared" si="0"/>
        <v>0</v>
      </c>
      <c r="K149" s="134"/>
      <c r="L149" s="32"/>
      <c r="M149" s="135" t="s">
        <v>1</v>
      </c>
      <c r="N149" s="136" t="s">
        <v>44</v>
      </c>
      <c r="P149" s="137">
        <f t="shared" si="1"/>
        <v>0</v>
      </c>
      <c r="Q149" s="137">
        <v>0</v>
      </c>
      <c r="R149" s="137">
        <f t="shared" si="2"/>
        <v>0</v>
      </c>
      <c r="S149" s="137">
        <v>0</v>
      </c>
      <c r="T149" s="138">
        <f t="shared" si="3"/>
        <v>0</v>
      </c>
      <c r="AR149" s="139" t="s">
        <v>229</v>
      </c>
      <c r="AT149" s="139" t="s">
        <v>225</v>
      </c>
      <c r="AU149" s="139" t="s">
        <v>88</v>
      </c>
      <c r="AY149" s="17" t="s">
        <v>224</v>
      </c>
      <c r="BE149" s="140">
        <f t="shared" si="4"/>
        <v>0</v>
      </c>
      <c r="BF149" s="140">
        <f t="shared" si="5"/>
        <v>0</v>
      </c>
      <c r="BG149" s="140">
        <f t="shared" si="6"/>
        <v>0</v>
      </c>
      <c r="BH149" s="140">
        <f t="shared" si="7"/>
        <v>0</v>
      </c>
      <c r="BI149" s="140">
        <f t="shared" si="8"/>
        <v>0</v>
      </c>
      <c r="BJ149" s="17" t="s">
        <v>6</v>
      </c>
      <c r="BK149" s="140">
        <f t="shared" si="9"/>
        <v>0</v>
      </c>
      <c r="BL149" s="17" t="s">
        <v>229</v>
      </c>
      <c r="BM149" s="139" t="s">
        <v>420</v>
      </c>
    </row>
    <row r="150" spans="2:65" s="1" customFormat="1" ht="16.5" customHeight="1">
      <c r="B150" s="32"/>
      <c r="C150" s="127" t="s">
        <v>322</v>
      </c>
      <c r="D150" s="127" t="s">
        <v>225</v>
      </c>
      <c r="E150" s="128" t="s">
        <v>1284</v>
      </c>
      <c r="F150" s="129" t="s">
        <v>1285</v>
      </c>
      <c r="G150" s="130" t="s">
        <v>336</v>
      </c>
      <c r="H150" s="131">
        <v>1</v>
      </c>
      <c r="I150" s="132"/>
      <c r="J150" s="133">
        <f t="shared" si="0"/>
        <v>0</v>
      </c>
      <c r="K150" s="134"/>
      <c r="L150" s="32"/>
      <c r="M150" s="135" t="s">
        <v>1</v>
      </c>
      <c r="N150" s="136" t="s">
        <v>44</v>
      </c>
      <c r="P150" s="137">
        <f t="shared" si="1"/>
        <v>0</v>
      </c>
      <c r="Q150" s="137">
        <v>0</v>
      </c>
      <c r="R150" s="137">
        <f t="shared" si="2"/>
        <v>0</v>
      </c>
      <c r="S150" s="137">
        <v>0</v>
      </c>
      <c r="T150" s="138">
        <f t="shared" si="3"/>
        <v>0</v>
      </c>
      <c r="AR150" s="139" t="s">
        <v>229</v>
      </c>
      <c r="AT150" s="139" t="s">
        <v>225</v>
      </c>
      <c r="AU150" s="139" t="s">
        <v>88</v>
      </c>
      <c r="AY150" s="17" t="s">
        <v>224</v>
      </c>
      <c r="BE150" s="140">
        <f t="shared" si="4"/>
        <v>0</v>
      </c>
      <c r="BF150" s="140">
        <f t="shared" si="5"/>
        <v>0</v>
      </c>
      <c r="BG150" s="140">
        <f t="shared" si="6"/>
        <v>0</v>
      </c>
      <c r="BH150" s="140">
        <f t="shared" si="7"/>
        <v>0</v>
      </c>
      <c r="BI150" s="140">
        <f t="shared" si="8"/>
        <v>0</v>
      </c>
      <c r="BJ150" s="17" t="s">
        <v>6</v>
      </c>
      <c r="BK150" s="140">
        <f t="shared" si="9"/>
        <v>0</v>
      </c>
      <c r="BL150" s="17" t="s">
        <v>229</v>
      </c>
      <c r="BM150" s="139" t="s">
        <v>429</v>
      </c>
    </row>
    <row r="151" spans="2:65" s="1" customFormat="1" ht="16.5" customHeight="1">
      <c r="B151" s="32"/>
      <c r="C151" s="127" t="s">
        <v>253</v>
      </c>
      <c r="D151" s="127" t="s">
        <v>225</v>
      </c>
      <c r="E151" s="128" t="s">
        <v>1286</v>
      </c>
      <c r="F151" s="129" t="s">
        <v>1287</v>
      </c>
      <c r="G151" s="130" t="s">
        <v>1262</v>
      </c>
      <c r="H151" s="131">
        <v>25</v>
      </c>
      <c r="I151" s="132"/>
      <c r="J151" s="133">
        <f t="shared" si="0"/>
        <v>0</v>
      </c>
      <c r="K151" s="134"/>
      <c r="L151" s="32"/>
      <c r="M151" s="135" t="s">
        <v>1</v>
      </c>
      <c r="N151" s="136" t="s">
        <v>44</v>
      </c>
      <c r="P151" s="137">
        <f t="shared" si="1"/>
        <v>0</v>
      </c>
      <c r="Q151" s="137">
        <v>0</v>
      </c>
      <c r="R151" s="137">
        <f t="shared" si="2"/>
        <v>0</v>
      </c>
      <c r="S151" s="137">
        <v>0</v>
      </c>
      <c r="T151" s="138">
        <f t="shared" si="3"/>
        <v>0</v>
      </c>
      <c r="AR151" s="139" t="s">
        <v>229</v>
      </c>
      <c r="AT151" s="139" t="s">
        <v>225</v>
      </c>
      <c r="AU151" s="139" t="s">
        <v>88</v>
      </c>
      <c r="AY151" s="17" t="s">
        <v>224</v>
      </c>
      <c r="BE151" s="140">
        <f t="shared" si="4"/>
        <v>0</v>
      </c>
      <c r="BF151" s="140">
        <f t="shared" si="5"/>
        <v>0</v>
      </c>
      <c r="BG151" s="140">
        <f t="shared" si="6"/>
        <v>0</v>
      </c>
      <c r="BH151" s="140">
        <f t="shared" si="7"/>
        <v>0</v>
      </c>
      <c r="BI151" s="140">
        <f t="shared" si="8"/>
        <v>0</v>
      </c>
      <c r="BJ151" s="17" t="s">
        <v>6</v>
      </c>
      <c r="BK151" s="140">
        <f t="shared" si="9"/>
        <v>0</v>
      </c>
      <c r="BL151" s="17" t="s">
        <v>229</v>
      </c>
      <c r="BM151" s="139" t="s">
        <v>444</v>
      </c>
    </row>
    <row r="152" spans="2:65" s="1" customFormat="1" ht="16.5" customHeight="1">
      <c r="B152" s="32"/>
      <c r="C152" s="127" t="s">
        <v>333</v>
      </c>
      <c r="D152" s="127" t="s">
        <v>225</v>
      </c>
      <c r="E152" s="128" t="s">
        <v>1288</v>
      </c>
      <c r="F152" s="129" t="s">
        <v>1289</v>
      </c>
      <c r="G152" s="130" t="s">
        <v>1262</v>
      </c>
      <c r="H152" s="131">
        <v>800</v>
      </c>
      <c r="I152" s="132"/>
      <c r="J152" s="133">
        <f t="shared" si="0"/>
        <v>0</v>
      </c>
      <c r="K152" s="134"/>
      <c r="L152" s="32"/>
      <c r="M152" s="135" t="s">
        <v>1</v>
      </c>
      <c r="N152" s="136" t="s">
        <v>44</v>
      </c>
      <c r="P152" s="137">
        <f t="shared" si="1"/>
        <v>0</v>
      </c>
      <c r="Q152" s="137">
        <v>0</v>
      </c>
      <c r="R152" s="137">
        <f t="shared" si="2"/>
        <v>0</v>
      </c>
      <c r="S152" s="137">
        <v>0</v>
      </c>
      <c r="T152" s="138">
        <f t="shared" si="3"/>
        <v>0</v>
      </c>
      <c r="AR152" s="139" t="s">
        <v>229</v>
      </c>
      <c r="AT152" s="139" t="s">
        <v>225</v>
      </c>
      <c r="AU152" s="139" t="s">
        <v>88</v>
      </c>
      <c r="AY152" s="17" t="s">
        <v>224</v>
      </c>
      <c r="BE152" s="140">
        <f t="shared" si="4"/>
        <v>0</v>
      </c>
      <c r="BF152" s="140">
        <f t="shared" si="5"/>
        <v>0</v>
      </c>
      <c r="BG152" s="140">
        <f t="shared" si="6"/>
        <v>0</v>
      </c>
      <c r="BH152" s="140">
        <f t="shared" si="7"/>
        <v>0</v>
      </c>
      <c r="BI152" s="140">
        <f t="shared" si="8"/>
        <v>0</v>
      </c>
      <c r="BJ152" s="17" t="s">
        <v>6</v>
      </c>
      <c r="BK152" s="140">
        <f t="shared" si="9"/>
        <v>0</v>
      </c>
      <c r="BL152" s="17" t="s">
        <v>229</v>
      </c>
      <c r="BM152" s="139" t="s">
        <v>289</v>
      </c>
    </row>
    <row r="153" spans="2:65" s="1" customFormat="1" ht="16.5" customHeight="1">
      <c r="B153" s="32"/>
      <c r="C153" s="127" t="s">
        <v>261</v>
      </c>
      <c r="D153" s="127" t="s">
        <v>225</v>
      </c>
      <c r="E153" s="128" t="s">
        <v>1290</v>
      </c>
      <c r="F153" s="129" t="s">
        <v>1291</v>
      </c>
      <c r="G153" s="130" t="s">
        <v>336</v>
      </c>
      <c r="H153" s="131">
        <v>2</v>
      </c>
      <c r="I153" s="132"/>
      <c r="J153" s="133">
        <f t="shared" si="0"/>
        <v>0</v>
      </c>
      <c r="K153" s="134"/>
      <c r="L153" s="32"/>
      <c r="M153" s="135" t="s">
        <v>1</v>
      </c>
      <c r="N153" s="136" t="s">
        <v>44</v>
      </c>
      <c r="P153" s="137">
        <f t="shared" si="1"/>
        <v>0</v>
      </c>
      <c r="Q153" s="137">
        <v>0</v>
      </c>
      <c r="R153" s="137">
        <f t="shared" si="2"/>
        <v>0</v>
      </c>
      <c r="S153" s="137">
        <v>0</v>
      </c>
      <c r="T153" s="138">
        <f t="shared" si="3"/>
        <v>0</v>
      </c>
      <c r="AR153" s="139" t="s">
        <v>229</v>
      </c>
      <c r="AT153" s="139" t="s">
        <v>225</v>
      </c>
      <c r="AU153" s="139" t="s">
        <v>88</v>
      </c>
      <c r="AY153" s="17" t="s">
        <v>224</v>
      </c>
      <c r="BE153" s="140">
        <f t="shared" si="4"/>
        <v>0</v>
      </c>
      <c r="BF153" s="140">
        <f t="shared" si="5"/>
        <v>0</v>
      </c>
      <c r="BG153" s="140">
        <f t="shared" si="6"/>
        <v>0</v>
      </c>
      <c r="BH153" s="140">
        <f t="shared" si="7"/>
        <v>0</v>
      </c>
      <c r="BI153" s="140">
        <f t="shared" si="8"/>
        <v>0</v>
      </c>
      <c r="BJ153" s="17" t="s">
        <v>6</v>
      </c>
      <c r="BK153" s="140">
        <f t="shared" si="9"/>
        <v>0</v>
      </c>
      <c r="BL153" s="17" t="s">
        <v>229</v>
      </c>
      <c r="BM153" s="139" t="s">
        <v>472</v>
      </c>
    </row>
    <row r="154" spans="2:65" s="1" customFormat="1" ht="16.5" customHeight="1">
      <c r="B154" s="32"/>
      <c r="C154" s="127" t="s">
        <v>7</v>
      </c>
      <c r="D154" s="127" t="s">
        <v>225</v>
      </c>
      <c r="E154" s="128" t="s">
        <v>1292</v>
      </c>
      <c r="F154" s="129" t="s">
        <v>1293</v>
      </c>
      <c r="G154" s="130" t="s">
        <v>1262</v>
      </c>
      <c r="H154" s="131">
        <v>300</v>
      </c>
      <c r="I154" s="132"/>
      <c r="J154" s="133">
        <f t="shared" si="0"/>
        <v>0</v>
      </c>
      <c r="K154" s="134"/>
      <c r="L154" s="32"/>
      <c r="M154" s="135" t="s">
        <v>1</v>
      </c>
      <c r="N154" s="136" t="s">
        <v>44</v>
      </c>
      <c r="P154" s="137">
        <f t="shared" si="1"/>
        <v>0</v>
      </c>
      <c r="Q154" s="137">
        <v>0</v>
      </c>
      <c r="R154" s="137">
        <f t="shared" si="2"/>
        <v>0</v>
      </c>
      <c r="S154" s="137">
        <v>0</v>
      </c>
      <c r="T154" s="138">
        <f t="shared" si="3"/>
        <v>0</v>
      </c>
      <c r="AR154" s="139" t="s">
        <v>229</v>
      </c>
      <c r="AT154" s="139" t="s">
        <v>225</v>
      </c>
      <c r="AU154" s="139" t="s">
        <v>88</v>
      </c>
      <c r="AY154" s="17" t="s">
        <v>224</v>
      </c>
      <c r="BE154" s="140">
        <f t="shared" si="4"/>
        <v>0</v>
      </c>
      <c r="BF154" s="140">
        <f t="shared" si="5"/>
        <v>0</v>
      </c>
      <c r="BG154" s="140">
        <f t="shared" si="6"/>
        <v>0</v>
      </c>
      <c r="BH154" s="140">
        <f t="shared" si="7"/>
        <v>0</v>
      </c>
      <c r="BI154" s="140">
        <f t="shared" si="8"/>
        <v>0</v>
      </c>
      <c r="BJ154" s="17" t="s">
        <v>6</v>
      </c>
      <c r="BK154" s="140">
        <f t="shared" si="9"/>
        <v>0</v>
      </c>
      <c r="BL154" s="17" t="s">
        <v>229</v>
      </c>
      <c r="BM154" s="139" t="s">
        <v>292</v>
      </c>
    </row>
    <row r="155" spans="2:65" s="1" customFormat="1" ht="16.5" customHeight="1">
      <c r="B155" s="32"/>
      <c r="C155" s="127" t="s">
        <v>265</v>
      </c>
      <c r="D155" s="127" t="s">
        <v>225</v>
      </c>
      <c r="E155" s="128" t="s">
        <v>1294</v>
      </c>
      <c r="F155" s="129" t="s">
        <v>1295</v>
      </c>
      <c r="G155" s="130" t="s">
        <v>336</v>
      </c>
      <c r="H155" s="131">
        <v>16</v>
      </c>
      <c r="I155" s="132"/>
      <c r="J155" s="133">
        <f t="shared" si="0"/>
        <v>0</v>
      </c>
      <c r="K155" s="134"/>
      <c r="L155" s="32"/>
      <c r="M155" s="135" t="s">
        <v>1</v>
      </c>
      <c r="N155" s="136" t="s">
        <v>44</v>
      </c>
      <c r="P155" s="137">
        <f t="shared" si="1"/>
        <v>0</v>
      </c>
      <c r="Q155" s="137">
        <v>0</v>
      </c>
      <c r="R155" s="137">
        <f t="shared" si="2"/>
        <v>0</v>
      </c>
      <c r="S155" s="137">
        <v>0</v>
      </c>
      <c r="T155" s="138">
        <f t="shared" si="3"/>
        <v>0</v>
      </c>
      <c r="AR155" s="139" t="s">
        <v>229</v>
      </c>
      <c r="AT155" s="139" t="s">
        <v>225</v>
      </c>
      <c r="AU155" s="139" t="s">
        <v>88</v>
      </c>
      <c r="AY155" s="17" t="s">
        <v>224</v>
      </c>
      <c r="BE155" s="140">
        <f t="shared" si="4"/>
        <v>0</v>
      </c>
      <c r="BF155" s="140">
        <f t="shared" si="5"/>
        <v>0</v>
      </c>
      <c r="BG155" s="140">
        <f t="shared" si="6"/>
        <v>0</v>
      </c>
      <c r="BH155" s="140">
        <f t="shared" si="7"/>
        <v>0</v>
      </c>
      <c r="BI155" s="140">
        <f t="shared" si="8"/>
        <v>0</v>
      </c>
      <c r="BJ155" s="17" t="s">
        <v>6</v>
      </c>
      <c r="BK155" s="140">
        <f t="shared" si="9"/>
        <v>0</v>
      </c>
      <c r="BL155" s="17" t="s">
        <v>229</v>
      </c>
      <c r="BM155" s="139" t="s">
        <v>302</v>
      </c>
    </row>
    <row r="156" spans="2:65" s="1" customFormat="1" ht="16.5" customHeight="1">
      <c r="B156" s="32"/>
      <c r="C156" s="127" t="s">
        <v>356</v>
      </c>
      <c r="D156" s="127" t="s">
        <v>225</v>
      </c>
      <c r="E156" s="128" t="s">
        <v>1296</v>
      </c>
      <c r="F156" s="129" t="s">
        <v>1297</v>
      </c>
      <c r="G156" s="130" t="s">
        <v>336</v>
      </c>
      <c r="H156" s="131">
        <v>3</v>
      </c>
      <c r="I156" s="132"/>
      <c r="J156" s="133">
        <f t="shared" si="0"/>
        <v>0</v>
      </c>
      <c r="K156" s="134"/>
      <c r="L156" s="32"/>
      <c r="M156" s="135" t="s">
        <v>1</v>
      </c>
      <c r="N156" s="136" t="s">
        <v>44</v>
      </c>
      <c r="P156" s="137">
        <f t="shared" si="1"/>
        <v>0</v>
      </c>
      <c r="Q156" s="137">
        <v>0</v>
      </c>
      <c r="R156" s="137">
        <f t="shared" si="2"/>
        <v>0</v>
      </c>
      <c r="S156" s="137">
        <v>0</v>
      </c>
      <c r="T156" s="138">
        <f t="shared" si="3"/>
        <v>0</v>
      </c>
      <c r="AR156" s="139" t="s">
        <v>229</v>
      </c>
      <c r="AT156" s="139" t="s">
        <v>225</v>
      </c>
      <c r="AU156" s="139" t="s">
        <v>88</v>
      </c>
      <c r="AY156" s="17" t="s">
        <v>224</v>
      </c>
      <c r="BE156" s="140">
        <f t="shared" si="4"/>
        <v>0</v>
      </c>
      <c r="BF156" s="140">
        <f t="shared" si="5"/>
        <v>0</v>
      </c>
      <c r="BG156" s="140">
        <f t="shared" si="6"/>
        <v>0</v>
      </c>
      <c r="BH156" s="140">
        <f t="shared" si="7"/>
        <v>0</v>
      </c>
      <c r="BI156" s="140">
        <f t="shared" si="8"/>
        <v>0</v>
      </c>
      <c r="BJ156" s="17" t="s">
        <v>6</v>
      </c>
      <c r="BK156" s="140">
        <f t="shared" si="9"/>
        <v>0</v>
      </c>
      <c r="BL156" s="17" t="s">
        <v>229</v>
      </c>
      <c r="BM156" s="139" t="s">
        <v>499</v>
      </c>
    </row>
    <row r="157" spans="2:65" s="1" customFormat="1" ht="16.5" customHeight="1">
      <c r="B157" s="32"/>
      <c r="C157" s="127" t="s">
        <v>275</v>
      </c>
      <c r="D157" s="127" t="s">
        <v>225</v>
      </c>
      <c r="E157" s="128" t="s">
        <v>1298</v>
      </c>
      <c r="F157" s="129" t="s">
        <v>1299</v>
      </c>
      <c r="G157" s="130" t="s">
        <v>336</v>
      </c>
      <c r="H157" s="131">
        <v>1</v>
      </c>
      <c r="I157" s="132"/>
      <c r="J157" s="133">
        <f t="shared" si="0"/>
        <v>0</v>
      </c>
      <c r="K157" s="134"/>
      <c r="L157" s="32"/>
      <c r="M157" s="135" t="s">
        <v>1</v>
      </c>
      <c r="N157" s="136" t="s">
        <v>44</v>
      </c>
      <c r="P157" s="137">
        <f t="shared" si="1"/>
        <v>0</v>
      </c>
      <c r="Q157" s="137">
        <v>0</v>
      </c>
      <c r="R157" s="137">
        <f t="shared" si="2"/>
        <v>0</v>
      </c>
      <c r="S157" s="137">
        <v>0</v>
      </c>
      <c r="T157" s="138">
        <f t="shared" si="3"/>
        <v>0</v>
      </c>
      <c r="AR157" s="139" t="s">
        <v>229</v>
      </c>
      <c r="AT157" s="139" t="s">
        <v>225</v>
      </c>
      <c r="AU157" s="139" t="s">
        <v>88</v>
      </c>
      <c r="AY157" s="17" t="s">
        <v>224</v>
      </c>
      <c r="BE157" s="140">
        <f t="shared" si="4"/>
        <v>0</v>
      </c>
      <c r="BF157" s="140">
        <f t="shared" si="5"/>
        <v>0</v>
      </c>
      <c r="BG157" s="140">
        <f t="shared" si="6"/>
        <v>0</v>
      </c>
      <c r="BH157" s="140">
        <f t="shared" si="7"/>
        <v>0</v>
      </c>
      <c r="BI157" s="140">
        <f t="shared" si="8"/>
        <v>0</v>
      </c>
      <c r="BJ157" s="17" t="s">
        <v>6</v>
      </c>
      <c r="BK157" s="140">
        <f t="shared" si="9"/>
        <v>0</v>
      </c>
      <c r="BL157" s="17" t="s">
        <v>229</v>
      </c>
      <c r="BM157" s="139" t="s">
        <v>507</v>
      </c>
    </row>
    <row r="158" spans="2:65" s="10" customFormat="1" ht="22.9" customHeight="1">
      <c r="B158" s="117"/>
      <c r="D158" s="118" t="s">
        <v>78</v>
      </c>
      <c r="E158" s="195" t="s">
        <v>1107</v>
      </c>
      <c r="F158" s="195" t="s">
        <v>1300</v>
      </c>
      <c r="I158" s="120"/>
      <c r="J158" s="196">
        <f>BK158</f>
        <v>0</v>
      </c>
      <c r="L158" s="117"/>
      <c r="M158" s="122"/>
      <c r="P158" s="123">
        <f>SUM(P159:P164)</f>
        <v>0</v>
      </c>
      <c r="R158" s="123">
        <f>SUM(R159:R164)</f>
        <v>0</v>
      </c>
      <c r="T158" s="124">
        <f>SUM(T159:T164)</f>
        <v>0</v>
      </c>
      <c r="AR158" s="118" t="s">
        <v>6</v>
      </c>
      <c r="AT158" s="125" t="s">
        <v>78</v>
      </c>
      <c r="AU158" s="125" t="s">
        <v>6</v>
      </c>
      <c r="AY158" s="118" t="s">
        <v>224</v>
      </c>
      <c r="BK158" s="126">
        <f>SUM(BK159:BK164)</f>
        <v>0</v>
      </c>
    </row>
    <row r="159" spans="2:65" s="1" customFormat="1" ht="49.15" customHeight="1">
      <c r="B159" s="32"/>
      <c r="C159" s="127" t="s">
        <v>369</v>
      </c>
      <c r="D159" s="127" t="s">
        <v>225</v>
      </c>
      <c r="E159" s="128" t="s">
        <v>1301</v>
      </c>
      <c r="F159" s="129" t="s">
        <v>1302</v>
      </c>
      <c r="G159" s="130" t="s">
        <v>336</v>
      </c>
      <c r="H159" s="131">
        <v>1</v>
      </c>
      <c r="I159" s="132"/>
      <c r="J159" s="133">
        <f t="shared" ref="J159:J164" si="10">ROUND(I159*H159,2)</f>
        <v>0</v>
      </c>
      <c r="K159" s="134"/>
      <c r="L159" s="32"/>
      <c r="M159" s="135" t="s">
        <v>1</v>
      </c>
      <c r="N159" s="136" t="s">
        <v>44</v>
      </c>
      <c r="P159" s="137">
        <f t="shared" ref="P159:P164" si="11">O159*H159</f>
        <v>0</v>
      </c>
      <c r="Q159" s="137">
        <v>0</v>
      </c>
      <c r="R159" s="137">
        <f t="shared" ref="R159:R164" si="12">Q159*H159</f>
        <v>0</v>
      </c>
      <c r="S159" s="137">
        <v>0</v>
      </c>
      <c r="T159" s="138">
        <f t="shared" ref="T159:T164" si="13">S159*H159</f>
        <v>0</v>
      </c>
      <c r="AR159" s="139" t="s">
        <v>229</v>
      </c>
      <c r="AT159" s="139" t="s">
        <v>225</v>
      </c>
      <c r="AU159" s="139" t="s">
        <v>88</v>
      </c>
      <c r="AY159" s="17" t="s">
        <v>224</v>
      </c>
      <c r="BE159" s="140">
        <f t="shared" ref="BE159:BE164" si="14">IF(N159="základní",J159,0)</f>
        <v>0</v>
      </c>
      <c r="BF159" s="140">
        <f t="shared" ref="BF159:BF164" si="15">IF(N159="snížená",J159,0)</f>
        <v>0</v>
      </c>
      <c r="BG159" s="140">
        <f t="shared" ref="BG159:BG164" si="16">IF(N159="zákl. přenesená",J159,0)</f>
        <v>0</v>
      </c>
      <c r="BH159" s="140">
        <f t="shared" ref="BH159:BH164" si="17">IF(N159="sníž. přenesená",J159,0)</f>
        <v>0</v>
      </c>
      <c r="BI159" s="140">
        <f t="shared" ref="BI159:BI164" si="18">IF(N159="nulová",J159,0)</f>
        <v>0</v>
      </c>
      <c r="BJ159" s="17" t="s">
        <v>6</v>
      </c>
      <c r="BK159" s="140">
        <f t="shared" ref="BK159:BK164" si="19">ROUND(I159*H159,2)</f>
        <v>0</v>
      </c>
      <c r="BL159" s="17" t="s">
        <v>229</v>
      </c>
      <c r="BM159" s="139" t="s">
        <v>516</v>
      </c>
    </row>
    <row r="160" spans="2:65" s="1" customFormat="1" ht="16.5" customHeight="1">
      <c r="B160" s="32"/>
      <c r="C160" s="127" t="s">
        <v>376</v>
      </c>
      <c r="D160" s="127" t="s">
        <v>225</v>
      </c>
      <c r="E160" s="128" t="s">
        <v>1303</v>
      </c>
      <c r="F160" s="129" t="s">
        <v>1304</v>
      </c>
      <c r="G160" s="130" t="s">
        <v>336</v>
      </c>
      <c r="H160" s="131">
        <v>3</v>
      </c>
      <c r="I160" s="132"/>
      <c r="J160" s="133">
        <f t="shared" si="10"/>
        <v>0</v>
      </c>
      <c r="K160" s="134"/>
      <c r="L160" s="32"/>
      <c r="M160" s="135" t="s">
        <v>1</v>
      </c>
      <c r="N160" s="136" t="s">
        <v>44</v>
      </c>
      <c r="P160" s="137">
        <f t="shared" si="11"/>
        <v>0</v>
      </c>
      <c r="Q160" s="137">
        <v>0</v>
      </c>
      <c r="R160" s="137">
        <f t="shared" si="12"/>
        <v>0</v>
      </c>
      <c r="S160" s="137">
        <v>0</v>
      </c>
      <c r="T160" s="138">
        <f t="shared" si="13"/>
        <v>0</v>
      </c>
      <c r="AR160" s="139" t="s">
        <v>229</v>
      </c>
      <c r="AT160" s="139" t="s">
        <v>225</v>
      </c>
      <c r="AU160" s="139" t="s">
        <v>88</v>
      </c>
      <c r="AY160" s="17" t="s">
        <v>224</v>
      </c>
      <c r="BE160" s="140">
        <f t="shared" si="14"/>
        <v>0</v>
      </c>
      <c r="BF160" s="140">
        <f t="shared" si="15"/>
        <v>0</v>
      </c>
      <c r="BG160" s="140">
        <f t="shared" si="16"/>
        <v>0</v>
      </c>
      <c r="BH160" s="140">
        <f t="shared" si="17"/>
        <v>0</v>
      </c>
      <c r="BI160" s="140">
        <f t="shared" si="18"/>
        <v>0</v>
      </c>
      <c r="BJ160" s="17" t="s">
        <v>6</v>
      </c>
      <c r="BK160" s="140">
        <f t="shared" si="19"/>
        <v>0</v>
      </c>
      <c r="BL160" s="17" t="s">
        <v>229</v>
      </c>
      <c r="BM160" s="139" t="s">
        <v>534</v>
      </c>
    </row>
    <row r="161" spans="2:65" s="1" customFormat="1" ht="16.5" customHeight="1">
      <c r="B161" s="32"/>
      <c r="C161" s="127" t="s">
        <v>380</v>
      </c>
      <c r="D161" s="127" t="s">
        <v>225</v>
      </c>
      <c r="E161" s="128" t="s">
        <v>1305</v>
      </c>
      <c r="F161" s="129" t="s">
        <v>1306</v>
      </c>
      <c r="G161" s="130" t="s">
        <v>336</v>
      </c>
      <c r="H161" s="131">
        <v>1</v>
      </c>
      <c r="I161" s="132"/>
      <c r="J161" s="133">
        <f t="shared" si="10"/>
        <v>0</v>
      </c>
      <c r="K161" s="134"/>
      <c r="L161" s="32"/>
      <c r="M161" s="135" t="s">
        <v>1</v>
      </c>
      <c r="N161" s="136" t="s">
        <v>44</v>
      </c>
      <c r="P161" s="137">
        <f t="shared" si="11"/>
        <v>0</v>
      </c>
      <c r="Q161" s="137">
        <v>0</v>
      </c>
      <c r="R161" s="137">
        <f t="shared" si="12"/>
        <v>0</v>
      </c>
      <c r="S161" s="137">
        <v>0</v>
      </c>
      <c r="T161" s="138">
        <f t="shared" si="13"/>
        <v>0</v>
      </c>
      <c r="AR161" s="139" t="s">
        <v>229</v>
      </c>
      <c r="AT161" s="139" t="s">
        <v>225</v>
      </c>
      <c r="AU161" s="139" t="s">
        <v>88</v>
      </c>
      <c r="AY161" s="17" t="s">
        <v>224</v>
      </c>
      <c r="BE161" s="140">
        <f t="shared" si="14"/>
        <v>0</v>
      </c>
      <c r="BF161" s="140">
        <f t="shared" si="15"/>
        <v>0</v>
      </c>
      <c r="BG161" s="140">
        <f t="shared" si="16"/>
        <v>0</v>
      </c>
      <c r="BH161" s="140">
        <f t="shared" si="17"/>
        <v>0</v>
      </c>
      <c r="BI161" s="140">
        <f t="shared" si="18"/>
        <v>0</v>
      </c>
      <c r="BJ161" s="17" t="s">
        <v>6</v>
      </c>
      <c r="BK161" s="140">
        <f t="shared" si="19"/>
        <v>0</v>
      </c>
      <c r="BL161" s="17" t="s">
        <v>229</v>
      </c>
      <c r="BM161" s="139" t="s">
        <v>544</v>
      </c>
    </row>
    <row r="162" spans="2:65" s="1" customFormat="1" ht="16.5" customHeight="1">
      <c r="B162" s="32"/>
      <c r="C162" s="127" t="s">
        <v>280</v>
      </c>
      <c r="D162" s="127" t="s">
        <v>225</v>
      </c>
      <c r="E162" s="128" t="s">
        <v>1307</v>
      </c>
      <c r="F162" s="129" t="s">
        <v>1308</v>
      </c>
      <c r="G162" s="130" t="s">
        <v>336</v>
      </c>
      <c r="H162" s="131">
        <v>1</v>
      </c>
      <c r="I162" s="132"/>
      <c r="J162" s="133">
        <f t="shared" si="10"/>
        <v>0</v>
      </c>
      <c r="K162" s="134"/>
      <c r="L162" s="32"/>
      <c r="M162" s="135" t="s">
        <v>1</v>
      </c>
      <c r="N162" s="136" t="s">
        <v>44</v>
      </c>
      <c r="P162" s="137">
        <f t="shared" si="11"/>
        <v>0</v>
      </c>
      <c r="Q162" s="137">
        <v>0</v>
      </c>
      <c r="R162" s="137">
        <f t="shared" si="12"/>
        <v>0</v>
      </c>
      <c r="S162" s="137">
        <v>0</v>
      </c>
      <c r="T162" s="138">
        <f t="shared" si="13"/>
        <v>0</v>
      </c>
      <c r="AR162" s="139" t="s">
        <v>229</v>
      </c>
      <c r="AT162" s="139" t="s">
        <v>225</v>
      </c>
      <c r="AU162" s="139" t="s">
        <v>88</v>
      </c>
      <c r="AY162" s="17" t="s">
        <v>224</v>
      </c>
      <c r="BE162" s="140">
        <f t="shared" si="14"/>
        <v>0</v>
      </c>
      <c r="BF162" s="140">
        <f t="shared" si="15"/>
        <v>0</v>
      </c>
      <c r="BG162" s="140">
        <f t="shared" si="16"/>
        <v>0</v>
      </c>
      <c r="BH162" s="140">
        <f t="shared" si="17"/>
        <v>0</v>
      </c>
      <c r="BI162" s="140">
        <f t="shared" si="18"/>
        <v>0</v>
      </c>
      <c r="BJ162" s="17" t="s">
        <v>6</v>
      </c>
      <c r="BK162" s="140">
        <f t="shared" si="19"/>
        <v>0</v>
      </c>
      <c r="BL162" s="17" t="s">
        <v>229</v>
      </c>
      <c r="BM162" s="139" t="s">
        <v>557</v>
      </c>
    </row>
    <row r="163" spans="2:65" s="1" customFormat="1" ht="16.5" customHeight="1">
      <c r="B163" s="32"/>
      <c r="C163" s="127" t="s">
        <v>394</v>
      </c>
      <c r="D163" s="127" t="s">
        <v>225</v>
      </c>
      <c r="E163" s="128" t="s">
        <v>1309</v>
      </c>
      <c r="F163" s="129" t="s">
        <v>1310</v>
      </c>
      <c r="G163" s="130" t="s">
        <v>336</v>
      </c>
      <c r="H163" s="131">
        <v>1</v>
      </c>
      <c r="I163" s="132"/>
      <c r="J163" s="133">
        <f t="shared" si="10"/>
        <v>0</v>
      </c>
      <c r="K163" s="134"/>
      <c r="L163" s="32"/>
      <c r="M163" s="135" t="s">
        <v>1</v>
      </c>
      <c r="N163" s="136" t="s">
        <v>44</v>
      </c>
      <c r="P163" s="137">
        <f t="shared" si="11"/>
        <v>0</v>
      </c>
      <c r="Q163" s="137">
        <v>0</v>
      </c>
      <c r="R163" s="137">
        <f t="shared" si="12"/>
        <v>0</v>
      </c>
      <c r="S163" s="137">
        <v>0</v>
      </c>
      <c r="T163" s="138">
        <f t="shared" si="13"/>
        <v>0</v>
      </c>
      <c r="AR163" s="139" t="s">
        <v>229</v>
      </c>
      <c r="AT163" s="139" t="s">
        <v>225</v>
      </c>
      <c r="AU163" s="139" t="s">
        <v>88</v>
      </c>
      <c r="AY163" s="17" t="s">
        <v>224</v>
      </c>
      <c r="BE163" s="140">
        <f t="shared" si="14"/>
        <v>0</v>
      </c>
      <c r="BF163" s="140">
        <f t="shared" si="15"/>
        <v>0</v>
      </c>
      <c r="BG163" s="140">
        <f t="shared" si="16"/>
        <v>0</v>
      </c>
      <c r="BH163" s="140">
        <f t="shared" si="17"/>
        <v>0</v>
      </c>
      <c r="BI163" s="140">
        <f t="shared" si="18"/>
        <v>0</v>
      </c>
      <c r="BJ163" s="17" t="s">
        <v>6</v>
      </c>
      <c r="BK163" s="140">
        <f t="shared" si="19"/>
        <v>0</v>
      </c>
      <c r="BL163" s="17" t="s">
        <v>229</v>
      </c>
      <c r="BM163" s="139" t="s">
        <v>568</v>
      </c>
    </row>
    <row r="164" spans="2:65" s="1" customFormat="1" ht="16.5" customHeight="1">
      <c r="B164" s="32"/>
      <c r="C164" s="127" t="s">
        <v>285</v>
      </c>
      <c r="D164" s="127" t="s">
        <v>225</v>
      </c>
      <c r="E164" s="128" t="s">
        <v>1311</v>
      </c>
      <c r="F164" s="129" t="s">
        <v>1312</v>
      </c>
      <c r="G164" s="130" t="s">
        <v>336</v>
      </c>
      <c r="H164" s="131">
        <v>1</v>
      </c>
      <c r="I164" s="132"/>
      <c r="J164" s="133">
        <f t="shared" si="10"/>
        <v>0</v>
      </c>
      <c r="K164" s="134"/>
      <c r="L164" s="32"/>
      <c r="M164" s="135" t="s">
        <v>1</v>
      </c>
      <c r="N164" s="136" t="s">
        <v>44</v>
      </c>
      <c r="P164" s="137">
        <f t="shared" si="11"/>
        <v>0</v>
      </c>
      <c r="Q164" s="137">
        <v>0</v>
      </c>
      <c r="R164" s="137">
        <f t="shared" si="12"/>
        <v>0</v>
      </c>
      <c r="S164" s="137">
        <v>0</v>
      </c>
      <c r="T164" s="138">
        <f t="shared" si="13"/>
        <v>0</v>
      </c>
      <c r="AR164" s="139" t="s">
        <v>229</v>
      </c>
      <c r="AT164" s="139" t="s">
        <v>225</v>
      </c>
      <c r="AU164" s="139" t="s">
        <v>88</v>
      </c>
      <c r="AY164" s="17" t="s">
        <v>224</v>
      </c>
      <c r="BE164" s="140">
        <f t="shared" si="14"/>
        <v>0</v>
      </c>
      <c r="BF164" s="140">
        <f t="shared" si="15"/>
        <v>0</v>
      </c>
      <c r="BG164" s="140">
        <f t="shared" si="16"/>
        <v>0</v>
      </c>
      <c r="BH164" s="140">
        <f t="shared" si="17"/>
        <v>0</v>
      </c>
      <c r="BI164" s="140">
        <f t="shared" si="18"/>
        <v>0</v>
      </c>
      <c r="BJ164" s="17" t="s">
        <v>6</v>
      </c>
      <c r="BK164" s="140">
        <f t="shared" si="19"/>
        <v>0</v>
      </c>
      <c r="BL164" s="17" t="s">
        <v>229</v>
      </c>
      <c r="BM164" s="139" t="s">
        <v>576</v>
      </c>
    </row>
    <row r="165" spans="2:65" s="10" customFormat="1" ht="22.9" customHeight="1">
      <c r="B165" s="117"/>
      <c r="D165" s="118" t="s">
        <v>78</v>
      </c>
      <c r="E165" s="195" t="s">
        <v>1111</v>
      </c>
      <c r="F165" s="195" t="s">
        <v>1313</v>
      </c>
      <c r="I165" s="120"/>
      <c r="J165" s="196">
        <f>BK165</f>
        <v>0</v>
      </c>
      <c r="L165" s="117"/>
      <c r="M165" s="122"/>
      <c r="P165" s="123">
        <f>SUM(P166:P173)</f>
        <v>0</v>
      </c>
      <c r="R165" s="123">
        <f>SUM(R166:R173)</f>
        <v>0</v>
      </c>
      <c r="T165" s="124">
        <f>SUM(T166:T173)</f>
        <v>0</v>
      </c>
      <c r="AR165" s="118" t="s">
        <v>6</v>
      </c>
      <c r="AT165" s="125" t="s">
        <v>78</v>
      </c>
      <c r="AU165" s="125" t="s">
        <v>6</v>
      </c>
      <c r="AY165" s="118" t="s">
        <v>224</v>
      </c>
      <c r="BK165" s="126">
        <f>SUM(BK166:BK173)</f>
        <v>0</v>
      </c>
    </row>
    <row r="166" spans="2:65" s="1" customFormat="1" ht="33" customHeight="1">
      <c r="B166" s="32"/>
      <c r="C166" s="127" t="s">
        <v>414</v>
      </c>
      <c r="D166" s="127" t="s">
        <v>225</v>
      </c>
      <c r="E166" s="128" t="s">
        <v>1314</v>
      </c>
      <c r="F166" s="129" t="s">
        <v>1315</v>
      </c>
      <c r="G166" s="130" t="s">
        <v>336</v>
      </c>
      <c r="H166" s="131">
        <v>12</v>
      </c>
      <c r="I166" s="132"/>
      <c r="J166" s="133">
        <f t="shared" ref="J166:J173" si="20">ROUND(I166*H166,2)</f>
        <v>0</v>
      </c>
      <c r="K166" s="134"/>
      <c r="L166" s="32"/>
      <c r="M166" s="135" t="s">
        <v>1</v>
      </c>
      <c r="N166" s="136" t="s">
        <v>44</v>
      </c>
      <c r="P166" s="137">
        <f t="shared" ref="P166:P173" si="21">O166*H166</f>
        <v>0</v>
      </c>
      <c r="Q166" s="137">
        <v>0</v>
      </c>
      <c r="R166" s="137">
        <f t="shared" ref="R166:R173" si="22">Q166*H166</f>
        <v>0</v>
      </c>
      <c r="S166" s="137">
        <v>0</v>
      </c>
      <c r="T166" s="138">
        <f t="shared" ref="T166:T173" si="23">S166*H166</f>
        <v>0</v>
      </c>
      <c r="AR166" s="139" t="s">
        <v>229</v>
      </c>
      <c r="AT166" s="139" t="s">
        <v>225</v>
      </c>
      <c r="AU166" s="139" t="s">
        <v>88</v>
      </c>
      <c r="AY166" s="17" t="s">
        <v>224</v>
      </c>
      <c r="BE166" s="140">
        <f t="shared" ref="BE166:BE173" si="24">IF(N166="základní",J166,0)</f>
        <v>0</v>
      </c>
      <c r="BF166" s="140">
        <f t="shared" ref="BF166:BF173" si="25">IF(N166="snížená",J166,0)</f>
        <v>0</v>
      </c>
      <c r="BG166" s="140">
        <f t="shared" ref="BG166:BG173" si="26">IF(N166="zákl. přenesená",J166,0)</f>
        <v>0</v>
      </c>
      <c r="BH166" s="140">
        <f t="shared" ref="BH166:BH173" si="27">IF(N166="sníž. přenesená",J166,0)</f>
        <v>0</v>
      </c>
      <c r="BI166" s="140">
        <f t="shared" ref="BI166:BI173" si="28">IF(N166="nulová",J166,0)</f>
        <v>0</v>
      </c>
      <c r="BJ166" s="17" t="s">
        <v>6</v>
      </c>
      <c r="BK166" s="140">
        <f t="shared" ref="BK166:BK173" si="29">ROUND(I166*H166,2)</f>
        <v>0</v>
      </c>
      <c r="BL166" s="17" t="s">
        <v>229</v>
      </c>
      <c r="BM166" s="139" t="s">
        <v>313</v>
      </c>
    </row>
    <row r="167" spans="2:65" s="1" customFormat="1" ht="33" customHeight="1">
      <c r="B167" s="32"/>
      <c r="C167" s="127" t="s">
        <v>420</v>
      </c>
      <c r="D167" s="127" t="s">
        <v>225</v>
      </c>
      <c r="E167" s="128" t="s">
        <v>1316</v>
      </c>
      <c r="F167" s="129" t="s">
        <v>1317</v>
      </c>
      <c r="G167" s="130" t="s">
        <v>336</v>
      </c>
      <c r="H167" s="131">
        <v>2</v>
      </c>
      <c r="I167" s="132"/>
      <c r="J167" s="133">
        <f t="shared" si="20"/>
        <v>0</v>
      </c>
      <c r="K167" s="134"/>
      <c r="L167" s="32"/>
      <c r="M167" s="135" t="s">
        <v>1</v>
      </c>
      <c r="N167" s="136" t="s">
        <v>44</v>
      </c>
      <c r="P167" s="137">
        <f t="shared" si="21"/>
        <v>0</v>
      </c>
      <c r="Q167" s="137">
        <v>0</v>
      </c>
      <c r="R167" s="137">
        <f t="shared" si="22"/>
        <v>0</v>
      </c>
      <c r="S167" s="137">
        <v>0</v>
      </c>
      <c r="T167" s="138">
        <f t="shared" si="23"/>
        <v>0</v>
      </c>
      <c r="AR167" s="139" t="s">
        <v>229</v>
      </c>
      <c r="AT167" s="139" t="s">
        <v>225</v>
      </c>
      <c r="AU167" s="139" t="s">
        <v>88</v>
      </c>
      <c r="AY167" s="17" t="s">
        <v>224</v>
      </c>
      <c r="BE167" s="140">
        <f t="shared" si="24"/>
        <v>0</v>
      </c>
      <c r="BF167" s="140">
        <f t="shared" si="25"/>
        <v>0</v>
      </c>
      <c r="BG167" s="140">
        <f t="shared" si="26"/>
        <v>0</v>
      </c>
      <c r="BH167" s="140">
        <f t="shared" si="27"/>
        <v>0</v>
      </c>
      <c r="BI167" s="140">
        <f t="shared" si="28"/>
        <v>0</v>
      </c>
      <c r="BJ167" s="17" t="s">
        <v>6</v>
      </c>
      <c r="BK167" s="140">
        <f t="shared" si="29"/>
        <v>0</v>
      </c>
      <c r="BL167" s="17" t="s">
        <v>229</v>
      </c>
      <c r="BM167" s="139" t="s">
        <v>317</v>
      </c>
    </row>
    <row r="168" spans="2:65" s="1" customFormat="1" ht="33" customHeight="1">
      <c r="B168" s="32"/>
      <c r="C168" s="127" t="s">
        <v>425</v>
      </c>
      <c r="D168" s="127" t="s">
        <v>225</v>
      </c>
      <c r="E168" s="128" t="s">
        <v>1318</v>
      </c>
      <c r="F168" s="129" t="s">
        <v>1319</v>
      </c>
      <c r="G168" s="130" t="s">
        <v>336</v>
      </c>
      <c r="H168" s="131">
        <v>1</v>
      </c>
      <c r="I168" s="132"/>
      <c r="J168" s="133">
        <f t="shared" si="20"/>
        <v>0</v>
      </c>
      <c r="K168" s="134"/>
      <c r="L168" s="32"/>
      <c r="M168" s="135" t="s">
        <v>1</v>
      </c>
      <c r="N168" s="136" t="s">
        <v>44</v>
      </c>
      <c r="P168" s="137">
        <f t="shared" si="21"/>
        <v>0</v>
      </c>
      <c r="Q168" s="137">
        <v>0</v>
      </c>
      <c r="R168" s="137">
        <f t="shared" si="22"/>
        <v>0</v>
      </c>
      <c r="S168" s="137">
        <v>0</v>
      </c>
      <c r="T168" s="138">
        <f t="shared" si="23"/>
        <v>0</v>
      </c>
      <c r="AR168" s="139" t="s">
        <v>229</v>
      </c>
      <c r="AT168" s="139" t="s">
        <v>225</v>
      </c>
      <c r="AU168" s="139" t="s">
        <v>88</v>
      </c>
      <c r="AY168" s="17" t="s">
        <v>224</v>
      </c>
      <c r="BE168" s="140">
        <f t="shared" si="24"/>
        <v>0</v>
      </c>
      <c r="BF168" s="140">
        <f t="shared" si="25"/>
        <v>0</v>
      </c>
      <c r="BG168" s="140">
        <f t="shared" si="26"/>
        <v>0</v>
      </c>
      <c r="BH168" s="140">
        <f t="shared" si="27"/>
        <v>0</v>
      </c>
      <c r="BI168" s="140">
        <f t="shared" si="28"/>
        <v>0</v>
      </c>
      <c r="BJ168" s="17" t="s">
        <v>6</v>
      </c>
      <c r="BK168" s="140">
        <f t="shared" si="29"/>
        <v>0</v>
      </c>
      <c r="BL168" s="17" t="s">
        <v>229</v>
      </c>
      <c r="BM168" s="139" t="s">
        <v>321</v>
      </c>
    </row>
    <row r="169" spans="2:65" s="1" customFormat="1" ht="33" customHeight="1">
      <c r="B169" s="32"/>
      <c r="C169" s="127" t="s">
        <v>429</v>
      </c>
      <c r="D169" s="127" t="s">
        <v>225</v>
      </c>
      <c r="E169" s="128" t="s">
        <v>1320</v>
      </c>
      <c r="F169" s="129" t="s">
        <v>1321</v>
      </c>
      <c r="G169" s="130" t="s">
        <v>336</v>
      </c>
      <c r="H169" s="131">
        <v>3</v>
      </c>
      <c r="I169" s="132"/>
      <c r="J169" s="133">
        <f t="shared" si="20"/>
        <v>0</v>
      </c>
      <c r="K169" s="134"/>
      <c r="L169" s="32"/>
      <c r="M169" s="135" t="s">
        <v>1</v>
      </c>
      <c r="N169" s="136" t="s">
        <v>44</v>
      </c>
      <c r="P169" s="137">
        <f t="shared" si="21"/>
        <v>0</v>
      </c>
      <c r="Q169" s="137">
        <v>0</v>
      </c>
      <c r="R169" s="137">
        <f t="shared" si="22"/>
        <v>0</v>
      </c>
      <c r="S169" s="137">
        <v>0</v>
      </c>
      <c r="T169" s="138">
        <f t="shared" si="23"/>
        <v>0</v>
      </c>
      <c r="AR169" s="139" t="s">
        <v>229</v>
      </c>
      <c r="AT169" s="139" t="s">
        <v>225</v>
      </c>
      <c r="AU169" s="139" t="s">
        <v>88</v>
      </c>
      <c r="AY169" s="17" t="s">
        <v>224</v>
      </c>
      <c r="BE169" s="140">
        <f t="shared" si="24"/>
        <v>0</v>
      </c>
      <c r="BF169" s="140">
        <f t="shared" si="25"/>
        <v>0</v>
      </c>
      <c r="BG169" s="140">
        <f t="shared" si="26"/>
        <v>0</v>
      </c>
      <c r="BH169" s="140">
        <f t="shared" si="27"/>
        <v>0</v>
      </c>
      <c r="BI169" s="140">
        <f t="shared" si="28"/>
        <v>0</v>
      </c>
      <c r="BJ169" s="17" t="s">
        <v>6</v>
      </c>
      <c r="BK169" s="140">
        <f t="shared" si="29"/>
        <v>0</v>
      </c>
      <c r="BL169" s="17" t="s">
        <v>229</v>
      </c>
      <c r="BM169" s="139" t="s">
        <v>326</v>
      </c>
    </row>
    <row r="170" spans="2:65" s="1" customFormat="1" ht="33" customHeight="1">
      <c r="B170" s="32"/>
      <c r="C170" s="127" t="s">
        <v>434</v>
      </c>
      <c r="D170" s="127" t="s">
        <v>225</v>
      </c>
      <c r="E170" s="128" t="s">
        <v>1322</v>
      </c>
      <c r="F170" s="129" t="s">
        <v>1323</v>
      </c>
      <c r="G170" s="130" t="s">
        <v>336</v>
      </c>
      <c r="H170" s="131">
        <v>2</v>
      </c>
      <c r="I170" s="132"/>
      <c r="J170" s="133">
        <f t="shared" si="20"/>
        <v>0</v>
      </c>
      <c r="K170" s="134"/>
      <c r="L170" s="32"/>
      <c r="M170" s="135" t="s">
        <v>1</v>
      </c>
      <c r="N170" s="136" t="s">
        <v>44</v>
      </c>
      <c r="P170" s="137">
        <f t="shared" si="21"/>
        <v>0</v>
      </c>
      <c r="Q170" s="137">
        <v>0</v>
      </c>
      <c r="R170" s="137">
        <f t="shared" si="22"/>
        <v>0</v>
      </c>
      <c r="S170" s="137">
        <v>0</v>
      </c>
      <c r="T170" s="138">
        <f t="shared" si="23"/>
        <v>0</v>
      </c>
      <c r="AR170" s="139" t="s">
        <v>229</v>
      </c>
      <c r="AT170" s="139" t="s">
        <v>225</v>
      </c>
      <c r="AU170" s="139" t="s">
        <v>88</v>
      </c>
      <c r="AY170" s="17" t="s">
        <v>224</v>
      </c>
      <c r="BE170" s="140">
        <f t="shared" si="24"/>
        <v>0</v>
      </c>
      <c r="BF170" s="140">
        <f t="shared" si="25"/>
        <v>0</v>
      </c>
      <c r="BG170" s="140">
        <f t="shared" si="26"/>
        <v>0</v>
      </c>
      <c r="BH170" s="140">
        <f t="shared" si="27"/>
        <v>0</v>
      </c>
      <c r="BI170" s="140">
        <f t="shared" si="28"/>
        <v>0</v>
      </c>
      <c r="BJ170" s="17" t="s">
        <v>6</v>
      </c>
      <c r="BK170" s="140">
        <f t="shared" si="29"/>
        <v>0</v>
      </c>
      <c r="BL170" s="17" t="s">
        <v>229</v>
      </c>
      <c r="BM170" s="139" t="s">
        <v>331</v>
      </c>
    </row>
    <row r="171" spans="2:65" s="1" customFormat="1" ht="16.5" customHeight="1">
      <c r="B171" s="32"/>
      <c r="C171" s="127" t="s">
        <v>444</v>
      </c>
      <c r="D171" s="127" t="s">
        <v>225</v>
      </c>
      <c r="E171" s="128" t="s">
        <v>1324</v>
      </c>
      <c r="F171" s="129" t="s">
        <v>1325</v>
      </c>
      <c r="G171" s="130" t="s">
        <v>336</v>
      </c>
      <c r="H171" s="131">
        <v>2</v>
      </c>
      <c r="I171" s="132"/>
      <c r="J171" s="133">
        <f t="shared" si="20"/>
        <v>0</v>
      </c>
      <c r="K171" s="134"/>
      <c r="L171" s="32"/>
      <c r="M171" s="135" t="s">
        <v>1</v>
      </c>
      <c r="N171" s="136" t="s">
        <v>44</v>
      </c>
      <c r="P171" s="137">
        <f t="shared" si="21"/>
        <v>0</v>
      </c>
      <c r="Q171" s="137">
        <v>0</v>
      </c>
      <c r="R171" s="137">
        <f t="shared" si="22"/>
        <v>0</v>
      </c>
      <c r="S171" s="137">
        <v>0</v>
      </c>
      <c r="T171" s="138">
        <f t="shared" si="23"/>
        <v>0</v>
      </c>
      <c r="AR171" s="139" t="s">
        <v>229</v>
      </c>
      <c r="AT171" s="139" t="s">
        <v>225</v>
      </c>
      <c r="AU171" s="139" t="s">
        <v>88</v>
      </c>
      <c r="AY171" s="17" t="s">
        <v>224</v>
      </c>
      <c r="BE171" s="140">
        <f t="shared" si="24"/>
        <v>0</v>
      </c>
      <c r="BF171" s="140">
        <f t="shared" si="25"/>
        <v>0</v>
      </c>
      <c r="BG171" s="140">
        <f t="shared" si="26"/>
        <v>0</v>
      </c>
      <c r="BH171" s="140">
        <f t="shared" si="27"/>
        <v>0</v>
      </c>
      <c r="BI171" s="140">
        <f t="shared" si="28"/>
        <v>0</v>
      </c>
      <c r="BJ171" s="17" t="s">
        <v>6</v>
      </c>
      <c r="BK171" s="140">
        <f t="shared" si="29"/>
        <v>0</v>
      </c>
      <c r="BL171" s="17" t="s">
        <v>229</v>
      </c>
      <c r="BM171" s="139" t="s">
        <v>337</v>
      </c>
    </row>
    <row r="172" spans="2:65" s="1" customFormat="1" ht="16.5" customHeight="1">
      <c r="B172" s="32"/>
      <c r="C172" s="127" t="s">
        <v>451</v>
      </c>
      <c r="D172" s="127" t="s">
        <v>225</v>
      </c>
      <c r="E172" s="128" t="s">
        <v>1326</v>
      </c>
      <c r="F172" s="129" t="s">
        <v>1327</v>
      </c>
      <c r="G172" s="130" t="s">
        <v>336</v>
      </c>
      <c r="H172" s="131">
        <v>3</v>
      </c>
      <c r="I172" s="132"/>
      <c r="J172" s="133">
        <f t="shared" si="20"/>
        <v>0</v>
      </c>
      <c r="K172" s="134"/>
      <c r="L172" s="32"/>
      <c r="M172" s="135" t="s">
        <v>1</v>
      </c>
      <c r="N172" s="136" t="s">
        <v>44</v>
      </c>
      <c r="P172" s="137">
        <f t="shared" si="21"/>
        <v>0</v>
      </c>
      <c r="Q172" s="137">
        <v>0</v>
      </c>
      <c r="R172" s="137">
        <f t="shared" si="22"/>
        <v>0</v>
      </c>
      <c r="S172" s="137">
        <v>0</v>
      </c>
      <c r="T172" s="138">
        <f t="shared" si="23"/>
        <v>0</v>
      </c>
      <c r="AR172" s="139" t="s">
        <v>229</v>
      </c>
      <c r="AT172" s="139" t="s">
        <v>225</v>
      </c>
      <c r="AU172" s="139" t="s">
        <v>88</v>
      </c>
      <c r="AY172" s="17" t="s">
        <v>224</v>
      </c>
      <c r="BE172" s="140">
        <f t="shared" si="24"/>
        <v>0</v>
      </c>
      <c r="BF172" s="140">
        <f t="shared" si="25"/>
        <v>0</v>
      </c>
      <c r="BG172" s="140">
        <f t="shared" si="26"/>
        <v>0</v>
      </c>
      <c r="BH172" s="140">
        <f t="shared" si="27"/>
        <v>0</v>
      </c>
      <c r="BI172" s="140">
        <f t="shared" si="28"/>
        <v>0</v>
      </c>
      <c r="BJ172" s="17" t="s">
        <v>6</v>
      </c>
      <c r="BK172" s="140">
        <f t="shared" si="29"/>
        <v>0</v>
      </c>
      <c r="BL172" s="17" t="s">
        <v>229</v>
      </c>
      <c r="BM172" s="139" t="s">
        <v>626</v>
      </c>
    </row>
    <row r="173" spans="2:65" s="1" customFormat="1" ht="16.5" customHeight="1">
      <c r="B173" s="32"/>
      <c r="C173" s="127" t="s">
        <v>289</v>
      </c>
      <c r="D173" s="127" t="s">
        <v>225</v>
      </c>
      <c r="E173" s="128" t="s">
        <v>1328</v>
      </c>
      <c r="F173" s="129" t="s">
        <v>1329</v>
      </c>
      <c r="G173" s="130" t="s">
        <v>336</v>
      </c>
      <c r="H173" s="131">
        <v>5</v>
      </c>
      <c r="I173" s="132"/>
      <c r="J173" s="133">
        <f t="shared" si="20"/>
        <v>0</v>
      </c>
      <c r="K173" s="134"/>
      <c r="L173" s="32"/>
      <c r="M173" s="135" t="s">
        <v>1</v>
      </c>
      <c r="N173" s="136" t="s">
        <v>44</v>
      </c>
      <c r="P173" s="137">
        <f t="shared" si="21"/>
        <v>0</v>
      </c>
      <c r="Q173" s="137">
        <v>0</v>
      </c>
      <c r="R173" s="137">
        <f t="shared" si="22"/>
        <v>0</v>
      </c>
      <c r="S173" s="137">
        <v>0</v>
      </c>
      <c r="T173" s="138">
        <f t="shared" si="23"/>
        <v>0</v>
      </c>
      <c r="AR173" s="139" t="s">
        <v>229</v>
      </c>
      <c r="AT173" s="139" t="s">
        <v>225</v>
      </c>
      <c r="AU173" s="139" t="s">
        <v>88</v>
      </c>
      <c r="AY173" s="17" t="s">
        <v>224</v>
      </c>
      <c r="BE173" s="140">
        <f t="shared" si="24"/>
        <v>0</v>
      </c>
      <c r="BF173" s="140">
        <f t="shared" si="25"/>
        <v>0</v>
      </c>
      <c r="BG173" s="140">
        <f t="shared" si="26"/>
        <v>0</v>
      </c>
      <c r="BH173" s="140">
        <f t="shared" si="27"/>
        <v>0</v>
      </c>
      <c r="BI173" s="140">
        <f t="shared" si="28"/>
        <v>0</v>
      </c>
      <c r="BJ173" s="17" t="s">
        <v>6</v>
      </c>
      <c r="BK173" s="140">
        <f t="shared" si="29"/>
        <v>0</v>
      </c>
      <c r="BL173" s="17" t="s">
        <v>229</v>
      </c>
      <c r="BM173" s="139" t="s">
        <v>634</v>
      </c>
    </row>
    <row r="174" spans="2:65" s="10" customFormat="1" ht="22.9" customHeight="1">
      <c r="B174" s="117"/>
      <c r="D174" s="118" t="s">
        <v>78</v>
      </c>
      <c r="E174" s="195" t="s">
        <v>1131</v>
      </c>
      <c r="F174" s="195" t="s">
        <v>1330</v>
      </c>
      <c r="I174" s="120"/>
      <c r="J174" s="196">
        <f>BK174</f>
        <v>0</v>
      </c>
      <c r="L174" s="117"/>
      <c r="M174" s="122"/>
      <c r="P174" s="123">
        <f>SUM(P175:P186)</f>
        <v>0</v>
      </c>
      <c r="R174" s="123">
        <f>SUM(R175:R186)</f>
        <v>0</v>
      </c>
      <c r="T174" s="124">
        <f>SUM(T175:T186)</f>
        <v>0</v>
      </c>
      <c r="AR174" s="118" t="s">
        <v>6</v>
      </c>
      <c r="AT174" s="125" t="s">
        <v>78</v>
      </c>
      <c r="AU174" s="125" t="s">
        <v>6</v>
      </c>
      <c r="AY174" s="118" t="s">
        <v>224</v>
      </c>
      <c r="BK174" s="126">
        <f>SUM(BK175:BK186)</f>
        <v>0</v>
      </c>
    </row>
    <row r="175" spans="2:65" s="1" customFormat="1" ht="24.2" customHeight="1">
      <c r="B175" s="32"/>
      <c r="C175" s="127" t="s">
        <v>468</v>
      </c>
      <c r="D175" s="127" t="s">
        <v>225</v>
      </c>
      <c r="E175" s="128" t="s">
        <v>1331</v>
      </c>
      <c r="F175" s="129" t="s">
        <v>1332</v>
      </c>
      <c r="G175" s="130" t="s">
        <v>336</v>
      </c>
      <c r="H175" s="131">
        <v>7</v>
      </c>
      <c r="I175" s="132"/>
      <c r="J175" s="133">
        <f t="shared" ref="J175:J186" si="30">ROUND(I175*H175,2)</f>
        <v>0</v>
      </c>
      <c r="K175" s="134"/>
      <c r="L175" s="32"/>
      <c r="M175" s="135" t="s">
        <v>1</v>
      </c>
      <c r="N175" s="136" t="s">
        <v>44</v>
      </c>
      <c r="P175" s="137">
        <f t="shared" ref="P175:P186" si="31">O175*H175</f>
        <v>0</v>
      </c>
      <c r="Q175" s="137">
        <v>0</v>
      </c>
      <c r="R175" s="137">
        <f t="shared" ref="R175:R186" si="32">Q175*H175</f>
        <v>0</v>
      </c>
      <c r="S175" s="137">
        <v>0</v>
      </c>
      <c r="T175" s="138">
        <f t="shared" ref="T175:T186" si="33">S175*H175</f>
        <v>0</v>
      </c>
      <c r="AR175" s="139" t="s">
        <v>229</v>
      </c>
      <c r="AT175" s="139" t="s">
        <v>225</v>
      </c>
      <c r="AU175" s="139" t="s">
        <v>88</v>
      </c>
      <c r="AY175" s="17" t="s">
        <v>224</v>
      </c>
      <c r="BE175" s="140">
        <f t="shared" ref="BE175:BE186" si="34">IF(N175="základní",J175,0)</f>
        <v>0</v>
      </c>
      <c r="BF175" s="140">
        <f t="shared" ref="BF175:BF186" si="35">IF(N175="snížená",J175,0)</f>
        <v>0</v>
      </c>
      <c r="BG175" s="140">
        <f t="shared" ref="BG175:BG186" si="36">IF(N175="zákl. přenesená",J175,0)</f>
        <v>0</v>
      </c>
      <c r="BH175" s="140">
        <f t="shared" ref="BH175:BH186" si="37">IF(N175="sníž. přenesená",J175,0)</f>
        <v>0</v>
      </c>
      <c r="BI175" s="140">
        <f t="shared" ref="BI175:BI186" si="38">IF(N175="nulová",J175,0)</f>
        <v>0</v>
      </c>
      <c r="BJ175" s="17" t="s">
        <v>6</v>
      </c>
      <c r="BK175" s="140">
        <f t="shared" ref="BK175:BK186" si="39">ROUND(I175*H175,2)</f>
        <v>0</v>
      </c>
      <c r="BL175" s="17" t="s">
        <v>229</v>
      </c>
      <c r="BM175" s="139" t="s">
        <v>642</v>
      </c>
    </row>
    <row r="176" spans="2:65" s="1" customFormat="1" ht="21.75" customHeight="1">
      <c r="B176" s="32"/>
      <c r="C176" s="127" t="s">
        <v>472</v>
      </c>
      <c r="D176" s="127" t="s">
        <v>225</v>
      </c>
      <c r="E176" s="128" t="s">
        <v>1333</v>
      </c>
      <c r="F176" s="129" t="s">
        <v>1334</v>
      </c>
      <c r="G176" s="130" t="s">
        <v>336</v>
      </c>
      <c r="H176" s="131">
        <v>1</v>
      </c>
      <c r="I176" s="132"/>
      <c r="J176" s="133">
        <f t="shared" si="30"/>
        <v>0</v>
      </c>
      <c r="K176" s="134"/>
      <c r="L176" s="32"/>
      <c r="M176" s="135" t="s">
        <v>1</v>
      </c>
      <c r="N176" s="136" t="s">
        <v>44</v>
      </c>
      <c r="P176" s="137">
        <f t="shared" si="31"/>
        <v>0</v>
      </c>
      <c r="Q176" s="137">
        <v>0</v>
      </c>
      <c r="R176" s="137">
        <f t="shared" si="32"/>
        <v>0</v>
      </c>
      <c r="S176" s="137">
        <v>0</v>
      </c>
      <c r="T176" s="138">
        <f t="shared" si="33"/>
        <v>0</v>
      </c>
      <c r="AR176" s="139" t="s">
        <v>229</v>
      </c>
      <c r="AT176" s="139" t="s">
        <v>225</v>
      </c>
      <c r="AU176" s="139" t="s">
        <v>88</v>
      </c>
      <c r="AY176" s="17" t="s">
        <v>224</v>
      </c>
      <c r="BE176" s="140">
        <f t="shared" si="34"/>
        <v>0</v>
      </c>
      <c r="BF176" s="140">
        <f t="shared" si="35"/>
        <v>0</v>
      </c>
      <c r="BG176" s="140">
        <f t="shared" si="36"/>
        <v>0</v>
      </c>
      <c r="BH176" s="140">
        <f t="shared" si="37"/>
        <v>0</v>
      </c>
      <c r="BI176" s="140">
        <f t="shared" si="38"/>
        <v>0</v>
      </c>
      <c r="BJ176" s="17" t="s">
        <v>6</v>
      </c>
      <c r="BK176" s="140">
        <f t="shared" si="39"/>
        <v>0</v>
      </c>
      <c r="BL176" s="17" t="s">
        <v>229</v>
      </c>
      <c r="BM176" s="139" t="s">
        <v>650</v>
      </c>
    </row>
    <row r="177" spans="2:65" s="1" customFormat="1" ht="21.75" customHeight="1">
      <c r="B177" s="32"/>
      <c r="C177" s="127" t="s">
        <v>477</v>
      </c>
      <c r="D177" s="127" t="s">
        <v>225</v>
      </c>
      <c r="E177" s="128" t="s">
        <v>1335</v>
      </c>
      <c r="F177" s="129" t="s">
        <v>1336</v>
      </c>
      <c r="G177" s="130" t="s">
        <v>336</v>
      </c>
      <c r="H177" s="131">
        <v>2</v>
      </c>
      <c r="I177" s="132"/>
      <c r="J177" s="133">
        <f t="shared" si="30"/>
        <v>0</v>
      </c>
      <c r="K177" s="134"/>
      <c r="L177" s="32"/>
      <c r="M177" s="135" t="s">
        <v>1</v>
      </c>
      <c r="N177" s="136" t="s">
        <v>44</v>
      </c>
      <c r="P177" s="137">
        <f t="shared" si="31"/>
        <v>0</v>
      </c>
      <c r="Q177" s="137">
        <v>0</v>
      </c>
      <c r="R177" s="137">
        <f t="shared" si="32"/>
        <v>0</v>
      </c>
      <c r="S177" s="137">
        <v>0</v>
      </c>
      <c r="T177" s="138">
        <f t="shared" si="33"/>
        <v>0</v>
      </c>
      <c r="AR177" s="139" t="s">
        <v>229</v>
      </c>
      <c r="AT177" s="139" t="s">
        <v>225</v>
      </c>
      <c r="AU177" s="139" t="s">
        <v>88</v>
      </c>
      <c r="AY177" s="17" t="s">
        <v>224</v>
      </c>
      <c r="BE177" s="140">
        <f t="shared" si="34"/>
        <v>0</v>
      </c>
      <c r="BF177" s="140">
        <f t="shared" si="35"/>
        <v>0</v>
      </c>
      <c r="BG177" s="140">
        <f t="shared" si="36"/>
        <v>0</v>
      </c>
      <c r="BH177" s="140">
        <f t="shared" si="37"/>
        <v>0</v>
      </c>
      <c r="BI177" s="140">
        <f t="shared" si="38"/>
        <v>0</v>
      </c>
      <c r="BJ177" s="17" t="s">
        <v>6</v>
      </c>
      <c r="BK177" s="140">
        <f t="shared" si="39"/>
        <v>0</v>
      </c>
      <c r="BL177" s="17" t="s">
        <v>229</v>
      </c>
      <c r="BM177" s="139" t="s">
        <v>658</v>
      </c>
    </row>
    <row r="178" spans="2:65" s="1" customFormat="1" ht="21.75" customHeight="1">
      <c r="B178" s="32"/>
      <c r="C178" s="127" t="s">
        <v>292</v>
      </c>
      <c r="D178" s="127" t="s">
        <v>225</v>
      </c>
      <c r="E178" s="128" t="s">
        <v>1337</v>
      </c>
      <c r="F178" s="129" t="s">
        <v>1338</v>
      </c>
      <c r="G178" s="130" t="s">
        <v>336</v>
      </c>
      <c r="H178" s="131">
        <v>3</v>
      </c>
      <c r="I178" s="132"/>
      <c r="J178" s="133">
        <f t="shared" si="30"/>
        <v>0</v>
      </c>
      <c r="K178" s="134"/>
      <c r="L178" s="32"/>
      <c r="M178" s="135" t="s">
        <v>1</v>
      </c>
      <c r="N178" s="136" t="s">
        <v>44</v>
      </c>
      <c r="P178" s="137">
        <f t="shared" si="31"/>
        <v>0</v>
      </c>
      <c r="Q178" s="137">
        <v>0</v>
      </c>
      <c r="R178" s="137">
        <f t="shared" si="32"/>
        <v>0</v>
      </c>
      <c r="S178" s="137">
        <v>0</v>
      </c>
      <c r="T178" s="138">
        <f t="shared" si="33"/>
        <v>0</v>
      </c>
      <c r="AR178" s="139" t="s">
        <v>229</v>
      </c>
      <c r="AT178" s="139" t="s">
        <v>225</v>
      </c>
      <c r="AU178" s="139" t="s">
        <v>88</v>
      </c>
      <c r="AY178" s="17" t="s">
        <v>224</v>
      </c>
      <c r="BE178" s="140">
        <f t="shared" si="34"/>
        <v>0</v>
      </c>
      <c r="BF178" s="140">
        <f t="shared" si="35"/>
        <v>0</v>
      </c>
      <c r="BG178" s="140">
        <f t="shared" si="36"/>
        <v>0</v>
      </c>
      <c r="BH178" s="140">
        <f t="shared" si="37"/>
        <v>0</v>
      </c>
      <c r="BI178" s="140">
        <f t="shared" si="38"/>
        <v>0</v>
      </c>
      <c r="BJ178" s="17" t="s">
        <v>6</v>
      </c>
      <c r="BK178" s="140">
        <f t="shared" si="39"/>
        <v>0</v>
      </c>
      <c r="BL178" s="17" t="s">
        <v>229</v>
      </c>
      <c r="BM178" s="139" t="s">
        <v>666</v>
      </c>
    </row>
    <row r="179" spans="2:65" s="1" customFormat="1" ht="21.75" customHeight="1">
      <c r="B179" s="32"/>
      <c r="C179" s="127" t="s">
        <v>485</v>
      </c>
      <c r="D179" s="127" t="s">
        <v>225</v>
      </c>
      <c r="E179" s="128" t="s">
        <v>1339</v>
      </c>
      <c r="F179" s="129" t="s">
        <v>1340</v>
      </c>
      <c r="G179" s="130" t="s">
        <v>336</v>
      </c>
      <c r="H179" s="131">
        <v>1</v>
      </c>
      <c r="I179" s="132"/>
      <c r="J179" s="133">
        <f t="shared" si="30"/>
        <v>0</v>
      </c>
      <c r="K179" s="134"/>
      <c r="L179" s="32"/>
      <c r="M179" s="135" t="s">
        <v>1</v>
      </c>
      <c r="N179" s="136" t="s">
        <v>44</v>
      </c>
      <c r="P179" s="137">
        <f t="shared" si="31"/>
        <v>0</v>
      </c>
      <c r="Q179" s="137">
        <v>0</v>
      </c>
      <c r="R179" s="137">
        <f t="shared" si="32"/>
        <v>0</v>
      </c>
      <c r="S179" s="137">
        <v>0</v>
      </c>
      <c r="T179" s="138">
        <f t="shared" si="33"/>
        <v>0</v>
      </c>
      <c r="AR179" s="139" t="s">
        <v>229</v>
      </c>
      <c r="AT179" s="139" t="s">
        <v>225</v>
      </c>
      <c r="AU179" s="139" t="s">
        <v>88</v>
      </c>
      <c r="AY179" s="17" t="s">
        <v>224</v>
      </c>
      <c r="BE179" s="140">
        <f t="shared" si="34"/>
        <v>0</v>
      </c>
      <c r="BF179" s="140">
        <f t="shared" si="35"/>
        <v>0</v>
      </c>
      <c r="BG179" s="140">
        <f t="shared" si="36"/>
        <v>0</v>
      </c>
      <c r="BH179" s="140">
        <f t="shared" si="37"/>
        <v>0</v>
      </c>
      <c r="BI179" s="140">
        <f t="shared" si="38"/>
        <v>0</v>
      </c>
      <c r="BJ179" s="17" t="s">
        <v>6</v>
      </c>
      <c r="BK179" s="140">
        <f t="shared" si="39"/>
        <v>0</v>
      </c>
      <c r="BL179" s="17" t="s">
        <v>229</v>
      </c>
      <c r="BM179" s="139" t="s">
        <v>676</v>
      </c>
    </row>
    <row r="180" spans="2:65" s="1" customFormat="1" ht="21.75" customHeight="1">
      <c r="B180" s="32"/>
      <c r="C180" s="127" t="s">
        <v>302</v>
      </c>
      <c r="D180" s="127" t="s">
        <v>225</v>
      </c>
      <c r="E180" s="128" t="s">
        <v>1341</v>
      </c>
      <c r="F180" s="129" t="s">
        <v>1342</v>
      </c>
      <c r="G180" s="130" t="s">
        <v>336</v>
      </c>
      <c r="H180" s="131">
        <v>7</v>
      </c>
      <c r="I180" s="132"/>
      <c r="J180" s="133">
        <f t="shared" si="30"/>
        <v>0</v>
      </c>
      <c r="K180" s="134"/>
      <c r="L180" s="32"/>
      <c r="M180" s="135" t="s">
        <v>1</v>
      </c>
      <c r="N180" s="136" t="s">
        <v>44</v>
      </c>
      <c r="P180" s="137">
        <f t="shared" si="31"/>
        <v>0</v>
      </c>
      <c r="Q180" s="137">
        <v>0</v>
      </c>
      <c r="R180" s="137">
        <f t="shared" si="32"/>
        <v>0</v>
      </c>
      <c r="S180" s="137">
        <v>0</v>
      </c>
      <c r="T180" s="138">
        <f t="shared" si="33"/>
        <v>0</v>
      </c>
      <c r="AR180" s="139" t="s">
        <v>229</v>
      </c>
      <c r="AT180" s="139" t="s">
        <v>225</v>
      </c>
      <c r="AU180" s="139" t="s">
        <v>88</v>
      </c>
      <c r="AY180" s="17" t="s">
        <v>224</v>
      </c>
      <c r="BE180" s="140">
        <f t="shared" si="34"/>
        <v>0</v>
      </c>
      <c r="BF180" s="140">
        <f t="shared" si="35"/>
        <v>0</v>
      </c>
      <c r="BG180" s="140">
        <f t="shared" si="36"/>
        <v>0</v>
      </c>
      <c r="BH180" s="140">
        <f t="shared" si="37"/>
        <v>0</v>
      </c>
      <c r="BI180" s="140">
        <f t="shared" si="38"/>
        <v>0</v>
      </c>
      <c r="BJ180" s="17" t="s">
        <v>6</v>
      </c>
      <c r="BK180" s="140">
        <f t="shared" si="39"/>
        <v>0</v>
      </c>
      <c r="BL180" s="17" t="s">
        <v>229</v>
      </c>
      <c r="BM180" s="139" t="s">
        <v>686</v>
      </c>
    </row>
    <row r="181" spans="2:65" s="1" customFormat="1" ht="37.9" customHeight="1">
      <c r="B181" s="32"/>
      <c r="C181" s="127" t="s">
        <v>494</v>
      </c>
      <c r="D181" s="127" t="s">
        <v>225</v>
      </c>
      <c r="E181" s="128" t="s">
        <v>1343</v>
      </c>
      <c r="F181" s="129" t="s">
        <v>1344</v>
      </c>
      <c r="G181" s="130" t="s">
        <v>336</v>
      </c>
      <c r="H181" s="131">
        <v>23</v>
      </c>
      <c r="I181" s="132"/>
      <c r="J181" s="133">
        <f t="shared" si="30"/>
        <v>0</v>
      </c>
      <c r="K181" s="134"/>
      <c r="L181" s="32"/>
      <c r="M181" s="135" t="s">
        <v>1</v>
      </c>
      <c r="N181" s="136" t="s">
        <v>44</v>
      </c>
      <c r="P181" s="137">
        <f t="shared" si="31"/>
        <v>0</v>
      </c>
      <c r="Q181" s="137">
        <v>0</v>
      </c>
      <c r="R181" s="137">
        <f t="shared" si="32"/>
        <v>0</v>
      </c>
      <c r="S181" s="137">
        <v>0</v>
      </c>
      <c r="T181" s="138">
        <f t="shared" si="33"/>
        <v>0</v>
      </c>
      <c r="AR181" s="139" t="s">
        <v>229</v>
      </c>
      <c r="AT181" s="139" t="s">
        <v>225</v>
      </c>
      <c r="AU181" s="139" t="s">
        <v>88</v>
      </c>
      <c r="AY181" s="17" t="s">
        <v>224</v>
      </c>
      <c r="BE181" s="140">
        <f t="shared" si="34"/>
        <v>0</v>
      </c>
      <c r="BF181" s="140">
        <f t="shared" si="35"/>
        <v>0</v>
      </c>
      <c r="BG181" s="140">
        <f t="shared" si="36"/>
        <v>0</v>
      </c>
      <c r="BH181" s="140">
        <f t="shared" si="37"/>
        <v>0</v>
      </c>
      <c r="BI181" s="140">
        <f t="shared" si="38"/>
        <v>0</v>
      </c>
      <c r="BJ181" s="17" t="s">
        <v>6</v>
      </c>
      <c r="BK181" s="140">
        <f t="shared" si="39"/>
        <v>0</v>
      </c>
      <c r="BL181" s="17" t="s">
        <v>229</v>
      </c>
      <c r="BM181" s="139" t="s">
        <v>696</v>
      </c>
    </row>
    <row r="182" spans="2:65" s="1" customFormat="1" ht="24.2" customHeight="1">
      <c r="B182" s="32"/>
      <c r="C182" s="127" t="s">
        <v>499</v>
      </c>
      <c r="D182" s="127" t="s">
        <v>225</v>
      </c>
      <c r="E182" s="128" t="s">
        <v>1345</v>
      </c>
      <c r="F182" s="129" t="s">
        <v>1346</v>
      </c>
      <c r="G182" s="130" t="s">
        <v>336</v>
      </c>
      <c r="H182" s="131">
        <v>1</v>
      </c>
      <c r="I182" s="132"/>
      <c r="J182" s="133">
        <f t="shared" si="30"/>
        <v>0</v>
      </c>
      <c r="K182" s="134"/>
      <c r="L182" s="32"/>
      <c r="M182" s="135" t="s">
        <v>1</v>
      </c>
      <c r="N182" s="136" t="s">
        <v>44</v>
      </c>
      <c r="P182" s="137">
        <f t="shared" si="31"/>
        <v>0</v>
      </c>
      <c r="Q182" s="137">
        <v>0</v>
      </c>
      <c r="R182" s="137">
        <f t="shared" si="32"/>
        <v>0</v>
      </c>
      <c r="S182" s="137">
        <v>0</v>
      </c>
      <c r="T182" s="138">
        <f t="shared" si="33"/>
        <v>0</v>
      </c>
      <c r="AR182" s="139" t="s">
        <v>229</v>
      </c>
      <c r="AT182" s="139" t="s">
        <v>225</v>
      </c>
      <c r="AU182" s="139" t="s">
        <v>88</v>
      </c>
      <c r="AY182" s="17" t="s">
        <v>224</v>
      </c>
      <c r="BE182" s="140">
        <f t="shared" si="34"/>
        <v>0</v>
      </c>
      <c r="BF182" s="140">
        <f t="shared" si="35"/>
        <v>0</v>
      </c>
      <c r="BG182" s="140">
        <f t="shared" si="36"/>
        <v>0</v>
      </c>
      <c r="BH182" s="140">
        <f t="shared" si="37"/>
        <v>0</v>
      </c>
      <c r="BI182" s="140">
        <f t="shared" si="38"/>
        <v>0</v>
      </c>
      <c r="BJ182" s="17" t="s">
        <v>6</v>
      </c>
      <c r="BK182" s="140">
        <f t="shared" si="39"/>
        <v>0</v>
      </c>
      <c r="BL182" s="17" t="s">
        <v>229</v>
      </c>
      <c r="BM182" s="139" t="s">
        <v>706</v>
      </c>
    </row>
    <row r="183" spans="2:65" s="1" customFormat="1" ht="37.9" customHeight="1">
      <c r="B183" s="32"/>
      <c r="C183" s="127" t="s">
        <v>503</v>
      </c>
      <c r="D183" s="127" t="s">
        <v>225</v>
      </c>
      <c r="E183" s="128" t="s">
        <v>1347</v>
      </c>
      <c r="F183" s="129" t="s">
        <v>1348</v>
      </c>
      <c r="G183" s="130" t="s">
        <v>336</v>
      </c>
      <c r="H183" s="131">
        <v>30</v>
      </c>
      <c r="I183" s="132"/>
      <c r="J183" s="133">
        <f t="shared" si="30"/>
        <v>0</v>
      </c>
      <c r="K183" s="134"/>
      <c r="L183" s="32"/>
      <c r="M183" s="135" t="s">
        <v>1</v>
      </c>
      <c r="N183" s="136" t="s">
        <v>44</v>
      </c>
      <c r="P183" s="137">
        <f t="shared" si="31"/>
        <v>0</v>
      </c>
      <c r="Q183" s="137">
        <v>0</v>
      </c>
      <c r="R183" s="137">
        <f t="shared" si="32"/>
        <v>0</v>
      </c>
      <c r="S183" s="137">
        <v>0</v>
      </c>
      <c r="T183" s="138">
        <f t="shared" si="33"/>
        <v>0</v>
      </c>
      <c r="AR183" s="139" t="s">
        <v>229</v>
      </c>
      <c r="AT183" s="139" t="s">
        <v>225</v>
      </c>
      <c r="AU183" s="139" t="s">
        <v>88</v>
      </c>
      <c r="AY183" s="17" t="s">
        <v>224</v>
      </c>
      <c r="BE183" s="140">
        <f t="shared" si="34"/>
        <v>0</v>
      </c>
      <c r="BF183" s="140">
        <f t="shared" si="35"/>
        <v>0</v>
      </c>
      <c r="BG183" s="140">
        <f t="shared" si="36"/>
        <v>0</v>
      </c>
      <c r="BH183" s="140">
        <f t="shared" si="37"/>
        <v>0</v>
      </c>
      <c r="BI183" s="140">
        <f t="shared" si="38"/>
        <v>0</v>
      </c>
      <c r="BJ183" s="17" t="s">
        <v>6</v>
      </c>
      <c r="BK183" s="140">
        <f t="shared" si="39"/>
        <v>0</v>
      </c>
      <c r="BL183" s="17" t="s">
        <v>229</v>
      </c>
      <c r="BM183" s="139" t="s">
        <v>717</v>
      </c>
    </row>
    <row r="184" spans="2:65" s="1" customFormat="1" ht="16.5" customHeight="1">
      <c r="B184" s="32"/>
      <c r="C184" s="127" t="s">
        <v>507</v>
      </c>
      <c r="D184" s="127" t="s">
        <v>225</v>
      </c>
      <c r="E184" s="128" t="s">
        <v>1349</v>
      </c>
      <c r="F184" s="129" t="s">
        <v>1350</v>
      </c>
      <c r="G184" s="130" t="s">
        <v>336</v>
      </c>
      <c r="H184" s="131">
        <v>5</v>
      </c>
      <c r="I184" s="132"/>
      <c r="J184" s="133">
        <f t="shared" si="30"/>
        <v>0</v>
      </c>
      <c r="K184" s="134"/>
      <c r="L184" s="32"/>
      <c r="M184" s="135" t="s">
        <v>1</v>
      </c>
      <c r="N184" s="136" t="s">
        <v>44</v>
      </c>
      <c r="P184" s="137">
        <f t="shared" si="31"/>
        <v>0</v>
      </c>
      <c r="Q184" s="137">
        <v>0</v>
      </c>
      <c r="R184" s="137">
        <f t="shared" si="32"/>
        <v>0</v>
      </c>
      <c r="S184" s="137">
        <v>0</v>
      </c>
      <c r="T184" s="138">
        <f t="shared" si="33"/>
        <v>0</v>
      </c>
      <c r="AR184" s="139" t="s">
        <v>229</v>
      </c>
      <c r="AT184" s="139" t="s">
        <v>225</v>
      </c>
      <c r="AU184" s="139" t="s">
        <v>88</v>
      </c>
      <c r="AY184" s="17" t="s">
        <v>224</v>
      </c>
      <c r="BE184" s="140">
        <f t="shared" si="34"/>
        <v>0</v>
      </c>
      <c r="BF184" s="140">
        <f t="shared" si="35"/>
        <v>0</v>
      </c>
      <c r="BG184" s="140">
        <f t="shared" si="36"/>
        <v>0</v>
      </c>
      <c r="BH184" s="140">
        <f t="shared" si="37"/>
        <v>0</v>
      </c>
      <c r="BI184" s="140">
        <f t="shared" si="38"/>
        <v>0</v>
      </c>
      <c r="BJ184" s="17" t="s">
        <v>6</v>
      </c>
      <c r="BK184" s="140">
        <f t="shared" si="39"/>
        <v>0</v>
      </c>
      <c r="BL184" s="17" t="s">
        <v>229</v>
      </c>
      <c r="BM184" s="139" t="s">
        <v>728</v>
      </c>
    </row>
    <row r="185" spans="2:65" s="1" customFormat="1" ht="16.5" customHeight="1">
      <c r="B185" s="32"/>
      <c r="C185" s="127" t="s">
        <v>511</v>
      </c>
      <c r="D185" s="127" t="s">
        <v>225</v>
      </c>
      <c r="E185" s="128" t="s">
        <v>1351</v>
      </c>
      <c r="F185" s="129" t="s">
        <v>1352</v>
      </c>
      <c r="G185" s="130" t="s">
        <v>336</v>
      </c>
      <c r="H185" s="131">
        <v>1</v>
      </c>
      <c r="I185" s="132"/>
      <c r="J185" s="133">
        <f t="shared" si="30"/>
        <v>0</v>
      </c>
      <c r="K185" s="134"/>
      <c r="L185" s="32"/>
      <c r="M185" s="135" t="s">
        <v>1</v>
      </c>
      <c r="N185" s="136" t="s">
        <v>44</v>
      </c>
      <c r="P185" s="137">
        <f t="shared" si="31"/>
        <v>0</v>
      </c>
      <c r="Q185" s="137">
        <v>0</v>
      </c>
      <c r="R185" s="137">
        <f t="shared" si="32"/>
        <v>0</v>
      </c>
      <c r="S185" s="137">
        <v>0</v>
      </c>
      <c r="T185" s="138">
        <f t="shared" si="33"/>
        <v>0</v>
      </c>
      <c r="AR185" s="139" t="s">
        <v>229</v>
      </c>
      <c r="AT185" s="139" t="s">
        <v>225</v>
      </c>
      <c r="AU185" s="139" t="s">
        <v>88</v>
      </c>
      <c r="AY185" s="17" t="s">
        <v>224</v>
      </c>
      <c r="BE185" s="140">
        <f t="shared" si="34"/>
        <v>0</v>
      </c>
      <c r="BF185" s="140">
        <f t="shared" si="35"/>
        <v>0</v>
      </c>
      <c r="BG185" s="140">
        <f t="shared" si="36"/>
        <v>0</v>
      </c>
      <c r="BH185" s="140">
        <f t="shared" si="37"/>
        <v>0</v>
      </c>
      <c r="BI185" s="140">
        <f t="shared" si="38"/>
        <v>0</v>
      </c>
      <c r="BJ185" s="17" t="s">
        <v>6</v>
      </c>
      <c r="BK185" s="140">
        <f t="shared" si="39"/>
        <v>0</v>
      </c>
      <c r="BL185" s="17" t="s">
        <v>229</v>
      </c>
      <c r="BM185" s="139" t="s">
        <v>738</v>
      </c>
    </row>
    <row r="186" spans="2:65" s="1" customFormat="1" ht="21.75" customHeight="1">
      <c r="B186" s="32"/>
      <c r="C186" s="127" t="s">
        <v>516</v>
      </c>
      <c r="D186" s="127" t="s">
        <v>225</v>
      </c>
      <c r="E186" s="128" t="s">
        <v>1353</v>
      </c>
      <c r="F186" s="129" t="s">
        <v>1354</v>
      </c>
      <c r="G186" s="130" t="s">
        <v>336</v>
      </c>
      <c r="H186" s="131">
        <v>1</v>
      </c>
      <c r="I186" s="132"/>
      <c r="J186" s="133">
        <f t="shared" si="30"/>
        <v>0</v>
      </c>
      <c r="K186" s="134"/>
      <c r="L186" s="32"/>
      <c r="M186" s="135" t="s">
        <v>1</v>
      </c>
      <c r="N186" s="136" t="s">
        <v>44</v>
      </c>
      <c r="P186" s="137">
        <f t="shared" si="31"/>
        <v>0</v>
      </c>
      <c r="Q186" s="137">
        <v>0</v>
      </c>
      <c r="R186" s="137">
        <f t="shared" si="32"/>
        <v>0</v>
      </c>
      <c r="S186" s="137">
        <v>0</v>
      </c>
      <c r="T186" s="138">
        <f t="shared" si="33"/>
        <v>0</v>
      </c>
      <c r="AR186" s="139" t="s">
        <v>229</v>
      </c>
      <c r="AT186" s="139" t="s">
        <v>225</v>
      </c>
      <c r="AU186" s="139" t="s">
        <v>88</v>
      </c>
      <c r="AY186" s="17" t="s">
        <v>224</v>
      </c>
      <c r="BE186" s="140">
        <f t="shared" si="34"/>
        <v>0</v>
      </c>
      <c r="BF186" s="140">
        <f t="shared" si="35"/>
        <v>0</v>
      </c>
      <c r="BG186" s="140">
        <f t="shared" si="36"/>
        <v>0</v>
      </c>
      <c r="BH186" s="140">
        <f t="shared" si="37"/>
        <v>0</v>
      </c>
      <c r="BI186" s="140">
        <f t="shared" si="38"/>
        <v>0</v>
      </c>
      <c r="BJ186" s="17" t="s">
        <v>6</v>
      </c>
      <c r="BK186" s="140">
        <f t="shared" si="39"/>
        <v>0</v>
      </c>
      <c r="BL186" s="17" t="s">
        <v>229</v>
      </c>
      <c r="BM186" s="139" t="s">
        <v>747</v>
      </c>
    </row>
    <row r="187" spans="2:65" s="10" customFormat="1" ht="22.9" customHeight="1">
      <c r="B187" s="117"/>
      <c r="D187" s="118" t="s">
        <v>78</v>
      </c>
      <c r="E187" s="195" t="s">
        <v>1139</v>
      </c>
      <c r="F187" s="195" t="s">
        <v>1355</v>
      </c>
      <c r="I187" s="120"/>
      <c r="J187" s="196">
        <f>BK187</f>
        <v>0</v>
      </c>
      <c r="L187" s="117"/>
      <c r="M187" s="122"/>
      <c r="P187" s="123">
        <f>SUM(P188:P193)</f>
        <v>0</v>
      </c>
      <c r="R187" s="123">
        <f>SUM(R188:R193)</f>
        <v>0</v>
      </c>
      <c r="T187" s="124">
        <f>SUM(T188:T193)</f>
        <v>0</v>
      </c>
      <c r="AR187" s="118" t="s">
        <v>6</v>
      </c>
      <c r="AT187" s="125" t="s">
        <v>78</v>
      </c>
      <c r="AU187" s="125" t="s">
        <v>6</v>
      </c>
      <c r="AY187" s="118" t="s">
        <v>224</v>
      </c>
      <c r="BK187" s="126">
        <f>SUM(BK188:BK193)</f>
        <v>0</v>
      </c>
    </row>
    <row r="188" spans="2:65" s="1" customFormat="1" ht="21.75" customHeight="1">
      <c r="B188" s="32"/>
      <c r="C188" s="127" t="s">
        <v>522</v>
      </c>
      <c r="D188" s="127" t="s">
        <v>225</v>
      </c>
      <c r="E188" s="128" t="s">
        <v>1356</v>
      </c>
      <c r="F188" s="129" t="s">
        <v>1357</v>
      </c>
      <c r="G188" s="130" t="s">
        <v>336</v>
      </c>
      <c r="H188" s="131">
        <v>1</v>
      </c>
      <c r="I188" s="132"/>
      <c r="J188" s="133">
        <f t="shared" ref="J188:J193" si="40">ROUND(I188*H188,2)</f>
        <v>0</v>
      </c>
      <c r="K188" s="134"/>
      <c r="L188" s="32"/>
      <c r="M188" s="135" t="s">
        <v>1</v>
      </c>
      <c r="N188" s="136" t="s">
        <v>44</v>
      </c>
      <c r="P188" s="137">
        <f t="shared" ref="P188:P193" si="41">O188*H188</f>
        <v>0</v>
      </c>
      <c r="Q188" s="137">
        <v>0</v>
      </c>
      <c r="R188" s="137">
        <f t="shared" ref="R188:R193" si="42">Q188*H188</f>
        <v>0</v>
      </c>
      <c r="S188" s="137">
        <v>0</v>
      </c>
      <c r="T188" s="138">
        <f t="shared" ref="T188:T193" si="43">S188*H188</f>
        <v>0</v>
      </c>
      <c r="AR188" s="139" t="s">
        <v>229</v>
      </c>
      <c r="AT188" s="139" t="s">
        <v>225</v>
      </c>
      <c r="AU188" s="139" t="s">
        <v>88</v>
      </c>
      <c r="AY188" s="17" t="s">
        <v>224</v>
      </c>
      <c r="BE188" s="140">
        <f t="shared" ref="BE188:BE193" si="44">IF(N188="základní",J188,0)</f>
        <v>0</v>
      </c>
      <c r="BF188" s="140">
        <f t="shared" ref="BF188:BF193" si="45">IF(N188="snížená",J188,0)</f>
        <v>0</v>
      </c>
      <c r="BG188" s="140">
        <f t="shared" ref="BG188:BG193" si="46">IF(N188="zákl. přenesená",J188,0)</f>
        <v>0</v>
      </c>
      <c r="BH188" s="140">
        <f t="shared" ref="BH188:BH193" si="47">IF(N188="sníž. přenesená",J188,0)</f>
        <v>0</v>
      </c>
      <c r="BI188" s="140">
        <f t="shared" ref="BI188:BI193" si="48">IF(N188="nulová",J188,0)</f>
        <v>0</v>
      </c>
      <c r="BJ188" s="17" t="s">
        <v>6</v>
      </c>
      <c r="BK188" s="140">
        <f t="shared" ref="BK188:BK193" si="49">ROUND(I188*H188,2)</f>
        <v>0</v>
      </c>
      <c r="BL188" s="17" t="s">
        <v>229</v>
      </c>
      <c r="BM188" s="139" t="s">
        <v>758</v>
      </c>
    </row>
    <row r="189" spans="2:65" s="1" customFormat="1" ht="21.75" customHeight="1">
      <c r="B189" s="32"/>
      <c r="C189" s="127" t="s">
        <v>534</v>
      </c>
      <c r="D189" s="127" t="s">
        <v>225</v>
      </c>
      <c r="E189" s="128" t="s">
        <v>1358</v>
      </c>
      <c r="F189" s="129" t="s">
        <v>1359</v>
      </c>
      <c r="G189" s="130" t="s">
        <v>336</v>
      </c>
      <c r="H189" s="131">
        <v>1</v>
      </c>
      <c r="I189" s="132"/>
      <c r="J189" s="133">
        <f t="shared" si="40"/>
        <v>0</v>
      </c>
      <c r="K189" s="134"/>
      <c r="L189" s="32"/>
      <c r="M189" s="135" t="s">
        <v>1</v>
      </c>
      <c r="N189" s="136" t="s">
        <v>44</v>
      </c>
      <c r="P189" s="137">
        <f t="shared" si="41"/>
        <v>0</v>
      </c>
      <c r="Q189" s="137">
        <v>0</v>
      </c>
      <c r="R189" s="137">
        <f t="shared" si="42"/>
        <v>0</v>
      </c>
      <c r="S189" s="137">
        <v>0</v>
      </c>
      <c r="T189" s="138">
        <f t="shared" si="43"/>
        <v>0</v>
      </c>
      <c r="AR189" s="139" t="s">
        <v>229</v>
      </c>
      <c r="AT189" s="139" t="s">
        <v>225</v>
      </c>
      <c r="AU189" s="139" t="s">
        <v>88</v>
      </c>
      <c r="AY189" s="17" t="s">
        <v>224</v>
      </c>
      <c r="BE189" s="140">
        <f t="shared" si="44"/>
        <v>0</v>
      </c>
      <c r="BF189" s="140">
        <f t="shared" si="45"/>
        <v>0</v>
      </c>
      <c r="BG189" s="140">
        <f t="shared" si="46"/>
        <v>0</v>
      </c>
      <c r="BH189" s="140">
        <f t="shared" si="47"/>
        <v>0</v>
      </c>
      <c r="BI189" s="140">
        <f t="shared" si="48"/>
        <v>0</v>
      </c>
      <c r="BJ189" s="17" t="s">
        <v>6</v>
      </c>
      <c r="BK189" s="140">
        <f t="shared" si="49"/>
        <v>0</v>
      </c>
      <c r="BL189" s="17" t="s">
        <v>229</v>
      </c>
      <c r="BM189" s="139" t="s">
        <v>774</v>
      </c>
    </row>
    <row r="190" spans="2:65" s="1" customFormat="1" ht="16.5" customHeight="1">
      <c r="B190" s="32"/>
      <c r="C190" s="127" t="s">
        <v>538</v>
      </c>
      <c r="D190" s="127" t="s">
        <v>225</v>
      </c>
      <c r="E190" s="128" t="s">
        <v>1360</v>
      </c>
      <c r="F190" s="129" t="s">
        <v>1361</v>
      </c>
      <c r="G190" s="130" t="s">
        <v>336</v>
      </c>
      <c r="H190" s="131">
        <v>2</v>
      </c>
      <c r="I190" s="132"/>
      <c r="J190" s="133">
        <f t="shared" si="40"/>
        <v>0</v>
      </c>
      <c r="K190" s="134"/>
      <c r="L190" s="32"/>
      <c r="M190" s="135" t="s">
        <v>1</v>
      </c>
      <c r="N190" s="136" t="s">
        <v>44</v>
      </c>
      <c r="P190" s="137">
        <f t="shared" si="41"/>
        <v>0</v>
      </c>
      <c r="Q190" s="137">
        <v>0</v>
      </c>
      <c r="R190" s="137">
        <f t="shared" si="42"/>
        <v>0</v>
      </c>
      <c r="S190" s="137">
        <v>0</v>
      </c>
      <c r="T190" s="138">
        <f t="shared" si="43"/>
        <v>0</v>
      </c>
      <c r="AR190" s="139" t="s">
        <v>229</v>
      </c>
      <c r="AT190" s="139" t="s">
        <v>225</v>
      </c>
      <c r="AU190" s="139" t="s">
        <v>88</v>
      </c>
      <c r="AY190" s="17" t="s">
        <v>224</v>
      </c>
      <c r="BE190" s="140">
        <f t="shared" si="44"/>
        <v>0</v>
      </c>
      <c r="BF190" s="140">
        <f t="shared" si="45"/>
        <v>0</v>
      </c>
      <c r="BG190" s="140">
        <f t="shared" si="46"/>
        <v>0</v>
      </c>
      <c r="BH190" s="140">
        <f t="shared" si="47"/>
        <v>0</v>
      </c>
      <c r="BI190" s="140">
        <f t="shared" si="48"/>
        <v>0</v>
      </c>
      <c r="BJ190" s="17" t="s">
        <v>6</v>
      </c>
      <c r="BK190" s="140">
        <f t="shared" si="49"/>
        <v>0</v>
      </c>
      <c r="BL190" s="17" t="s">
        <v>229</v>
      </c>
      <c r="BM190" s="139" t="s">
        <v>785</v>
      </c>
    </row>
    <row r="191" spans="2:65" s="1" customFormat="1" ht="24.2" customHeight="1">
      <c r="B191" s="32"/>
      <c r="C191" s="127" t="s">
        <v>544</v>
      </c>
      <c r="D191" s="127" t="s">
        <v>225</v>
      </c>
      <c r="E191" s="128" t="s">
        <v>1362</v>
      </c>
      <c r="F191" s="129" t="s">
        <v>1363</v>
      </c>
      <c r="G191" s="130" t="s">
        <v>336</v>
      </c>
      <c r="H191" s="131">
        <v>1</v>
      </c>
      <c r="I191" s="132"/>
      <c r="J191" s="133">
        <f t="shared" si="40"/>
        <v>0</v>
      </c>
      <c r="K191" s="134"/>
      <c r="L191" s="32"/>
      <c r="M191" s="135" t="s">
        <v>1</v>
      </c>
      <c r="N191" s="136" t="s">
        <v>44</v>
      </c>
      <c r="P191" s="137">
        <f t="shared" si="41"/>
        <v>0</v>
      </c>
      <c r="Q191" s="137">
        <v>0</v>
      </c>
      <c r="R191" s="137">
        <f t="shared" si="42"/>
        <v>0</v>
      </c>
      <c r="S191" s="137">
        <v>0</v>
      </c>
      <c r="T191" s="138">
        <f t="shared" si="43"/>
        <v>0</v>
      </c>
      <c r="AR191" s="139" t="s">
        <v>229</v>
      </c>
      <c r="AT191" s="139" t="s">
        <v>225</v>
      </c>
      <c r="AU191" s="139" t="s">
        <v>88</v>
      </c>
      <c r="AY191" s="17" t="s">
        <v>224</v>
      </c>
      <c r="BE191" s="140">
        <f t="shared" si="44"/>
        <v>0</v>
      </c>
      <c r="BF191" s="140">
        <f t="shared" si="45"/>
        <v>0</v>
      </c>
      <c r="BG191" s="140">
        <f t="shared" si="46"/>
        <v>0</v>
      </c>
      <c r="BH191" s="140">
        <f t="shared" si="47"/>
        <v>0</v>
      </c>
      <c r="BI191" s="140">
        <f t="shared" si="48"/>
        <v>0</v>
      </c>
      <c r="BJ191" s="17" t="s">
        <v>6</v>
      </c>
      <c r="BK191" s="140">
        <f t="shared" si="49"/>
        <v>0</v>
      </c>
      <c r="BL191" s="17" t="s">
        <v>229</v>
      </c>
      <c r="BM191" s="139" t="s">
        <v>794</v>
      </c>
    </row>
    <row r="192" spans="2:65" s="1" customFormat="1" ht="16.5" customHeight="1">
      <c r="B192" s="32"/>
      <c r="C192" s="127" t="s">
        <v>550</v>
      </c>
      <c r="D192" s="127" t="s">
        <v>225</v>
      </c>
      <c r="E192" s="128" t="s">
        <v>1364</v>
      </c>
      <c r="F192" s="129" t="s">
        <v>1365</v>
      </c>
      <c r="G192" s="130" t="s">
        <v>336</v>
      </c>
      <c r="H192" s="131">
        <v>1</v>
      </c>
      <c r="I192" s="132"/>
      <c r="J192" s="133">
        <f t="shared" si="40"/>
        <v>0</v>
      </c>
      <c r="K192" s="134"/>
      <c r="L192" s="32"/>
      <c r="M192" s="135" t="s">
        <v>1</v>
      </c>
      <c r="N192" s="136" t="s">
        <v>44</v>
      </c>
      <c r="P192" s="137">
        <f t="shared" si="41"/>
        <v>0</v>
      </c>
      <c r="Q192" s="137">
        <v>0</v>
      </c>
      <c r="R192" s="137">
        <f t="shared" si="42"/>
        <v>0</v>
      </c>
      <c r="S192" s="137">
        <v>0</v>
      </c>
      <c r="T192" s="138">
        <f t="shared" si="43"/>
        <v>0</v>
      </c>
      <c r="AR192" s="139" t="s">
        <v>229</v>
      </c>
      <c r="AT192" s="139" t="s">
        <v>225</v>
      </c>
      <c r="AU192" s="139" t="s">
        <v>88</v>
      </c>
      <c r="AY192" s="17" t="s">
        <v>224</v>
      </c>
      <c r="BE192" s="140">
        <f t="shared" si="44"/>
        <v>0</v>
      </c>
      <c r="BF192" s="140">
        <f t="shared" si="45"/>
        <v>0</v>
      </c>
      <c r="BG192" s="140">
        <f t="shared" si="46"/>
        <v>0</v>
      </c>
      <c r="BH192" s="140">
        <f t="shared" si="47"/>
        <v>0</v>
      </c>
      <c r="BI192" s="140">
        <f t="shared" si="48"/>
        <v>0</v>
      </c>
      <c r="BJ192" s="17" t="s">
        <v>6</v>
      </c>
      <c r="BK192" s="140">
        <f t="shared" si="49"/>
        <v>0</v>
      </c>
      <c r="BL192" s="17" t="s">
        <v>229</v>
      </c>
      <c r="BM192" s="139" t="s">
        <v>806</v>
      </c>
    </row>
    <row r="193" spans="2:65" s="1" customFormat="1" ht="16.5" customHeight="1">
      <c r="B193" s="32"/>
      <c r="C193" s="127" t="s">
        <v>557</v>
      </c>
      <c r="D193" s="127" t="s">
        <v>225</v>
      </c>
      <c r="E193" s="128" t="s">
        <v>1364</v>
      </c>
      <c r="F193" s="129" t="s">
        <v>1365</v>
      </c>
      <c r="G193" s="130" t="s">
        <v>336</v>
      </c>
      <c r="H193" s="131">
        <v>1</v>
      </c>
      <c r="I193" s="132"/>
      <c r="J193" s="133">
        <f t="shared" si="40"/>
        <v>0</v>
      </c>
      <c r="K193" s="134"/>
      <c r="L193" s="32"/>
      <c r="M193" s="135" t="s">
        <v>1</v>
      </c>
      <c r="N193" s="136" t="s">
        <v>44</v>
      </c>
      <c r="P193" s="137">
        <f t="shared" si="41"/>
        <v>0</v>
      </c>
      <c r="Q193" s="137">
        <v>0</v>
      </c>
      <c r="R193" s="137">
        <f t="shared" si="42"/>
        <v>0</v>
      </c>
      <c r="S193" s="137">
        <v>0</v>
      </c>
      <c r="T193" s="138">
        <f t="shared" si="43"/>
        <v>0</v>
      </c>
      <c r="AR193" s="139" t="s">
        <v>229</v>
      </c>
      <c r="AT193" s="139" t="s">
        <v>225</v>
      </c>
      <c r="AU193" s="139" t="s">
        <v>88</v>
      </c>
      <c r="AY193" s="17" t="s">
        <v>224</v>
      </c>
      <c r="BE193" s="140">
        <f t="shared" si="44"/>
        <v>0</v>
      </c>
      <c r="BF193" s="140">
        <f t="shared" si="45"/>
        <v>0</v>
      </c>
      <c r="BG193" s="140">
        <f t="shared" si="46"/>
        <v>0</v>
      </c>
      <c r="BH193" s="140">
        <f t="shared" si="47"/>
        <v>0</v>
      </c>
      <c r="BI193" s="140">
        <f t="shared" si="48"/>
        <v>0</v>
      </c>
      <c r="BJ193" s="17" t="s">
        <v>6</v>
      </c>
      <c r="BK193" s="140">
        <f t="shared" si="49"/>
        <v>0</v>
      </c>
      <c r="BL193" s="17" t="s">
        <v>229</v>
      </c>
      <c r="BM193" s="139" t="s">
        <v>814</v>
      </c>
    </row>
    <row r="194" spans="2:65" s="10" customFormat="1" ht="22.9" customHeight="1">
      <c r="B194" s="117"/>
      <c r="D194" s="118" t="s">
        <v>78</v>
      </c>
      <c r="E194" s="195" t="s">
        <v>1366</v>
      </c>
      <c r="F194" s="195" t="s">
        <v>1367</v>
      </c>
      <c r="I194" s="120"/>
      <c r="J194" s="196">
        <f>BK194</f>
        <v>0</v>
      </c>
      <c r="L194" s="117"/>
      <c r="M194" s="122"/>
      <c r="P194" s="123">
        <f>SUM(P195:P208)</f>
        <v>0</v>
      </c>
      <c r="R194" s="123">
        <f>SUM(R195:R208)</f>
        <v>0</v>
      </c>
      <c r="T194" s="124">
        <f>SUM(T195:T208)</f>
        <v>0</v>
      </c>
      <c r="AR194" s="118" t="s">
        <v>6</v>
      </c>
      <c r="AT194" s="125" t="s">
        <v>78</v>
      </c>
      <c r="AU194" s="125" t="s">
        <v>6</v>
      </c>
      <c r="AY194" s="118" t="s">
        <v>224</v>
      </c>
      <c r="BK194" s="126">
        <f>SUM(BK195:BK208)</f>
        <v>0</v>
      </c>
    </row>
    <row r="195" spans="2:65" s="1" customFormat="1" ht="33" customHeight="1">
      <c r="B195" s="32"/>
      <c r="C195" s="127" t="s">
        <v>564</v>
      </c>
      <c r="D195" s="127" t="s">
        <v>225</v>
      </c>
      <c r="E195" s="128" t="s">
        <v>1368</v>
      </c>
      <c r="F195" s="129" t="s">
        <v>1369</v>
      </c>
      <c r="G195" s="130" t="s">
        <v>336</v>
      </c>
      <c r="H195" s="131">
        <v>1</v>
      </c>
      <c r="I195" s="132"/>
      <c r="J195" s="133">
        <f t="shared" ref="J195:J208" si="50">ROUND(I195*H195,2)</f>
        <v>0</v>
      </c>
      <c r="K195" s="134"/>
      <c r="L195" s="32"/>
      <c r="M195" s="135" t="s">
        <v>1</v>
      </c>
      <c r="N195" s="136" t="s">
        <v>44</v>
      </c>
      <c r="P195" s="137">
        <f t="shared" ref="P195:P208" si="51">O195*H195</f>
        <v>0</v>
      </c>
      <c r="Q195" s="137">
        <v>0</v>
      </c>
      <c r="R195" s="137">
        <f t="shared" ref="R195:R208" si="52">Q195*H195</f>
        <v>0</v>
      </c>
      <c r="S195" s="137">
        <v>0</v>
      </c>
      <c r="T195" s="138">
        <f t="shared" ref="T195:T208" si="53">S195*H195</f>
        <v>0</v>
      </c>
      <c r="AR195" s="139" t="s">
        <v>229</v>
      </c>
      <c r="AT195" s="139" t="s">
        <v>225</v>
      </c>
      <c r="AU195" s="139" t="s">
        <v>88</v>
      </c>
      <c r="AY195" s="17" t="s">
        <v>224</v>
      </c>
      <c r="BE195" s="140">
        <f t="shared" ref="BE195:BE208" si="54">IF(N195="základní",J195,0)</f>
        <v>0</v>
      </c>
      <c r="BF195" s="140">
        <f t="shared" ref="BF195:BF208" si="55">IF(N195="snížená",J195,0)</f>
        <v>0</v>
      </c>
      <c r="BG195" s="140">
        <f t="shared" ref="BG195:BG208" si="56">IF(N195="zákl. přenesená",J195,0)</f>
        <v>0</v>
      </c>
      <c r="BH195" s="140">
        <f t="shared" ref="BH195:BH208" si="57">IF(N195="sníž. přenesená",J195,0)</f>
        <v>0</v>
      </c>
      <c r="BI195" s="140">
        <f t="shared" ref="BI195:BI208" si="58">IF(N195="nulová",J195,0)</f>
        <v>0</v>
      </c>
      <c r="BJ195" s="17" t="s">
        <v>6</v>
      </c>
      <c r="BK195" s="140">
        <f t="shared" ref="BK195:BK208" si="59">ROUND(I195*H195,2)</f>
        <v>0</v>
      </c>
      <c r="BL195" s="17" t="s">
        <v>229</v>
      </c>
      <c r="BM195" s="139" t="s">
        <v>828</v>
      </c>
    </row>
    <row r="196" spans="2:65" s="1" customFormat="1" ht="16.5" customHeight="1">
      <c r="B196" s="32"/>
      <c r="C196" s="127" t="s">
        <v>568</v>
      </c>
      <c r="D196" s="127" t="s">
        <v>225</v>
      </c>
      <c r="E196" s="128" t="s">
        <v>1370</v>
      </c>
      <c r="F196" s="129" t="s">
        <v>1371</v>
      </c>
      <c r="G196" s="130" t="s">
        <v>447</v>
      </c>
      <c r="H196" s="131">
        <v>20</v>
      </c>
      <c r="I196" s="132"/>
      <c r="J196" s="133">
        <f t="shared" si="50"/>
        <v>0</v>
      </c>
      <c r="K196" s="134"/>
      <c r="L196" s="32"/>
      <c r="M196" s="135" t="s">
        <v>1</v>
      </c>
      <c r="N196" s="136" t="s">
        <v>44</v>
      </c>
      <c r="P196" s="137">
        <f t="shared" si="51"/>
        <v>0</v>
      </c>
      <c r="Q196" s="137">
        <v>0</v>
      </c>
      <c r="R196" s="137">
        <f t="shared" si="52"/>
        <v>0</v>
      </c>
      <c r="S196" s="137">
        <v>0</v>
      </c>
      <c r="T196" s="138">
        <f t="shared" si="53"/>
        <v>0</v>
      </c>
      <c r="AR196" s="139" t="s">
        <v>229</v>
      </c>
      <c r="AT196" s="139" t="s">
        <v>225</v>
      </c>
      <c r="AU196" s="139" t="s">
        <v>88</v>
      </c>
      <c r="AY196" s="17" t="s">
        <v>224</v>
      </c>
      <c r="BE196" s="140">
        <f t="shared" si="54"/>
        <v>0</v>
      </c>
      <c r="BF196" s="140">
        <f t="shared" si="55"/>
        <v>0</v>
      </c>
      <c r="BG196" s="140">
        <f t="shared" si="56"/>
        <v>0</v>
      </c>
      <c r="BH196" s="140">
        <f t="shared" si="57"/>
        <v>0</v>
      </c>
      <c r="BI196" s="140">
        <f t="shared" si="58"/>
        <v>0</v>
      </c>
      <c r="BJ196" s="17" t="s">
        <v>6</v>
      </c>
      <c r="BK196" s="140">
        <f t="shared" si="59"/>
        <v>0</v>
      </c>
      <c r="BL196" s="17" t="s">
        <v>229</v>
      </c>
      <c r="BM196" s="139" t="s">
        <v>839</v>
      </c>
    </row>
    <row r="197" spans="2:65" s="1" customFormat="1" ht="21.75" customHeight="1">
      <c r="B197" s="32"/>
      <c r="C197" s="127" t="s">
        <v>572</v>
      </c>
      <c r="D197" s="127" t="s">
        <v>225</v>
      </c>
      <c r="E197" s="128" t="s">
        <v>1372</v>
      </c>
      <c r="F197" s="129" t="s">
        <v>1373</v>
      </c>
      <c r="G197" s="130" t="s">
        <v>336</v>
      </c>
      <c r="H197" s="131">
        <v>1</v>
      </c>
      <c r="I197" s="132"/>
      <c r="J197" s="133">
        <f t="shared" si="50"/>
        <v>0</v>
      </c>
      <c r="K197" s="134"/>
      <c r="L197" s="32"/>
      <c r="M197" s="135" t="s">
        <v>1</v>
      </c>
      <c r="N197" s="136" t="s">
        <v>44</v>
      </c>
      <c r="P197" s="137">
        <f t="shared" si="51"/>
        <v>0</v>
      </c>
      <c r="Q197" s="137">
        <v>0</v>
      </c>
      <c r="R197" s="137">
        <f t="shared" si="52"/>
        <v>0</v>
      </c>
      <c r="S197" s="137">
        <v>0</v>
      </c>
      <c r="T197" s="138">
        <f t="shared" si="53"/>
        <v>0</v>
      </c>
      <c r="AR197" s="139" t="s">
        <v>229</v>
      </c>
      <c r="AT197" s="139" t="s">
        <v>225</v>
      </c>
      <c r="AU197" s="139" t="s">
        <v>88</v>
      </c>
      <c r="AY197" s="17" t="s">
        <v>224</v>
      </c>
      <c r="BE197" s="140">
        <f t="shared" si="54"/>
        <v>0</v>
      </c>
      <c r="BF197" s="140">
        <f t="shared" si="55"/>
        <v>0</v>
      </c>
      <c r="BG197" s="140">
        <f t="shared" si="56"/>
        <v>0</v>
      </c>
      <c r="BH197" s="140">
        <f t="shared" si="57"/>
        <v>0</v>
      </c>
      <c r="BI197" s="140">
        <f t="shared" si="58"/>
        <v>0</v>
      </c>
      <c r="BJ197" s="17" t="s">
        <v>6</v>
      </c>
      <c r="BK197" s="140">
        <f t="shared" si="59"/>
        <v>0</v>
      </c>
      <c r="BL197" s="17" t="s">
        <v>229</v>
      </c>
      <c r="BM197" s="139" t="s">
        <v>847</v>
      </c>
    </row>
    <row r="198" spans="2:65" s="1" customFormat="1" ht="16.5" customHeight="1">
      <c r="B198" s="32"/>
      <c r="C198" s="127" t="s">
        <v>576</v>
      </c>
      <c r="D198" s="127" t="s">
        <v>225</v>
      </c>
      <c r="E198" s="128" t="s">
        <v>1374</v>
      </c>
      <c r="F198" s="129" t="s">
        <v>1375</v>
      </c>
      <c r="G198" s="130" t="s">
        <v>336</v>
      </c>
      <c r="H198" s="131">
        <v>1</v>
      </c>
      <c r="I198" s="132"/>
      <c r="J198" s="133">
        <f t="shared" si="50"/>
        <v>0</v>
      </c>
      <c r="K198" s="134"/>
      <c r="L198" s="32"/>
      <c r="M198" s="135" t="s">
        <v>1</v>
      </c>
      <c r="N198" s="136" t="s">
        <v>44</v>
      </c>
      <c r="P198" s="137">
        <f t="shared" si="51"/>
        <v>0</v>
      </c>
      <c r="Q198" s="137">
        <v>0</v>
      </c>
      <c r="R198" s="137">
        <f t="shared" si="52"/>
        <v>0</v>
      </c>
      <c r="S198" s="137">
        <v>0</v>
      </c>
      <c r="T198" s="138">
        <f t="shared" si="53"/>
        <v>0</v>
      </c>
      <c r="AR198" s="139" t="s">
        <v>229</v>
      </c>
      <c r="AT198" s="139" t="s">
        <v>225</v>
      </c>
      <c r="AU198" s="139" t="s">
        <v>88</v>
      </c>
      <c r="AY198" s="17" t="s">
        <v>224</v>
      </c>
      <c r="BE198" s="140">
        <f t="shared" si="54"/>
        <v>0</v>
      </c>
      <c r="BF198" s="140">
        <f t="shared" si="55"/>
        <v>0</v>
      </c>
      <c r="BG198" s="140">
        <f t="shared" si="56"/>
        <v>0</v>
      </c>
      <c r="BH198" s="140">
        <f t="shared" si="57"/>
        <v>0</v>
      </c>
      <c r="BI198" s="140">
        <f t="shared" si="58"/>
        <v>0</v>
      </c>
      <c r="BJ198" s="17" t="s">
        <v>6</v>
      </c>
      <c r="BK198" s="140">
        <f t="shared" si="59"/>
        <v>0</v>
      </c>
      <c r="BL198" s="17" t="s">
        <v>229</v>
      </c>
      <c r="BM198" s="139" t="s">
        <v>859</v>
      </c>
    </row>
    <row r="199" spans="2:65" s="1" customFormat="1" ht="21.75" customHeight="1">
      <c r="B199" s="32"/>
      <c r="C199" s="127" t="s">
        <v>580</v>
      </c>
      <c r="D199" s="127" t="s">
        <v>225</v>
      </c>
      <c r="E199" s="128" t="s">
        <v>1376</v>
      </c>
      <c r="F199" s="129" t="s">
        <v>1377</v>
      </c>
      <c r="G199" s="130" t="s">
        <v>336</v>
      </c>
      <c r="H199" s="131">
        <v>1</v>
      </c>
      <c r="I199" s="132"/>
      <c r="J199" s="133">
        <f t="shared" si="50"/>
        <v>0</v>
      </c>
      <c r="K199" s="134"/>
      <c r="L199" s="32"/>
      <c r="M199" s="135" t="s">
        <v>1</v>
      </c>
      <c r="N199" s="136" t="s">
        <v>44</v>
      </c>
      <c r="P199" s="137">
        <f t="shared" si="51"/>
        <v>0</v>
      </c>
      <c r="Q199" s="137">
        <v>0</v>
      </c>
      <c r="R199" s="137">
        <f t="shared" si="52"/>
        <v>0</v>
      </c>
      <c r="S199" s="137">
        <v>0</v>
      </c>
      <c r="T199" s="138">
        <f t="shared" si="53"/>
        <v>0</v>
      </c>
      <c r="AR199" s="139" t="s">
        <v>229</v>
      </c>
      <c r="AT199" s="139" t="s">
        <v>225</v>
      </c>
      <c r="AU199" s="139" t="s">
        <v>88</v>
      </c>
      <c r="AY199" s="17" t="s">
        <v>224</v>
      </c>
      <c r="BE199" s="140">
        <f t="shared" si="54"/>
        <v>0</v>
      </c>
      <c r="BF199" s="140">
        <f t="shared" si="55"/>
        <v>0</v>
      </c>
      <c r="BG199" s="140">
        <f t="shared" si="56"/>
        <v>0</v>
      </c>
      <c r="BH199" s="140">
        <f t="shared" si="57"/>
        <v>0</v>
      </c>
      <c r="BI199" s="140">
        <f t="shared" si="58"/>
        <v>0</v>
      </c>
      <c r="BJ199" s="17" t="s">
        <v>6</v>
      </c>
      <c r="BK199" s="140">
        <f t="shared" si="59"/>
        <v>0</v>
      </c>
      <c r="BL199" s="17" t="s">
        <v>229</v>
      </c>
      <c r="BM199" s="139" t="s">
        <v>867</v>
      </c>
    </row>
    <row r="200" spans="2:65" s="1" customFormat="1" ht="16.5" customHeight="1">
      <c r="B200" s="32"/>
      <c r="C200" s="127" t="s">
        <v>313</v>
      </c>
      <c r="D200" s="127" t="s">
        <v>225</v>
      </c>
      <c r="E200" s="128" t="s">
        <v>1378</v>
      </c>
      <c r="F200" s="129" t="s">
        <v>1379</v>
      </c>
      <c r="G200" s="130" t="s">
        <v>336</v>
      </c>
      <c r="H200" s="131">
        <v>1</v>
      </c>
      <c r="I200" s="132"/>
      <c r="J200" s="133">
        <f t="shared" si="50"/>
        <v>0</v>
      </c>
      <c r="K200" s="134"/>
      <c r="L200" s="32"/>
      <c r="M200" s="135" t="s">
        <v>1</v>
      </c>
      <c r="N200" s="136" t="s">
        <v>44</v>
      </c>
      <c r="P200" s="137">
        <f t="shared" si="51"/>
        <v>0</v>
      </c>
      <c r="Q200" s="137">
        <v>0</v>
      </c>
      <c r="R200" s="137">
        <f t="shared" si="52"/>
        <v>0</v>
      </c>
      <c r="S200" s="137">
        <v>0</v>
      </c>
      <c r="T200" s="138">
        <f t="shared" si="53"/>
        <v>0</v>
      </c>
      <c r="AR200" s="139" t="s">
        <v>229</v>
      </c>
      <c r="AT200" s="139" t="s">
        <v>225</v>
      </c>
      <c r="AU200" s="139" t="s">
        <v>88</v>
      </c>
      <c r="AY200" s="17" t="s">
        <v>224</v>
      </c>
      <c r="BE200" s="140">
        <f t="shared" si="54"/>
        <v>0</v>
      </c>
      <c r="BF200" s="140">
        <f t="shared" si="55"/>
        <v>0</v>
      </c>
      <c r="BG200" s="140">
        <f t="shared" si="56"/>
        <v>0</v>
      </c>
      <c r="BH200" s="140">
        <f t="shared" si="57"/>
        <v>0</v>
      </c>
      <c r="BI200" s="140">
        <f t="shared" si="58"/>
        <v>0</v>
      </c>
      <c r="BJ200" s="17" t="s">
        <v>6</v>
      </c>
      <c r="BK200" s="140">
        <f t="shared" si="59"/>
        <v>0</v>
      </c>
      <c r="BL200" s="17" t="s">
        <v>229</v>
      </c>
      <c r="BM200" s="139" t="s">
        <v>875</v>
      </c>
    </row>
    <row r="201" spans="2:65" s="1" customFormat="1" ht="16.5" customHeight="1">
      <c r="B201" s="32"/>
      <c r="C201" s="127" t="s">
        <v>555</v>
      </c>
      <c r="D201" s="127" t="s">
        <v>225</v>
      </c>
      <c r="E201" s="128" t="s">
        <v>1380</v>
      </c>
      <c r="F201" s="129" t="s">
        <v>1381</v>
      </c>
      <c r="G201" s="130" t="s">
        <v>336</v>
      </c>
      <c r="H201" s="131">
        <v>1</v>
      </c>
      <c r="I201" s="132"/>
      <c r="J201" s="133">
        <f t="shared" si="50"/>
        <v>0</v>
      </c>
      <c r="K201" s="134"/>
      <c r="L201" s="32"/>
      <c r="M201" s="135" t="s">
        <v>1</v>
      </c>
      <c r="N201" s="136" t="s">
        <v>44</v>
      </c>
      <c r="P201" s="137">
        <f t="shared" si="51"/>
        <v>0</v>
      </c>
      <c r="Q201" s="137">
        <v>0</v>
      </c>
      <c r="R201" s="137">
        <f t="shared" si="52"/>
        <v>0</v>
      </c>
      <c r="S201" s="137">
        <v>0</v>
      </c>
      <c r="T201" s="138">
        <f t="shared" si="53"/>
        <v>0</v>
      </c>
      <c r="AR201" s="139" t="s">
        <v>229</v>
      </c>
      <c r="AT201" s="139" t="s">
        <v>225</v>
      </c>
      <c r="AU201" s="139" t="s">
        <v>88</v>
      </c>
      <c r="AY201" s="17" t="s">
        <v>224</v>
      </c>
      <c r="BE201" s="140">
        <f t="shared" si="54"/>
        <v>0</v>
      </c>
      <c r="BF201" s="140">
        <f t="shared" si="55"/>
        <v>0</v>
      </c>
      <c r="BG201" s="140">
        <f t="shared" si="56"/>
        <v>0</v>
      </c>
      <c r="BH201" s="140">
        <f t="shared" si="57"/>
        <v>0</v>
      </c>
      <c r="BI201" s="140">
        <f t="shared" si="58"/>
        <v>0</v>
      </c>
      <c r="BJ201" s="17" t="s">
        <v>6</v>
      </c>
      <c r="BK201" s="140">
        <f t="shared" si="59"/>
        <v>0</v>
      </c>
      <c r="BL201" s="17" t="s">
        <v>229</v>
      </c>
      <c r="BM201" s="139" t="s">
        <v>883</v>
      </c>
    </row>
    <row r="202" spans="2:65" s="1" customFormat="1" ht="16.5" customHeight="1">
      <c r="B202" s="32"/>
      <c r="C202" s="127" t="s">
        <v>317</v>
      </c>
      <c r="D202" s="127" t="s">
        <v>225</v>
      </c>
      <c r="E202" s="128" t="s">
        <v>1382</v>
      </c>
      <c r="F202" s="129" t="s">
        <v>1383</v>
      </c>
      <c r="G202" s="130" t="s">
        <v>336</v>
      </c>
      <c r="H202" s="131">
        <v>1</v>
      </c>
      <c r="I202" s="132"/>
      <c r="J202" s="133">
        <f t="shared" si="50"/>
        <v>0</v>
      </c>
      <c r="K202" s="134"/>
      <c r="L202" s="32"/>
      <c r="M202" s="135" t="s">
        <v>1</v>
      </c>
      <c r="N202" s="136" t="s">
        <v>44</v>
      </c>
      <c r="P202" s="137">
        <f t="shared" si="51"/>
        <v>0</v>
      </c>
      <c r="Q202" s="137">
        <v>0</v>
      </c>
      <c r="R202" s="137">
        <f t="shared" si="52"/>
        <v>0</v>
      </c>
      <c r="S202" s="137">
        <v>0</v>
      </c>
      <c r="T202" s="138">
        <f t="shared" si="53"/>
        <v>0</v>
      </c>
      <c r="AR202" s="139" t="s">
        <v>229</v>
      </c>
      <c r="AT202" s="139" t="s">
        <v>225</v>
      </c>
      <c r="AU202" s="139" t="s">
        <v>88</v>
      </c>
      <c r="AY202" s="17" t="s">
        <v>224</v>
      </c>
      <c r="BE202" s="140">
        <f t="shared" si="54"/>
        <v>0</v>
      </c>
      <c r="BF202" s="140">
        <f t="shared" si="55"/>
        <v>0</v>
      </c>
      <c r="BG202" s="140">
        <f t="shared" si="56"/>
        <v>0</v>
      </c>
      <c r="BH202" s="140">
        <f t="shared" si="57"/>
        <v>0</v>
      </c>
      <c r="BI202" s="140">
        <f t="shared" si="58"/>
        <v>0</v>
      </c>
      <c r="BJ202" s="17" t="s">
        <v>6</v>
      </c>
      <c r="BK202" s="140">
        <f t="shared" si="59"/>
        <v>0</v>
      </c>
      <c r="BL202" s="17" t="s">
        <v>229</v>
      </c>
      <c r="BM202" s="139" t="s">
        <v>1384</v>
      </c>
    </row>
    <row r="203" spans="2:65" s="1" customFormat="1" ht="16.5" customHeight="1">
      <c r="B203" s="32"/>
      <c r="C203" s="127" t="s">
        <v>594</v>
      </c>
      <c r="D203" s="127" t="s">
        <v>225</v>
      </c>
      <c r="E203" s="128" t="s">
        <v>1385</v>
      </c>
      <c r="F203" s="129" t="s">
        <v>1386</v>
      </c>
      <c r="G203" s="130" t="s">
        <v>336</v>
      </c>
      <c r="H203" s="131">
        <v>1</v>
      </c>
      <c r="I203" s="132"/>
      <c r="J203" s="133">
        <f t="shared" si="50"/>
        <v>0</v>
      </c>
      <c r="K203" s="134"/>
      <c r="L203" s="32"/>
      <c r="M203" s="135" t="s">
        <v>1</v>
      </c>
      <c r="N203" s="136" t="s">
        <v>44</v>
      </c>
      <c r="P203" s="137">
        <f t="shared" si="51"/>
        <v>0</v>
      </c>
      <c r="Q203" s="137">
        <v>0</v>
      </c>
      <c r="R203" s="137">
        <f t="shared" si="52"/>
        <v>0</v>
      </c>
      <c r="S203" s="137">
        <v>0</v>
      </c>
      <c r="T203" s="138">
        <f t="shared" si="53"/>
        <v>0</v>
      </c>
      <c r="AR203" s="139" t="s">
        <v>229</v>
      </c>
      <c r="AT203" s="139" t="s">
        <v>225</v>
      </c>
      <c r="AU203" s="139" t="s">
        <v>88</v>
      </c>
      <c r="AY203" s="17" t="s">
        <v>224</v>
      </c>
      <c r="BE203" s="140">
        <f t="shared" si="54"/>
        <v>0</v>
      </c>
      <c r="BF203" s="140">
        <f t="shared" si="55"/>
        <v>0</v>
      </c>
      <c r="BG203" s="140">
        <f t="shared" si="56"/>
        <v>0</v>
      </c>
      <c r="BH203" s="140">
        <f t="shared" si="57"/>
        <v>0</v>
      </c>
      <c r="BI203" s="140">
        <f t="shared" si="58"/>
        <v>0</v>
      </c>
      <c r="BJ203" s="17" t="s">
        <v>6</v>
      </c>
      <c r="BK203" s="140">
        <f t="shared" si="59"/>
        <v>0</v>
      </c>
      <c r="BL203" s="17" t="s">
        <v>229</v>
      </c>
      <c r="BM203" s="139" t="s">
        <v>1387</v>
      </c>
    </row>
    <row r="204" spans="2:65" s="1" customFormat="1" ht="24.2" customHeight="1">
      <c r="B204" s="32"/>
      <c r="C204" s="127" t="s">
        <v>321</v>
      </c>
      <c r="D204" s="127" t="s">
        <v>225</v>
      </c>
      <c r="E204" s="128" t="s">
        <v>1388</v>
      </c>
      <c r="F204" s="129" t="s">
        <v>1389</v>
      </c>
      <c r="G204" s="130" t="s">
        <v>336</v>
      </c>
      <c r="H204" s="131">
        <v>1</v>
      </c>
      <c r="I204" s="132"/>
      <c r="J204" s="133">
        <f t="shared" si="50"/>
        <v>0</v>
      </c>
      <c r="K204" s="134"/>
      <c r="L204" s="32"/>
      <c r="M204" s="135" t="s">
        <v>1</v>
      </c>
      <c r="N204" s="136" t="s">
        <v>44</v>
      </c>
      <c r="P204" s="137">
        <f t="shared" si="51"/>
        <v>0</v>
      </c>
      <c r="Q204" s="137">
        <v>0</v>
      </c>
      <c r="R204" s="137">
        <f t="shared" si="52"/>
        <v>0</v>
      </c>
      <c r="S204" s="137">
        <v>0</v>
      </c>
      <c r="T204" s="138">
        <f t="shared" si="53"/>
        <v>0</v>
      </c>
      <c r="AR204" s="139" t="s">
        <v>229</v>
      </c>
      <c r="AT204" s="139" t="s">
        <v>225</v>
      </c>
      <c r="AU204" s="139" t="s">
        <v>88</v>
      </c>
      <c r="AY204" s="17" t="s">
        <v>224</v>
      </c>
      <c r="BE204" s="140">
        <f t="shared" si="54"/>
        <v>0</v>
      </c>
      <c r="BF204" s="140">
        <f t="shared" si="55"/>
        <v>0</v>
      </c>
      <c r="BG204" s="140">
        <f t="shared" si="56"/>
        <v>0</v>
      </c>
      <c r="BH204" s="140">
        <f t="shared" si="57"/>
        <v>0</v>
      </c>
      <c r="BI204" s="140">
        <f t="shared" si="58"/>
        <v>0</v>
      </c>
      <c r="BJ204" s="17" t="s">
        <v>6</v>
      </c>
      <c r="BK204" s="140">
        <f t="shared" si="59"/>
        <v>0</v>
      </c>
      <c r="BL204" s="17" t="s">
        <v>229</v>
      </c>
      <c r="BM204" s="139" t="s">
        <v>1390</v>
      </c>
    </row>
    <row r="205" spans="2:65" s="1" customFormat="1" ht="16.5" customHeight="1">
      <c r="B205" s="32"/>
      <c r="C205" s="127" t="s">
        <v>600</v>
      </c>
      <c r="D205" s="127" t="s">
        <v>225</v>
      </c>
      <c r="E205" s="128" t="s">
        <v>1391</v>
      </c>
      <c r="F205" s="129" t="s">
        <v>1392</v>
      </c>
      <c r="G205" s="130" t="s">
        <v>336</v>
      </c>
      <c r="H205" s="131">
        <v>1</v>
      </c>
      <c r="I205" s="132"/>
      <c r="J205" s="133">
        <f t="shared" si="50"/>
        <v>0</v>
      </c>
      <c r="K205" s="134"/>
      <c r="L205" s="32"/>
      <c r="M205" s="135" t="s">
        <v>1</v>
      </c>
      <c r="N205" s="136" t="s">
        <v>44</v>
      </c>
      <c r="P205" s="137">
        <f t="shared" si="51"/>
        <v>0</v>
      </c>
      <c r="Q205" s="137">
        <v>0</v>
      </c>
      <c r="R205" s="137">
        <f t="shared" si="52"/>
        <v>0</v>
      </c>
      <c r="S205" s="137">
        <v>0</v>
      </c>
      <c r="T205" s="138">
        <f t="shared" si="53"/>
        <v>0</v>
      </c>
      <c r="AR205" s="139" t="s">
        <v>229</v>
      </c>
      <c r="AT205" s="139" t="s">
        <v>225</v>
      </c>
      <c r="AU205" s="139" t="s">
        <v>88</v>
      </c>
      <c r="AY205" s="17" t="s">
        <v>224</v>
      </c>
      <c r="BE205" s="140">
        <f t="shared" si="54"/>
        <v>0</v>
      </c>
      <c r="BF205" s="140">
        <f t="shared" si="55"/>
        <v>0</v>
      </c>
      <c r="BG205" s="140">
        <f t="shared" si="56"/>
        <v>0</v>
      </c>
      <c r="BH205" s="140">
        <f t="shared" si="57"/>
        <v>0</v>
      </c>
      <c r="BI205" s="140">
        <f t="shared" si="58"/>
        <v>0</v>
      </c>
      <c r="BJ205" s="17" t="s">
        <v>6</v>
      </c>
      <c r="BK205" s="140">
        <f t="shared" si="59"/>
        <v>0</v>
      </c>
      <c r="BL205" s="17" t="s">
        <v>229</v>
      </c>
      <c r="BM205" s="139" t="s">
        <v>1393</v>
      </c>
    </row>
    <row r="206" spans="2:65" s="1" customFormat="1" ht="16.5" customHeight="1">
      <c r="B206" s="32"/>
      <c r="C206" s="127" t="s">
        <v>326</v>
      </c>
      <c r="D206" s="127" t="s">
        <v>225</v>
      </c>
      <c r="E206" s="128" t="s">
        <v>1394</v>
      </c>
      <c r="F206" s="129" t="s">
        <v>1395</v>
      </c>
      <c r="G206" s="130" t="s">
        <v>336</v>
      </c>
      <c r="H206" s="131">
        <v>1</v>
      </c>
      <c r="I206" s="132"/>
      <c r="J206" s="133">
        <f t="shared" si="50"/>
        <v>0</v>
      </c>
      <c r="K206" s="134"/>
      <c r="L206" s="32"/>
      <c r="M206" s="135" t="s">
        <v>1</v>
      </c>
      <c r="N206" s="136" t="s">
        <v>44</v>
      </c>
      <c r="P206" s="137">
        <f t="shared" si="51"/>
        <v>0</v>
      </c>
      <c r="Q206" s="137">
        <v>0</v>
      </c>
      <c r="R206" s="137">
        <f t="shared" si="52"/>
        <v>0</v>
      </c>
      <c r="S206" s="137">
        <v>0</v>
      </c>
      <c r="T206" s="138">
        <f t="shared" si="53"/>
        <v>0</v>
      </c>
      <c r="AR206" s="139" t="s">
        <v>229</v>
      </c>
      <c r="AT206" s="139" t="s">
        <v>225</v>
      </c>
      <c r="AU206" s="139" t="s">
        <v>88</v>
      </c>
      <c r="AY206" s="17" t="s">
        <v>224</v>
      </c>
      <c r="BE206" s="140">
        <f t="shared" si="54"/>
        <v>0</v>
      </c>
      <c r="BF206" s="140">
        <f t="shared" si="55"/>
        <v>0</v>
      </c>
      <c r="BG206" s="140">
        <f t="shared" si="56"/>
        <v>0</v>
      </c>
      <c r="BH206" s="140">
        <f t="shared" si="57"/>
        <v>0</v>
      </c>
      <c r="BI206" s="140">
        <f t="shared" si="58"/>
        <v>0</v>
      </c>
      <c r="BJ206" s="17" t="s">
        <v>6</v>
      </c>
      <c r="BK206" s="140">
        <f t="shared" si="59"/>
        <v>0</v>
      </c>
      <c r="BL206" s="17" t="s">
        <v>229</v>
      </c>
      <c r="BM206" s="139" t="s">
        <v>1396</v>
      </c>
    </row>
    <row r="207" spans="2:65" s="1" customFormat="1" ht="16.5" customHeight="1">
      <c r="B207" s="32"/>
      <c r="C207" s="127" t="s">
        <v>607</v>
      </c>
      <c r="D207" s="127" t="s">
        <v>225</v>
      </c>
      <c r="E207" s="128" t="s">
        <v>1397</v>
      </c>
      <c r="F207" s="129" t="s">
        <v>1398</v>
      </c>
      <c r="G207" s="130" t="s">
        <v>336</v>
      </c>
      <c r="H207" s="131">
        <v>1</v>
      </c>
      <c r="I207" s="132"/>
      <c r="J207" s="133">
        <f t="shared" si="50"/>
        <v>0</v>
      </c>
      <c r="K207" s="134"/>
      <c r="L207" s="32"/>
      <c r="M207" s="135" t="s">
        <v>1</v>
      </c>
      <c r="N207" s="136" t="s">
        <v>44</v>
      </c>
      <c r="P207" s="137">
        <f t="shared" si="51"/>
        <v>0</v>
      </c>
      <c r="Q207" s="137">
        <v>0</v>
      </c>
      <c r="R207" s="137">
        <f t="shared" si="52"/>
        <v>0</v>
      </c>
      <c r="S207" s="137">
        <v>0</v>
      </c>
      <c r="T207" s="138">
        <f t="shared" si="53"/>
        <v>0</v>
      </c>
      <c r="AR207" s="139" t="s">
        <v>229</v>
      </c>
      <c r="AT207" s="139" t="s">
        <v>225</v>
      </c>
      <c r="AU207" s="139" t="s">
        <v>88</v>
      </c>
      <c r="AY207" s="17" t="s">
        <v>224</v>
      </c>
      <c r="BE207" s="140">
        <f t="shared" si="54"/>
        <v>0</v>
      </c>
      <c r="BF207" s="140">
        <f t="shared" si="55"/>
        <v>0</v>
      </c>
      <c r="BG207" s="140">
        <f t="shared" si="56"/>
        <v>0</v>
      </c>
      <c r="BH207" s="140">
        <f t="shared" si="57"/>
        <v>0</v>
      </c>
      <c r="BI207" s="140">
        <f t="shared" si="58"/>
        <v>0</v>
      </c>
      <c r="BJ207" s="17" t="s">
        <v>6</v>
      </c>
      <c r="BK207" s="140">
        <f t="shared" si="59"/>
        <v>0</v>
      </c>
      <c r="BL207" s="17" t="s">
        <v>229</v>
      </c>
      <c r="BM207" s="139" t="s">
        <v>525</v>
      </c>
    </row>
    <row r="208" spans="2:65" s="1" customFormat="1" ht="16.5" customHeight="1">
      <c r="B208" s="32"/>
      <c r="C208" s="127" t="s">
        <v>331</v>
      </c>
      <c r="D208" s="127" t="s">
        <v>225</v>
      </c>
      <c r="E208" s="128" t="s">
        <v>1399</v>
      </c>
      <c r="F208" s="129" t="s">
        <v>1400</v>
      </c>
      <c r="G208" s="130" t="s">
        <v>336</v>
      </c>
      <c r="H208" s="131">
        <v>1</v>
      </c>
      <c r="I208" s="132"/>
      <c r="J208" s="133">
        <f t="shared" si="50"/>
        <v>0</v>
      </c>
      <c r="K208" s="134"/>
      <c r="L208" s="32"/>
      <c r="M208" s="135" t="s">
        <v>1</v>
      </c>
      <c r="N208" s="136" t="s">
        <v>44</v>
      </c>
      <c r="P208" s="137">
        <f t="shared" si="51"/>
        <v>0</v>
      </c>
      <c r="Q208" s="137">
        <v>0</v>
      </c>
      <c r="R208" s="137">
        <f t="shared" si="52"/>
        <v>0</v>
      </c>
      <c r="S208" s="137">
        <v>0</v>
      </c>
      <c r="T208" s="138">
        <f t="shared" si="53"/>
        <v>0</v>
      </c>
      <c r="AR208" s="139" t="s">
        <v>229</v>
      </c>
      <c r="AT208" s="139" t="s">
        <v>225</v>
      </c>
      <c r="AU208" s="139" t="s">
        <v>88</v>
      </c>
      <c r="AY208" s="17" t="s">
        <v>224</v>
      </c>
      <c r="BE208" s="140">
        <f t="shared" si="54"/>
        <v>0</v>
      </c>
      <c r="BF208" s="140">
        <f t="shared" si="55"/>
        <v>0</v>
      </c>
      <c r="BG208" s="140">
        <f t="shared" si="56"/>
        <v>0</v>
      </c>
      <c r="BH208" s="140">
        <f t="shared" si="57"/>
        <v>0</v>
      </c>
      <c r="BI208" s="140">
        <f t="shared" si="58"/>
        <v>0</v>
      </c>
      <c r="BJ208" s="17" t="s">
        <v>6</v>
      </c>
      <c r="BK208" s="140">
        <f t="shared" si="59"/>
        <v>0</v>
      </c>
      <c r="BL208" s="17" t="s">
        <v>229</v>
      </c>
      <c r="BM208" s="139" t="s">
        <v>1401</v>
      </c>
    </row>
    <row r="209" spans="2:65" s="10" customFormat="1" ht="22.9" customHeight="1">
      <c r="B209" s="117"/>
      <c r="D209" s="118" t="s">
        <v>78</v>
      </c>
      <c r="E209" s="195" t="s">
        <v>1402</v>
      </c>
      <c r="F209" s="195" t="s">
        <v>1403</v>
      </c>
      <c r="I209" s="120"/>
      <c r="J209" s="196">
        <f>BK209</f>
        <v>0</v>
      </c>
      <c r="L209" s="117"/>
      <c r="M209" s="122"/>
      <c r="P209" s="123">
        <f>SUM(P210:P211)</f>
        <v>0</v>
      </c>
      <c r="R209" s="123">
        <f>SUM(R210:R211)</f>
        <v>0</v>
      </c>
      <c r="T209" s="124">
        <f>SUM(T210:T211)</f>
        <v>0</v>
      </c>
      <c r="AR209" s="118" t="s">
        <v>6</v>
      </c>
      <c r="AT209" s="125" t="s">
        <v>78</v>
      </c>
      <c r="AU209" s="125" t="s">
        <v>6</v>
      </c>
      <c r="AY209" s="118" t="s">
        <v>224</v>
      </c>
      <c r="BK209" s="126">
        <f>SUM(BK210:BK211)</f>
        <v>0</v>
      </c>
    </row>
    <row r="210" spans="2:65" s="1" customFormat="1" ht="16.5" customHeight="1">
      <c r="B210" s="32"/>
      <c r="C210" s="127" t="s">
        <v>615</v>
      </c>
      <c r="D210" s="127" t="s">
        <v>225</v>
      </c>
      <c r="E210" s="128" t="s">
        <v>1404</v>
      </c>
      <c r="F210" s="129" t="s">
        <v>1405</v>
      </c>
      <c r="G210" s="130" t="s">
        <v>336</v>
      </c>
      <c r="H210" s="131">
        <v>5</v>
      </c>
      <c r="I210" s="132"/>
      <c r="J210" s="133">
        <f>ROUND(I210*H210,2)</f>
        <v>0</v>
      </c>
      <c r="K210" s="134"/>
      <c r="L210" s="32"/>
      <c r="M210" s="135" t="s">
        <v>1</v>
      </c>
      <c r="N210" s="136" t="s">
        <v>44</v>
      </c>
      <c r="P210" s="137">
        <f>O210*H210</f>
        <v>0</v>
      </c>
      <c r="Q210" s="137">
        <v>0</v>
      </c>
      <c r="R210" s="137">
        <f>Q210*H210</f>
        <v>0</v>
      </c>
      <c r="S210" s="137">
        <v>0</v>
      </c>
      <c r="T210" s="138">
        <f>S210*H210</f>
        <v>0</v>
      </c>
      <c r="AR210" s="139" t="s">
        <v>229</v>
      </c>
      <c r="AT210" s="139" t="s">
        <v>225</v>
      </c>
      <c r="AU210" s="139" t="s">
        <v>88</v>
      </c>
      <c r="AY210" s="17" t="s">
        <v>224</v>
      </c>
      <c r="BE210" s="140">
        <f>IF(N210="základní",J210,0)</f>
        <v>0</v>
      </c>
      <c r="BF210" s="140">
        <f>IF(N210="snížená",J210,0)</f>
        <v>0</v>
      </c>
      <c r="BG210" s="140">
        <f>IF(N210="zákl. přenesená",J210,0)</f>
        <v>0</v>
      </c>
      <c r="BH210" s="140">
        <f>IF(N210="sníž. přenesená",J210,0)</f>
        <v>0</v>
      </c>
      <c r="BI210" s="140">
        <f>IF(N210="nulová",J210,0)</f>
        <v>0</v>
      </c>
      <c r="BJ210" s="17" t="s">
        <v>6</v>
      </c>
      <c r="BK210" s="140">
        <f>ROUND(I210*H210,2)</f>
        <v>0</v>
      </c>
      <c r="BL210" s="17" t="s">
        <v>229</v>
      </c>
      <c r="BM210" s="139" t="s">
        <v>537</v>
      </c>
    </row>
    <row r="211" spans="2:65" s="1" customFormat="1" ht="16.5" customHeight="1">
      <c r="B211" s="32"/>
      <c r="C211" s="127" t="s">
        <v>337</v>
      </c>
      <c r="D211" s="127" t="s">
        <v>225</v>
      </c>
      <c r="E211" s="128" t="s">
        <v>1406</v>
      </c>
      <c r="F211" s="129" t="s">
        <v>1407</v>
      </c>
      <c r="G211" s="130" t="s">
        <v>336</v>
      </c>
      <c r="H211" s="131">
        <v>5</v>
      </c>
      <c r="I211" s="132"/>
      <c r="J211" s="133">
        <f>ROUND(I211*H211,2)</f>
        <v>0</v>
      </c>
      <c r="K211" s="134"/>
      <c r="L211" s="32"/>
      <c r="M211" s="135" t="s">
        <v>1</v>
      </c>
      <c r="N211" s="136" t="s">
        <v>44</v>
      </c>
      <c r="P211" s="137">
        <f>O211*H211</f>
        <v>0</v>
      </c>
      <c r="Q211" s="137">
        <v>0</v>
      </c>
      <c r="R211" s="137">
        <f>Q211*H211</f>
        <v>0</v>
      </c>
      <c r="S211" s="137">
        <v>0</v>
      </c>
      <c r="T211" s="138">
        <f>S211*H211</f>
        <v>0</v>
      </c>
      <c r="AR211" s="139" t="s">
        <v>229</v>
      </c>
      <c r="AT211" s="139" t="s">
        <v>225</v>
      </c>
      <c r="AU211" s="139" t="s">
        <v>88</v>
      </c>
      <c r="AY211" s="17" t="s">
        <v>224</v>
      </c>
      <c r="BE211" s="140">
        <f>IF(N211="základní",J211,0)</f>
        <v>0</v>
      </c>
      <c r="BF211" s="140">
        <f>IF(N211="snížená",J211,0)</f>
        <v>0</v>
      </c>
      <c r="BG211" s="140">
        <f>IF(N211="zákl. přenesená",J211,0)</f>
        <v>0</v>
      </c>
      <c r="BH211" s="140">
        <f>IF(N211="sníž. přenesená",J211,0)</f>
        <v>0</v>
      </c>
      <c r="BI211" s="140">
        <f>IF(N211="nulová",J211,0)</f>
        <v>0</v>
      </c>
      <c r="BJ211" s="17" t="s">
        <v>6</v>
      </c>
      <c r="BK211" s="140">
        <f>ROUND(I211*H211,2)</f>
        <v>0</v>
      </c>
      <c r="BL211" s="17" t="s">
        <v>229</v>
      </c>
      <c r="BM211" s="139" t="s">
        <v>1408</v>
      </c>
    </row>
    <row r="212" spans="2:65" s="10" customFormat="1" ht="22.9" customHeight="1">
      <c r="B212" s="117"/>
      <c r="D212" s="118" t="s">
        <v>78</v>
      </c>
      <c r="E212" s="195" t="s">
        <v>1409</v>
      </c>
      <c r="F212" s="195" t="s">
        <v>681</v>
      </c>
      <c r="I212" s="120"/>
      <c r="J212" s="196">
        <f>BK212</f>
        <v>0</v>
      </c>
      <c r="L212" s="117"/>
      <c r="M212" s="122"/>
      <c r="P212" s="123">
        <f>SUM(P213:P216)</f>
        <v>0</v>
      </c>
      <c r="R212" s="123">
        <f>SUM(R213:R216)</f>
        <v>0</v>
      </c>
      <c r="T212" s="124">
        <f>SUM(T213:T216)</f>
        <v>0</v>
      </c>
      <c r="AR212" s="118" t="s">
        <v>6</v>
      </c>
      <c r="AT212" s="125" t="s">
        <v>78</v>
      </c>
      <c r="AU212" s="125" t="s">
        <v>6</v>
      </c>
      <c r="AY212" s="118" t="s">
        <v>224</v>
      </c>
      <c r="BK212" s="126">
        <f>SUM(BK213:BK216)</f>
        <v>0</v>
      </c>
    </row>
    <row r="213" spans="2:65" s="1" customFormat="1" ht="24.2" customHeight="1">
      <c r="B213" s="32"/>
      <c r="C213" s="127" t="s">
        <v>622</v>
      </c>
      <c r="D213" s="127" t="s">
        <v>225</v>
      </c>
      <c r="E213" s="128" t="s">
        <v>1410</v>
      </c>
      <c r="F213" s="129" t="s">
        <v>1411</v>
      </c>
      <c r="G213" s="130" t="s">
        <v>447</v>
      </c>
      <c r="H213" s="131">
        <v>300</v>
      </c>
      <c r="I213" s="132"/>
      <c r="J213" s="133">
        <f>ROUND(I213*H213,2)</f>
        <v>0</v>
      </c>
      <c r="K213" s="134"/>
      <c r="L213" s="32"/>
      <c r="M213" s="135" t="s">
        <v>1</v>
      </c>
      <c r="N213" s="136" t="s">
        <v>44</v>
      </c>
      <c r="P213" s="137">
        <f>O213*H213</f>
        <v>0</v>
      </c>
      <c r="Q213" s="137">
        <v>0</v>
      </c>
      <c r="R213" s="137">
        <f>Q213*H213</f>
        <v>0</v>
      </c>
      <c r="S213" s="137">
        <v>0</v>
      </c>
      <c r="T213" s="138">
        <f>S213*H213</f>
        <v>0</v>
      </c>
      <c r="AR213" s="139" t="s">
        <v>229</v>
      </c>
      <c r="AT213" s="139" t="s">
        <v>225</v>
      </c>
      <c r="AU213" s="139" t="s">
        <v>88</v>
      </c>
      <c r="AY213" s="17" t="s">
        <v>224</v>
      </c>
      <c r="BE213" s="140">
        <f>IF(N213="základní",J213,0)</f>
        <v>0</v>
      </c>
      <c r="BF213" s="140">
        <f>IF(N213="snížená",J213,0)</f>
        <v>0</v>
      </c>
      <c r="BG213" s="140">
        <f>IF(N213="zákl. přenesená",J213,0)</f>
        <v>0</v>
      </c>
      <c r="BH213" s="140">
        <f>IF(N213="sníž. přenesená",J213,0)</f>
        <v>0</v>
      </c>
      <c r="BI213" s="140">
        <f>IF(N213="nulová",J213,0)</f>
        <v>0</v>
      </c>
      <c r="BJ213" s="17" t="s">
        <v>6</v>
      </c>
      <c r="BK213" s="140">
        <f>ROUND(I213*H213,2)</f>
        <v>0</v>
      </c>
      <c r="BL213" s="17" t="s">
        <v>229</v>
      </c>
      <c r="BM213" s="139" t="s">
        <v>541</v>
      </c>
    </row>
    <row r="214" spans="2:65" s="1" customFormat="1" ht="24.2" customHeight="1">
      <c r="B214" s="32"/>
      <c r="C214" s="127" t="s">
        <v>626</v>
      </c>
      <c r="D214" s="127" t="s">
        <v>225</v>
      </c>
      <c r="E214" s="128" t="s">
        <v>1412</v>
      </c>
      <c r="F214" s="129" t="s">
        <v>1413</v>
      </c>
      <c r="G214" s="130" t="s">
        <v>1273</v>
      </c>
      <c r="H214" s="131">
        <v>1</v>
      </c>
      <c r="I214" s="132"/>
      <c r="J214" s="133">
        <f>ROUND(I214*H214,2)</f>
        <v>0</v>
      </c>
      <c r="K214" s="134"/>
      <c r="L214" s="32"/>
      <c r="M214" s="135" t="s">
        <v>1</v>
      </c>
      <c r="N214" s="136" t="s">
        <v>44</v>
      </c>
      <c r="P214" s="137">
        <f>O214*H214</f>
        <v>0</v>
      </c>
      <c r="Q214" s="137">
        <v>0</v>
      </c>
      <c r="R214" s="137">
        <f>Q214*H214</f>
        <v>0</v>
      </c>
      <c r="S214" s="137">
        <v>0</v>
      </c>
      <c r="T214" s="138">
        <f>S214*H214</f>
        <v>0</v>
      </c>
      <c r="AR214" s="139" t="s">
        <v>229</v>
      </c>
      <c r="AT214" s="139" t="s">
        <v>225</v>
      </c>
      <c r="AU214" s="139" t="s">
        <v>88</v>
      </c>
      <c r="AY214" s="17" t="s">
        <v>224</v>
      </c>
      <c r="BE214" s="140">
        <f>IF(N214="základní",J214,0)</f>
        <v>0</v>
      </c>
      <c r="BF214" s="140">
        <f>IF(N214="snížená",J214,0)</f>
        <v>0</v>
      </c>
      <c r="BG214" s="140">
        <f>IF(N214="zákl. přenesená",J214,0)</f>
        <v>0</v>
      </c>
      <c r="BH214" s="140">
        <f>IF(N214="sníž. přenesená",J214,0)</f>
        <v>0</v>
      </c>
      <c r="BI214" s="140">
        <f>IF(N214="nulová",J214,0)</f>
        <v>0</v>
      </c>
      <c r="BJ214" s="17" t="s">
        <v>6</v>
      </c>
      <c r="BK214" s="140">
        <f>ROUND(I214*H214,2)</f>
        <v>0</v>
      </c>
      <c r="BL214" s="17" t="s">
        <v>229</v>
      </c>
      <c r="BM214" s="139" t="s">
        <v>1414</v>
      </c>
    </row>
    <row r="215" spans="2:65" s="1" customFormat="1" ht="16.5" customHeight="1">
      <c r="B215" s="32"/>
      <c r="C215" s="127" t="s">
        <v>630</v>
      </c>
      <c r="D215" s="127" t="s">
        <v>225</v>
      </c>
      <c r="E215" s="128" t="s">
        <v>1415</v>
      </c>
      <c r="F215" s="129" t="s">
        <v>1416</v>
      </c>
      <c r="G215" s="130" t="s">
        <v>1273</v>
      </c>
      <c r="H215" s="131">
        <v>1</v>
      </c>
      <c r="I215" s="132"/>
      <c r="J215" s="133">
        <f>ROUND(I215*H215,2)</f>
        <v>0</v>
      </c>
      <c r="K215" s="134"/>
      <c r="L215" s="32"/>
      <c r="M215" s="135" t="s">
        <v>1</v>
      </c>
      <c r="N215" s="136" t="s">
        <v>44</v>
      </c>
      <c r="P215" s="137">
        <f>O215*H215</f>
        <v>0</v>
      </c>
      <c r="Q215" s="137">
        <v>0</v>
      </c>
      <c r="R215" s="137">
        <f>Q215*H215</f>
        <v>0</v>
      </c>
      <c r="S215" s="137">
        <v>0</v>
      </c>
      <c r="T215" s="138">
        <f>S215*H215</f>
        <v>0</v>
      </c>
      <c r="AR215" s="139" t="s">
        <v>229</v>
      </c>
      <c r="AT215" s="139" t="s">
        <v>225</v>
      </c>
      <c r="AU215" s="139" t="s">
        <v>88</v>
      </c>
      <c r="AY215" s="17" t="s">
        <v>224</v>
      </c>
      <c r="BE215" s="140">
        <f>IF(N215="základní",J215,0)</f>
        <v>0</v>
      </c>
      <c r="BF215" s="140">
        <f>IF(N215="snížená",J215,0)</f>
        <v>0</v>
      </c>
      <c r="BG215" s="140">
        <f>IF(N215="zákl. přenesená",J215,0)</f>
        <v>0</v>
      </c>
      <c r="BH215" s="140">
        <f>IF(N215="sníž. přenesená",J215,0)</f>
        <v>0</v>
      </c>
      <c r="BI215" s="140">
        <f>IF(N215="nulová",J215,0)</f>
        <v>0</v>
      </c>
      <c r="BJ215" s="17" t="s">
        <v>6</v>
      </c>
      <c r="BK215" s="140">
        <f>ROUND(I215*H215,2)</f>
        <v>0</v>
      </c>
      <c r="BL215" s="17" t="s">
        <v>229</v>
      </c>
      <c r="BM215" s="139" t="s">
        <v>548</v>
      </c>
    </row>
    <row r="216" spans="2:65" s="1" customFormat="1" ht="16.5" customHeight="1">
      <c r="B216" s="32"/>
      <c r="C216" s="127" t="s">
        <v>634</v>
      </c>
      <c r="D216" s="127" t="s">
        <v>225</v>
      </c>
      <c r="E216" s="128" t="s">
        <v>1417</v>
      </c>
      <c r="F216" s="129" t="s">
        <v>1418</v>
      </c>
      <c r="G216" s="130" t="s">
        <v>1273</v>
      </c>
      <c r="H216" s="131">
        <v>1</v>
      </c>
      <c r="I216" s="132"/>
      <c r="J216" s="133">
        <f>ROUND(I216*H216,2)</f>
        <v>0</v>
      </c>
      <c r="K216" s="134"/>
      <c r="L216" s="32"/>
      <c r="M216" s="181" t="s">
        <v>1</v>
      </c>
      <c r="N216" s="182" t="s">
        <v>44</v>
      </c>
      <c r="O216" s="183"/>
      <c r="P216" s="184">
        <f>O216*H216</f>
        <v>0</v>
      </c>
      <c r="Q216" s="184">
        <v>0</v>
      </c>
      <c r="R216" s="184">
        <f>Q216*H216</f>
        <v>0</v>
      </c>
      <c r="S216" s="184">
        <v>0</v>
      </c>
      <c r="T216" s="185">
        <f>S216*H216</f>
        <v>0</v>
      </c>
      <c r="AR216" s="139" t="s">
        <v>229</v>
      </c>
      <c r="AT216" s="139" t="s">
        <v>225</v>
      </c>
      <c r="AU216" s="139" t="s">
        <v>88</v>
      </c>
      <c r="AY216" s="17" t="s">
        <v>224</v>
      </c>
      <c r="BE216" s="140">
        <f>IF(N216="základní",J216,0)</f>
        <v>0</v>
      </c>
      <c r="BF216" s="140">
        <f>IF(N216="snížená",J216,0)</f>
        <v>0</v>
      </c>
      <c r="BG216" s="140">
        <f>IF(N216="zákl. přenesená",J216,0)</f>
        <v>0</v>
      </c>
      <c r="BH216" s="140">
        <f>IF(N216="sníž. přenesená",J216,0)</f>
        <v>0</v>
      </c>
      <c r="BI216" s="140">
        <f>IF(N216="nulová",J216,0)</f>
        <v>0</v>
      </c>
      <c r="BJ216" s="17" t="s">
        <v>6</v>
      </c>
      <c r="BK216" s="140">
        <f>ROUND(I216*H216,2)</f>
        <v>0</v>
      </c>
      <c r="BL216" s="17" t="s">
        <v>229</v>
      </c>
      <c r="BM216" s="139" t="s">
        <v>1419</v>
      </c>
    </row>
    <row r="217" spans="2:65" s="1" customFormat="1" ht="6.95" customHeight="1">
      <c r="B217" s="44"/>
      <c r="C217" s="45"/>
      <c r="D217" s="45"/>
      <c r="E217" s="45"/>
      <c r="F217" s="45"/>
      <c r="G217" s="45"/>
      <c r="H217" s="45"/>
      <c r="I217" s="45"/>
      <c r="J217" s="45"/>
      <c r="K217" s="45"/>
      <c r="L217" s="32"/>
    </row>
  </sheetData>
  <sheetProtection algorithmName="SHA-512" hashValue="MkNOJJWjpViNt1F1Djuj+j2vSAByfoaojAkXCYnaNq20ngwypvgqyX7Zt3e6nNMpB/sGtYqvjNapDT06Yv3GpA==" saltValue="x9nLI/HNMbXpUpUZIEifSkmngP4pRLT0oW69mo5k+Z0Bp9zK4/Ki2oNFyitGkSwk73zxTIxyG6KwJhdDTU5YBg==" spinCount="100000" sheet="1" objects="1" scenarios="1" formatColumns="0" formatRows="0" autoFilter="0"/>
  <autoFilter ref="C125:K216" xr:uid="{00000000-0009-0000-0000-000006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76"/>
  <sheetViews>
    <sheetView showGridLines="0" topLeftCell="A97" workbookViewId="0">
      <selection activeCell="I127" sqref="I127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106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>
      <c r="B4" s="20"/>
      <c r="D4" s="21" t="s">
        <v>181</v>
      </c>
      <c r="L4" s="20"/>
      <c r="M4" s="88" t="s">
        <v>11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17</v>
      </c>
      <c r="L6" s="20"/>
    </row>
    <row r="7" spans="2:46" ht="16.5" customHeight="1">
      <c r="B7" s="20"/>
      <c r="E7" s="236" t="str">
        <f>'Rekapitulace stavby'!K6</f>
        <v>Přírodní koupací biotop Jilemnice</v>
      </c>
      <c r="F7" s="237"/>
      <c r="G7" s="237"/>
      <c r="H7" s="237"/>
      <c r="L7" s="20"/>
    </row>
    <row r="8" spans="2:46" s="1" customFormat="1" ht="12" customHeight="1">
      <c r="B8" s="32"/>
      <c r="D8" s="27" t="s">
        <v>182</v>
      </c>
      <c r="L8" s="32"/>
    </row>
    <row r="9" spans="2:46" s="1" customFormat="1" ht="16.5" customHeight="1">
      <c r="B9" s="32"/>
      <c r="E9" s="201" t="s">
        <v>1420</v>
      </c>
      <c r="F9" s="235"/>
      <c r="G9" s="235"/>
      <c r="H9" s="235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19</v>
      </c>
      <c r="F11" s="25" t="s">
        <v>1</v>
      </c>
      <c r="I11" s="27" t="s">
        <v>20</v>
      </c>
      <c r="J11" s="25" t="s">
        <v>1</v>
      </c>
      <c r="L11" s="32"/>
    </row>
    <row r="12" spans="2:46" s="1" customFormat="1" ht="12" customHeight="1">
      <c r="B12" s="32"/>
      <c r="D12" s="27" t="s">
        <v>21</v>
      </c>
      <c r="F12" s="25" t="s">
        <v>37</v>
      </c>
      <c r="I12" s="27" t="s">
        <v>23</v>
      </c>
      <c r="J12" s="52" t="str">
        <f>'Rekapitulace stavby'!AN8</f>
        <v>12. 2. 2024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tr">
        <f>IF('Rekapitulace stavby'!AN10="","",'Rekapitulace stavby'!AN10)</f>
        <v>05769370</v>
      </c>
      <c r="L14" s="32"/>
    </row>
    <row r="15" spans="2:46" s="1" customFormat="1" ht="18" customHeight="1">
      <c r="B15" s="32"/>
      <c r="E15" s="25" t="str">
        <f>IF('Rekapitulace stavby'!E11="","",'Rekapitulace stavby'!E11)</f>
        <v>Sportovní centrum Jilemnice, s.r.o.</v>
      </c>
      <c r="I15" s="27" t="s">
        <v>29</v>
      </c>
      <c r="J15" s="25" t="str">
        <f>IF('Rekapitulace stavby'!AN11="","",'Rekapitulace stavby'!AN11)</f>
        <v/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30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8" t="str">
        <f>'Rekapitulace stavby'!E14</f>
        <v>Vyplň údaj</v>
      </c>
      <c r="F18" s="224"/>
      <c r="G18" s="224"/>
      <c r="H18" s="224"/>
      <c r="I18" s="27" t="s">
        <v>29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32</v>
      </c>
      <c r="I20" s="27" t="s">
        <v>26</v>
      </c>
      <c r="J20" s="25" t="str">
        <f>IF('Rekapitulace stavby'!AN16="","",'Rekapitulace stavby'!AN16)</f>
        <v>26230283</v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BAPO s.r.o. </v>
      </c>
      <c r="I21" s="27" t="s">
        <v>29</v>
      </c>
      <c r="J21" s="25" t="str">
        <f>IF('Rekapitulace stavby'!AN17="","",'Rekapitulace stavby'!AN17)</f>
        <v/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36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29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38</v>
      </c>
      <c r="L26" s="32"/>
    </row>
    <row r="27" spans="2:12" s="7" customFormat="1" ht="16.5" customHeight="1">
      <c r="B27" s="89"/>
      <c r="E27" s="228" t="s">
        <v>1</v>
      </c>
      <c r="F27" s="228"/>
      <c r="G27" s="228"/>
      <c r="H27" s="228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39</v>
      </c>
      <c r="J30" s="66">
        <f>ROUND(J124,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41</v>
      </c>
      <c r="I32" s="35" t="s">
        <v>40</v>
      </c>
      <c r="J32" s="35" t="s">
        <v>42</v>
      </c>
      <c r="L32" s="32"/>
    </row>
    <row r="33" spans="2:12" s="1" customFormat="1" ht="14.45" customHeight="1">
      <c r="B33" s="32"/>
      <c r="D33" s="55" t="s">
        <v>43</v>
      </c>
      <c r="E33" s="27" t="s">
        <v>44</v>
      </c>
      <c r="F33" s="91">
        <f>ROUND((SUM(BE124:BE175)),  2)</f>
        <v>0</v>
      </c>
      <c r="I33" s="92">
        <v>0.21</v>
      </c>
      <c r="J33" s="91">
        <f>ROUND(((SUM(BE124:BE175))*I33),  2)</f>
        <v>0</v>
      </c>
      <c r="L33" s="32"/>
    </row>
    <row r="34" spans="2:12" s="1" customFormat="1" ht="14.45" customHeight="1">
      <c r="B34" s="32"/>
      <c r="E34" s="27" t="s">
        <v>45</v>
      </c>
      <c r="F34" s="91">
        <f>ROUND((SUM(BF124:BF175)),  2)</f>
        <v>0</v>
      </c>
      <c r="I34" s="92">
        <v>0.12</v>
      </c>
      <c r="J34" s="91">
        <f>ROUND(((SUM(BF124:BF175))*I34),  2)</f>
        <v>0</v>
      </c>
      <c r="L34" s="32"/>
    </row>
    <row r="35" spans="2:12" s="1" customFormat="1" ht="14.45" hidden="1" customHeight="1">
      <c r="B35" s="32"/>
      <c r="E35" s="27" t="s">
        <v>46</v>
      </c>
      <c r="F35" s="91">
        <f>ROUND((SUM(BG124:BG175)),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47</v>
      </c>
      <c r="F36" s="91">
        <f>ROUND((SUM(BH124:BH175)),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48</v>
      </c>
      <c r="F37" s="91">
        <f>ROUND((SUM(BI124:BI175)),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3"/>
      <c r="D39" s="94" t="s">
        <v>49</v>
      </c>
      <c r="E39" s="57"/>
      <c r="F39" s="57"/>
      <c r="G39" s="95" t="s">
        <v>50</v>
      </c>
      <c r="H39" s="96" t="s">
        <v>51</v>
      </c>
      <c r="I39" s="57"/>
      <c r="J39" s="97">
        <f>SUM(J30:J37)</f>
        <v>0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52</v>
      </c>
      <c r="E50" s="42"/>
      <c r="F50" s="42"/>
      <c r="G50" s="41" t="s">
        <v>53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54</v>
      </c>
      <c r="E61" s="34"/>
      <c r="F61" s="99" t="s">
        <v>55</v>
      </c>
      <c r="G61" s="43" t="s">
        <v>54</v>
      </c>
      <c r="H61" s="34"/>
      <c r="I61" s="34"/>
      <c r="J61" s="100" t="s">
        <v>55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56</v>
      </c>
      <c r="E65" s="42"/>
      <c r="F65" s="42"/>
      <c r="G65" s="41" t="s">
        <v>57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54</v>
      </c>
      <c r="E76" s="34"/>
      <c r="F76" s="99" t="s">
        <v>55</v>
      </c>
      <c r="G76" s="43" t="s">
        <v>54</v>
      </c>
      <c r="H76" s="34"/>
      <c r="I76" s="34"/>
      <c r="J76" s="100" t="s">
        <v>55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184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17</v>
      </c>
      <c r="L84" s="32"/>
    </row>
    <row r="85" spans="2:47" s="1" customFormat="1" ht="16.5" customHeight="1">
      <c r="B85" s="32"/>
      <c r="E85" s="236" t="str">
        <f>E7</f>
        <v>Přírodní koupací biotop Jilemnice</v>
      </c>
      <c r="F85" s="237"/>
      <c r="G85" s="237"/>
      <c r="H85" s="237"/>
      <c r="L85" s="32"/>
    </row>
    <row r="86" spans="2:47" s="1" customFormat="1" ht="12" customHeight="1">
      <c r="B86" s="32"/>
      <c r="C86" s="27" t="s">
        <v>182</v>
      </c>
      <c r="L86" s="32"/>
    </row>
    <row r="87" spans="2:47" s="1" customFormat="1" ht="16.5" customHeight="1">
      <c r="B87" s="32"/>
      <c r="E87" s="201" t="str">
        <f>E9</f>
        <v>SO 05.1 - Areálové vedení IS - kanaliza + vodovod</v>
      </c>
      <c r="F87" s="235"/>
      <c r="G87" s="235"/>
      <c r="H87" s="235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21</v>
      </c>
      <c r="F89" s="25" t="str">
        <f>F12</f>
        <v xml:space="preserve"> </v>
      </c>
      <c r="I89" s="27" t="s">
        <v>23</v>
      </c>
      <c r="J89" s="52" t="str">
        <f>IF(J12="","",J12)</f>
        <v>12. 2. 2024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25</v>
      </c>
      <c r="F91" s="25" t="str">
        <f>E15</f>
        <v>Sportovní centrum Jilemnice, s.r.o.</v>
      </c>
      <c r="I91" s="27" t="s">
        <v>32</v>
      </c>
      <c r="J91" s="30" t="str">
        <f>E21</f>
        <v xml:space="preserve">BAPO s.r.o. </v>
      </c>
      <c r="L91" s="32"/>
    </row>
    <row r="92" spans="2:47" s="1" customFormat="1" ht="15.2" customHeight="1">
      <c r="B92" s="32"/>
      <c r="C92" s="27" t="s">
        <v>30</v>
      </c>
      <c r="F92" s="25" t="str">
        <f>IF(E18="","",E18)</f>
        <v>Vyplň údaj</v>
      </c>
      <c r="I92" s="27" t="s">
        <v>36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185</v>
      </c>
      <c r="D94" s="93"/>
      <c r="E94" s="93"/>
      <c r="F94" s="93"/>
      <c r="G94" s="93"/>
      <c r="H94" s="93"/>
      <c r="I94" s="93"/>
      <c r="J94" s="102" t="s">
        <v>186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3" t="s">
        <v>187</v>
      </c>
      <c r="J96" s="66">
        <f>J124</f>
        <v>0</v>
      </c>
      <c r="L96" s="32"/>
      <c r="AU96" s="17" t="s">
        <v>188</v>
      </c>
    </row>
    <row r="97" spans="2:12" s="8" customFormat="1" ht="24.95" customHeight="1">
      <c r="B97" s="104"/>
      <c r="D97" s="105" t="s">
        <v>1421</v>
      </c>
      <c r="E97" s="106"/>
      <c r="F97" s="106"/>
      <c r="G97" s="106"/>
      <c r="H97" s="106"/>
      <c r="I97" s="106"/>
      <c r="J97" s="107">
        <f>J125</f>
        <v>0</v>
      </c>
      <c r="L97" s="104"/>
    </row>
    <row r="98" spans="2:12" s="15" customFormat="1" ht="19.899999999999999" customHeight="1">
      <c r="B98" s="191"/>
      <c r="D98" s="192" t="s">
        <v>1422</v>
      </c>
      <c r="E98" s="193"/>
      <c r="F98" s="193"/>
      <c r="G98" s="193"/>
      <c r="H98" s="193"/>
      <c r="I98" s="193"/>
      <c r="J98" s="194">
        <f>J126</f>
        <v>0</v>
      </c>
      <c r="L98" s="191"/>
    </row>
    <row r="99" spans="2:12" s="15" customFormat="1" ht="19.899999999999999" customHeight="1">
      <c r="B99" s="191"/>
      <c r="D99" s="192" t="s">
        <v>1423</v>
      </c>
      <c r="E99" s="193"/>
      <c r="F99" s="193"/>
      <c r="G99" s="193"/>
      <c r="H99" s="193"/>
      <c r="I99" s="193"/>
      <c r="J99" s="194">
        <f>J139</f>
        <v>0</v>
      </c>
      <c r="L99" s="191"/>
    </row>
    <row r="100" spans="2:12" s="8" customFormat="1" ht="24.95" customHeight="1">
      <c r="B100" s="104"/>
      <c r="D100" s="105" t="s">
        <v>1424</v>
      </c>
      <c r="E100" s="106"/>
      <c r="F100" s="106"/>
      <c r="G100" s="106"/>
      <c r="H100" s="106"/>
      <c r="I100" s="106"/>
      <c r="J100" s="107">
        <f>J143</f>
        <v>0</v>
      </c>
      <c r="L100" s="104"/>
    </row>
    <row r="101" spans="2:12" s="15" customFormat="1" ht="19.899999999999999" customHeight="1">
      <c r="B101" s="191"/>
      <c r="D101" s="192" t="s">
        <v>1425</v>
      </c>
      <c r="E101" s="193"/>
      <c r="F101" s="193"/>
      <c r="G101" s="193"/>
      <c r="H101" s="193"/>
      <c r="I101" s="193"/>
      <c r="J101" s="194">
        <f>J144</f>
        <v>0</v>
      </c>
      <c r="L101" s="191"/>
    </row>
    <row r="102" spans="2:12" s="15" customFormat="1" ht="19.899999999999999" customHeight="1">
      <c r="B102" s="191"/>
      <c r="D102" s="192" t="s">
        <v>1426</v>
      </c>
      <c r="E102" s="193"/>
      <c r="F102" s="193"/>
      <c r="G102" s="193"/>
      <c r="H102" s="193"/>
      <c r="I102" s="193"/>
      <c r="J102" s="194">
        <f>J153</f>
        <v>0</v>
      </c>
      <c r="L102" s="191"/>
    </row>
    <row r="103" spans="2:12" s="8" customFormat="1" ht="24.95" customHeight="1">
      <c r="B103" s="104"/>
      <c r="D103" s="105" t="s">
        <v>1427</v>
      </c>
      <c r="E103" s="106"/>
      <c r="F103" s="106"/>
      <c r="G103" s="106"/>
      <c r="H103" s="106"/>
      <c r="I103" s="106"/>
      <c r="J103" s="107">
        <f>J170</f>
        <v>0</v>
      </c>
      <c r="L103" s="104"/>
    </row>
    <row r="104" spans="2:12" s="15" customFormat="1" ht="19.899999999999999" customHeight="1">
      <c r="B104" s="191"/>
      <c r="D104" s="192" t="s">
        <v>1428</v>
      </c>
      <c r="E104" s="193"/>
      <c r="F104" s="193"/>
      <c r="G104" s="193"/>
      <c r="H104" s="193"/>
      <c r="I104" s="193"/>
      <c r="J104" s="194">
        <f>J171</f>
        <v>0</v>
      </c>
      <c r="L104" s="191"/>
    </row>
    <row r="105" spans="2:12" s="1" customFormat="1" ht="21.75" customHeight="1">
      <c r="B105" s="32"/>
      <c r="L105" s="32"/>
    </row>
    <row r="106" spans="2:12" s="1" customFormat="1" ht="6.95" customHeight="1"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2"/>
    </row>
    <row r="110" spans="2:12" s="1" customFormat="1" ht="6.95" customHeight="1"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32"/>
    </row>
    <row r="111" spans="2:12" s="1" customFormat="1" ht="24.95" customHeight="1">
      <c r="B111" s="32"/>
      <c r="C111" s="21" t="s">
        <v>210</v>
      </c>
      <c r="L111" s="32"/>
    </row>
    <row r="112" spans="2:12" s="1" customFormat="1" ht="6.95" customHeight="1">
      <c r="B112" s="32"/>
      <c r="L112" s="32"/>
    </row>
    <row r="113" spans="2:65" s="1" customFormat="1" ht="12" customHeight="1">
      <c r="B113" s="32"/>
      <c r="C113" s="27" t="s">
        <v>17</v>
      </c>
      <c r="L113" s="32"/>
    </row>
    <row r="114" spans="2:65" s="1" customFormat="1" ht="16.5" customHeight="1">
      <c r="B114" s="32"/>
      <c r="E114" s="236" t="str">
        <f>E7</f>
        <v>Přírodní koupací biotop Jilemnice</v>
      </c>
      <c r="F114" s="237"/>
      <c r="G114" s="237"/>
      <c r="H114" s="237"/>
      <c r="L114" s="32"/>
    </row>
    <row r="115" spans="2:65" s="1" customFormat="1" ht="12" customHeight="1">
      <c r="B115" s="32"/>
      <c r="C115" s="27" t="s">
        <v>182</v>
      </c>
      <c r="L115" s="32"/>
    </row>
    <row r="116" spans="2:65" s="1" customFormat="1" ht="16.5" customHeight="1">
      <c r="B116" s="32"/>
      <c r="E116" s="201" t="str">
        <f>E9</f>
        <v>SO 05.1 - Areálové vedení IS - kanaliza + vodovod</v>
      </c>
      <c r="F116" s="235"/>
      <c r="G116" s="235"/>
      <c r="H116" s="235"/>
      <c r="L116" s="32"/>
    </row>
    <row r="117" spans="2:65" s="1" customFormat="1" ht="6.95" customHeight="1">
      <c r="B117" s="32"/>
      <c r="L117" s="32"/>
    </row>
    <row r="118" spans="2:65" s="1" customFormat="1" ht="12" customHeight="1">
      <c r="B118" s="32"/>
      <c r="C118" s="27" t="s">
        <v>21</v>
      </c>
      <c r="F118" s="25" t="str">
        <f>F12</f>
        <v xml:space="preserve"> </v>
      </c>
      <c r="I118" s="27" t="s">
        <v>23</v>
      </c>
      <c r="J118" s="52" t="str">
        <f>IF(J12="","",J12)</f>
        <v>12. 2. 2024</v>
      </c>
      <c r="L118" s="32"/>
    </row>
    <row r="119" spans="2:65" s="1" customFormat="1" ht="6.95" customHeight="1">
      <c r="B119" s="32"/>
      <c r="L119" s="32"/>
    </row>
    <row r="120" spans="2:65" s="1" customFormat="1" ht="15.2" customHeight="1">
      <c r="B120" s="32"/>
      <c r="C120" s="27" t="s">
        <v>25</v>
      </c>
      <c r="F120" s="25" t="str">
        <f>E15</f>
        <v>Sportovní centrum Jilemnice, s.r.o.</v>
      </c>
      <c r="I120" s="27" t="s">
        <v>32</v>
      </c>
      <c r="J120" s="30" t="str">
        <f>E21</f>
        <v xml:space="preserve">BAPO s.r.o. </v>
      </c>
      <c r="L120" s="32"/>
    </row>
    <row r="121" spans="2:65" s="1" customFormat="1" ht="15.2" customHeight="1">
      <c r="B121" s="32"/>
      <c r="C121" s="27" t="s">
        <v>30</v>
      </c>
      <c r="F121" s="25" t="str">
        <f>IF(E18="","",E18)</f>
        <v>Vyplň údaj</v>
      </c>
      <c r="I121" s="27" t="s">
        <v>36</v>
      </c>
      <c r="J121" s="30" t="str">
        <f>E24</f>
        <v xml:space="preserve"> </v>
      </c>
      <c r="L121" s="32"/>
    </row>
    <row r="122" spans="2:65" s="1" customFormat="1" ht="10.35" customHeight="1">
      <c r="B122" s="32"/>
      <c r="L122" s="32"/>
    </row>
    <row r="123" spans="2:65" s="9" customFormat="1" ht="29.25" customHeight="1">
      <c r="B123" s="108"/>
      <c r="C123" s="109" t="s">
        <v>211</v>
      </c>
      <c r="D123" s="110" t="s">
        <v>64</v>
      </c>
      <c r="E123" s="110" t="s">
        <v>60</v>
      </c>
      <c r="F123" s="110" t="s">
        <v>61</v>
      </c>
      <c r="G123" s="110" t="s">
        <v>212</v>
      </c>
      <c r="H123" s="110" t="s">
        <v>213</v>
      </c>
      <c r="I123" s="110" t="s">
        <v>214</v>
      </c>
      <c r="J123" s="111" t="s">
        <v>186</v>
      </c>
      <c r="K123" s="112" t="s">
        <v>215</v>
      </c>
      <c r="L123" s="108"/>
      <c r="M123" s="59" t="s">
        <v>1</v>
      </c>
      <c r="N123" s="60" t="s">
        <v>43</v>
      </c>
      <c r="O123" s="60" t="s">
        <v>216</v>
      </c>
      <c r="P123" s="60" t="s">
        <v>217</v>
      </c>
      <c r="Q123" s="60" t="s">
        <v>218</v>
      </c>
      <c r="R123" s="60" t="s">
        <v>219</v>
      </c>
      <c r="S123" s="60" t="s">
        <v>220</v>
      </c>
      <c r="T123" s="61" t="s">
        <v>221</v>
      </c>
    </row>
    <row r="124" spans="2:65" s="1" customFormat="1" ht="22.9" customHeight="1">
      <c r="B124" s="32"/>
      <c r="C124" s="64" t="s">
        <v>222</v>
      </c>
      <c r="J124" s="113">
        <f>BK124</f>
        <v>0</v>
      </c>
      <c r="L124" s="32"/>
      <c r="M124" s="62"/>
      <c r="N124" s="53"/>
      <c r="O124" s="53"/>
      <c r="P124" s="114">
        <f>P125+P143+P170</f>
        <v>0</v>
      </c>
      <c r="Q124" s="53"/>
      <c r="R124" s="114">
        <f>R125+R143+R170</f>
        <v>1.9333399999999976</v>
      </c>
      <c r="S124" s="53"/>
      <c r="T124" s="115">
        <f>T125+T143+T170</f>
        <v>0</v>
      </c>
      <c r="AT124" s="17" t="s">
        <v>78</v>
      </c>
      <c r="AU124" s="17" t="s">
        <v>188</v>
      </c>
      <c r="BK124" s="116">
        <f>BK125+BK143+BK170</f>
        <v>0</v>
      </c>
    </row>
    <row r="125" spans="2:65" s="10" customFormat="1" ht="25.9" customHeight="1">
      <c r="B125" s="117"/>
      <c r="D125" s="118" t="s">
        <v>78</v>
      </c>
      <c r="E125" s="119" t="s">
        <v>1429</v>
      </c>
      <c r="F125" s="119" t="s">
        <v>1430</v>
      </c>
      <c r="I125" s="120"/>
      <c r="J125" s="121">
        <f>BK125</f>
        <v>0</v>
      </c>
      <c r="L125" s="117"/>
      <c r="M125" s="122"/>
      <c r="P125" s="123">
        <f>P126+P139</f>
        <v>0</v>
      </c>
      <c r="R125" s="123">
        <f>R126+R139</f>
        <v>1.1347099999999999</v>
      </c>
      <c r="T125" s="124">
        <f>T126+T139</f>
        <v>0</v>
      </c>
      <c r="AR125" s="118" t="s">
        <v>6</v>
      </c>
      <c r="AT125" s="125" t="s">
        <v>78</v>
      </c>
      <c r="AU125" s="125" t="s">
        <v>79</v>
      </c>
      <c r="AY125" s="118" t="s">
        <v>224</v>
      </c>
      <c r="BK125" s="126">
        <f>BK126+BK139</f>
        <v>0</v>
      </c>
    </row>
    <row r="126" spans="2:65" s="10" customFormat="1" ht="22.9" customHeight="1">
      <c r="B126" s="117"/>
      <c r="D126" s="118" t="s">
        <v>78</v>
      </c>
      <c r="E126" s="195" t="s">
        <v>6</v>
      </c>
      <c r="F126" s="195" t="s">
        <v>1431</v>
      </c>
      <c r="I126" s="120"/>
      <c r="J126" s="196">
        <f>BK126</f>
        <v>0</v>
      </c>
      <c r="L126" s="117"/>
      <c r="M126" s="122"/>
      <c r="P126" s="123">
        <f>SUM(P127:P138)</f>
        <v>0</v>
      </c>
      <c r="R126" s="123">
        <f>SUM(R127:R138)</f>
        <v>0</v>
      </c>
      <c r="T126" s="124">
        <f>SUM(T127:T138)</f>
        <v>0</v>
      </c>
      <c r="AR126" s="118" t="s">
        <v>6</v>
      </c>
      <c r="AT126" s="125" t="s">
        <v>78</v>
      </c>
      <c r="AU126" s="125" t="s">
        <v>6</v>
      </c>
      <c r="AY126" s="118" t="s">
        <v>224</v>
      </c>
      <c r="BK126" s="126">
        <f>SUM(BK127:BK138)</f>
        <v>0</v>
      </c>
    </row>
    <row r="127" spans="2:65" s="1" customFormat="1" ht="24.2" customHeight="1">
      <c r="B127" s="32"/>
      <c r="C127" s="127" t="s">
        <v>6</v>
      </c>
      <c r="D127" s="127" t="s">
        <v>225</v>
      </c>
      <c r="E127" s="128" t="s">
        <v>1432</v>
      </c>
      <c r="F127" s="129" t="s">
        <v>1433</v>
      </c>
      <c r="G127" s="130" t="s">
        <v>228</v>
      </c>
      <c r="H127" s="131">
        <v>106</v>
      </c>
      <c r="I127" s="132"/>
      <c r="J127" s="133">
        <f t="shared" ref="J127:J138" si="0">ROUND(I127*H127,2)</f>
        <v>0</v>
      </c>
      <c r="K127" s="134"/>
      <c r="L127" s="32"/>
      <c r="M127" s="135" t="s">
        <v>1</v>
      </c>
      <c r="N127" s="136" t="s">
        <v>44</v>
      </c>
      <c r="P127" s="137">
        <f t="shared" ref="P127:P138" si="1">O127*H127</f>
        <v>0</v>
      </c>
      <c r="Q127" s="137">
        <v>0</v>
      </c>
      <c r="R127" s="137">
        <f t="shared" ref="R127:R138" si="2">Q127*H127</f>
        <v>0</v>
      </c>
      <c r="S127" s="137">
        <v>0</v>
      </c>
      <c r="T127" s="138">
        <f t="shared" ref="T127:T138" si="3">S127*H127</f>
        <v>0</v>
      </c>
      <c r="AR127" s="139" t="s">
        <v>229</v>
      </c>
      <c r="AT127" s="139" t="s">
        <v>225</v>
      </c>
      <c r="AU127" s="139" t="s">
        <v>88</v>
      </c>
      <c r="AY127" s="17" t="s">
        <v>224</v>
      </c>
      <c r="BE127" s="140">
        <f t="shared" ref="BE127:BE138" si="4">IF(N127="základní",J127,0)</f>
        <v>0</v>
      </c>
      <c r="BF127" s="140">
        <f t="shared" ref="BF127:BF138" si="5">IF(N127="snížená",J127,0)</f>
        <v>0</v>
      </c>
      <c r="BG127" s="140">
        <f t="shared" ref="BG127:BG138" si="6">IF(N127="zákl. přenesená",J127,0)</f>
        <v>0</v>
      </c>
      <c r="BH127" s="140">
        <f t="shared" ref="BH127:BH138" si="7">IF(N127="sníž. přenesená",J127,0)</f>
        <v>0</v>
      </c>
      <c r="BI127" s="140">
        <f t="shared" ref="BI127:BI138" si="8">IF(N127="nulová",J127,0)</f>
        <v>0</v>
      </c>
      <c r="BJ127" s="17" t="s">
        <v>6</v>
      </c>
      <c r="BK127" s="140">
        <f t="shared" ref="BK127:BK138" si="9">ROUND(I127*H127,2)</f>
        <v>0</v>
      </c>
      <c r="BL127" s="17" t="s">
        <v>229</v>
      </c>
      <c r="BM127" s="139" t="s">
        <v>88</v>
      </c>
    </row>
    <row r="128" spans="2:65" s="1" customFormat="1" ht="21.75" customHeight="1">
      <c r="B128" s="32"/>
      <c r="C128" s="127" t="s">
        <v>88</v>
      </c>
      <c r="D128" s="127" t="s">
        <v>225</v>
      </c>
      <c r="E128" s="128" t="s">
        <v>1434</v>
      </c>
      <c r="F128" s="129" t="s">
        <v>1435</v>
      </c>
      <c r="G128" s="130" t="s">
        <v>228</v>
      </c>
      <c r="H128" s="131">
        <v>648</v>
      </c>
      <c r="I128" s="132"/>
      <c r="J128" s="133">
        <f t="shared" si="0"/>
        <v>0</v>
      </c>
      <c r="K128" s="134"/>
      <c r="L128" s="32"/>
      <c r="M128" s="135" t="s">
        <v>1</v>
      </c>
      <c r="N128" s="136" t="s">
        <v>44</v>
      </c>
      <c r="P128" s="137">
        <f t="shared" si="1"/>
        <v>0</v>
      </c>
      <c r="Q128" s="137">
        <v>0</v>
      </c>
      <c r="R128" s="137">
        <f t="shared" si="2"/>
        <v>0</v>
      </c>
      <c r="S128" s="137">
        <v>0</v>
      </c>
      <c r="T128" s="138">
        <f t="shared" si="3"/>
        <v>0</v>
      </c>
      <c r="AR128" s="139" t="s">
        <v>229</v>
      </c>
      <c r="AT128" s="139" t="s">
        <v>225</v>
      </c>
      <c r="AU128" s="139" t="s">
        <v>88</v>
      </c>
      <c r="AY128" s="17" t="s">
        <v>224</v>
      </c>
      <c r="BE128" s="140">
        <f t="shared" si="4"/>
        <v>0</v>
      </c>
      <c r="BF128" s="140">
        <f t="shared" si="5"/>
        <v>0</v>
      </c>
      <c r="BG128" s="140">
        <f t="shared" si="6"/>
        <v>0</v>
      </c>
      <c r="BH128" s="140">
        <f t="shared" si="7"/>
        <v>0</v>
      </c>
      <c r="BI128" s="140">
        <f t="shared" si="8"/>
        <v>0</v>
      </c>
      <c r="BJ128" s="17" t="s">
        <v>6</v>
      </c>
      <c r="BK128" s="140">
        <f t="shared" si="9"/>
        <v>0</v>
      </c>
      <c r="BL128" s="17" t="s">
        <v>229</v>
      </c>
      <c r="BM128" s="139" t="s">
        <v>229</v>
      </c>
    </row>
    <row r="129" spans="2:65" s="1" customFormat="1" ht="24.2" customHeight="1">
      <c r="B129" s="32"/>
      <c r="C129" s="127" t="s">
        <v>241</v>
      </c>
      <c r="D129" s="127" t="s">
        <v>225</v>
      </c>
      <c r="E129" s="128" t="s">
        <v>1436</v>
      </c>
      <c r="F129" s="129" t="s">
        <v>1437</v>
      </c>
      <c r="G129" s="130" t="s">
        <v>228</v>
      </c>
      <c r="H129" s="131">
        <v>754</v>
      </c>
      <c r="I129" s="132"/>
      <c r="J129" s="133">
        <f t="shared" si="0"/>
        <v>0</v>
      </c>
      <c r="K129" s="134"/>
      <c r="L129" s="32"/>
      <c r="M129" s="135" t="s">
        <v>1</v>
      </c>
      <c r="N129" s="136" t="s">
        <v>44</v>
      </c>
      <c r="P129" s="137">
        <f t="shared" si="1"/>
        <v>0</v>
      </c>
      <c r="Q129" s="137">
        <v>0</v>
      </c>
      <c r="R129" s="137">
        <f t="shared" si="2"/>
        <v>0</v>
      </c>
      <c r="S129" s="137">
        <v>0</v>
      </c>
      <c r="T129" s="138">
        <f t="shared" si="3"/>
        <v>0</v>
      </c>
      <c r="AR129" s="139" t="s">
        <v>229</v>
      </c>
      <c r="AT129" s="139" t="s">
        <v>225</v>
      </c>
      <c r="AU129" s="139" t="s">
        <v>88</v>
      </c>
      <c r="AY129" s="17" t="s">
        <v>224</v>
      </c>
      <c r="BE129" s="140">
        <f t="shared" si="4"/>
        <v>0</v>
      </c>
      <c r="BF129" s="140">
        <f t="shared" si="5"/>
        <v>0</v>
      </c>
      <c r="BG129" s="140">
        <f t="shared" si="6"/>
        <v>0</v>
      </c>
      <c r="BH129" s="140">
        <f t="shared" si="7"/>
        <v>0</v>
      </c>
      <c r="BI129" s="140">
        <f t="shared" si="8"/>
        <v>0</v>
      </c>
      <c r="BJ129" s="17" t="s">
        <v>6</v>
      </c>
      <c r="BK129" s="140">
        <f t="shared" si="9"/>
        <v>0</v>
      </c>
      <c r="BL129" s="17" t="s">
        <v>229</v>
      </c>
      <c r="BM129" s="139" t="s">
        <v>258</v>
      </c>
    </row>
    <row r="130" spans="2:65" s="1" customFormat="1" ht="24.2" customHeight="1">
      <c r="B130" s="32"/>
      <c r="C130" s="127" t="s">
        <v>229</v>
      </c>
      <c r="D130" s="127" t="s">
        <v>225</v>
      </c>
      <c r="E130" s="128" t="s">
        <v>1438</v>
      </c>
      <c r="F130" s="129" t="s">
        <v>1439</v>
      </c>
      <c r="G130" s="130" t="s">
        <v>228</v>
      </c>
      <c r="H130" s="131">
        <v>251</v>
      </c>
      <c r="I130" s="132"/>
      <c r="J130" s="133">
        <f t="shared" si="0"/>
        <v>0</v>
      </c>
      <c r="K130" s="134"/>
      <c r="L130" s="32"/>
      <c r="M130" s="135" t="s">
        <v>1</v>
      </c>
      <c r="N130" s="136" t="s">
        <v>44</v>
      </c>
      <c r="P130" s="137">
        <f t="shared" si="1"/>
        <v>0</v>
      </c>
      <c r="Q130" s="137">
        <v>0</v>
      </c>
      <c r="R130" s="137">
        <f t="shared" si="2"/>
        <v>0</v>
      </c>
      <c r="S130" s="137">
        <v>0</v>
      </c>
      <c r="T130" s="138">
        <f t="shared" si="3"/>
        <v>0</v>
      </c>
      <c r="AR130" s="139" t="s">
        <v>229</v>
      </c>
      <c r="AT130" s="139" t="s">
        <v>225</v>
      </c>
      <c r="AU130" s="139" t="s">
        <v>88</v>
      </c>
      <c r="AY130" s="17" t="s">
        <v>224</v>
      </c>
      <c r="BE130" s="140">
        <f t="shared" si="4"/>
        <v>0</v>
      </c>
      <c r="BF130" s="140">
        <f t="shared" si="5"/>
        <v>0</v>
      </c>
      <c r="BG130" s="140">
        <f t="shared" si="6"/>
        <v>0</v>
      </c>
      <c r="BH130" s="140">
        <f t="shared" si="7"/>
        <v>0</v>
      </c>
      <c r="BI130" s="140">
        <f t="shared" si="8"/>
        <v>0</v>
      </c>
      <c r="BJ130" s="17" t="s">
        <v>6</v>
      </c>
      <c r="BK130" s="140">
        <f t="shared" si="9"/>
        <v>0</v>
      </c>
      <c r="BL130" s="17" t="s">
        <v>229</v>
      </c>
      <c r="BM130" s="139" t="s">
        <v>272</v>
      </c>
    </row>
    <row r="131" spans="2:65" s="1" customFormat="1" ht="21.75" customHeight="1">
      <c r="B131" s="32"/>
      <c r="C131" s="127" t="s">
        <v>250</v>
      </c>
      <c r="D131" s="127" t="s">
        <v>225</v>
      </c>
      <c r="E131" s="128" t="s">
        <v>1440</v>
      </c>
      <c r="F131" s="129" t="s">
        <v>1441</v>
      </c>
      <c r="G131" s="130" t="s">
        <v>228</v>
      </c>
      <c r="H131" s="131">
        <v>251</v>
      </c>
      <c r="I131" s="132"/>
      <c r="J131" s="133">
        <f t="shared" si="0"/>
        <v>0</v>
      </c>
      <c r="K131" s="134"/>
      <c r="L131" s="32"/>
      <c r="M131" s="135" t="s">
        <v>1</v>
      </c>
      <c r="N131" s="136" t="s">
        <v>44</v>
      </c>
      <c r="P131" s="137">
        <f t="shared" si="1"/>
        <v>0</v>
      </c>
      <c r="Q131" s="137">
        <v>0</v>
      </c>
      <c r="R131" s="137">
        <f t="shared" si="2"/>
        <v>0</v>
      </c>
      <c r="S131" s="137">
        <v>0</v>
      </c>
      <c r="T131" s="138">
        <f t="shared" si="3"/>
        <v>0</v>
      </c>
      <c r="AR131" s="139" t="s">
        <v>229</v>
      </c>
      <c r="AT131" s="139" t="s">
        <v>225</v>
      </c>
      <c r="AU131" s="139" t="s">
        <v>88</v>
      </c>
      <c r="AY131" s="17" t="s">
        <v>224</v>
      </c>
      <c r="BE131" s="140">
        <f t="shared" si="4"/>
        <v>0</v>
      </c>
      <c r="BF131" s="140">
        <f t="shared" si="5"/>
        <v>0</v>
      </c>
      <c r="BG131" s="140">
        <f t="shared" si="6"/>
        <v>0</v>
      </c>
      <c r="BH131" s="140">
        <f t="shared" si="7"/>
        <v>0</v>
      </c>
      <c r="BI131" s="140">
        <f t="shared" si="8"/>
        <v>0</v>
      </c>
      <c r="BJ131" s="17" t="s">
        <v>6</v>
      </c>
      <c r="BK131" s="140">
        <f t="shared" si="9"/>
        <v>0</v>
      </c>
      <c r="BL131" s="17" t="s">
        <v>229</v>
      </c>
      <c r="BM131" s="139" t="s">
        <v>282</v>
      </c>
    </row>
    <row r="132" spans="2:65" s="1" customFormat="1" ht="16.5" customHeight="1">
      <c r="B132" s="32"/>
      <c r="C132" s="127" t="s">
        <v>258</v>
      </c>
      <c r="D132" s="127" t="s">
        <v>225</v>
      </c>
      <c r="E132" s="128" t="s">
        <v>1442</v>
      </c>
      <c r="F132" s="129" t="s">
        <v>1443</v>
      </c>
      <c r="G132" s="130" t="s">
        <v>228</v>
      </c>
      <c r="H132" s="131">
        <v>251</v>
      </c>
      <c r="I132" s="132"/>
      <c r="J132" s="133">
        <f t="shared" si="0"/>
        <v>0</v>
      </c>
      <c r="K132" s="134"/>
      <c r="L132" s="32"/>
      <c r="M132" s="135" t="s">
        <v>1</v>
      </c>
      <c r="N132" s="136" t="s">
        <v>44</v>
      </c>
      <c r="P132" s="137">
        <f t="shared" si="1"/>
        <v>0</v>
      </c>
      <c r="Q132" s="137">
        <v>0</v>
      </c>
      <c r="R132" s="137">
        <f t="shared" si="2"/>
        <v>0</v>
      </c>
      <c r="S132" s="137">
        <v>0</v>
      </c>
      <c r="T132" s="138">
        <f t="shared" si="3"/>
        <v>0</v>
      </c>
      <c r="AR132" s="139" t="s">
        <v>229</v>
      </c>
      <c r="AT132" s="139" t="s">
        <v>225</v>
      </c>
      <c r="AU132" s="139" t="s">
        <v>88</v>
      </c>
      <c r="AY132" s="17" t="s">
        <v>224</v>
      </c>
      <c r="BE132" s="140">
        <f t="shared" si="4"/>
        <v>0</v>
      </c>
      <c r="BF132" s="140">
        <f t="shared" si="5"/>
        <v>0</v>
      </c>
      <c r="BG132" s="140">
        <f t="shared" si="6"/>
        <v>0</v>
      </c>
      <c r="BH132" s="140">
        <f t="shared" si="7"/>
        <v>0</v>
      </c>
      <c r="BI132" s="140">
        <f t="shared" si="8"/>
        <v>0</v>
      </c>
      <c r="BJ132" s="17" t="s">
        <v>6</v>
      </c>
      <c r="BK132" s="140">
        <f t="shared" si="9"/>
        <v>0</v>
      </c>
      <c r="BL132" s="17" t="s">
        <v>229</v>
      </c>
      <c r="BM132" s="139" t="s">
        <v>9</v>
      </c>
    </row>
    <row r="133" spans="2:65" s="1" customFormat="1" ht="16.5" customHeight="1">
      <c r="B133" s="32"/>
      <c r="C133" s="127" t="s">
        <v>262</v>
      </c>
      <c r="D133" s="127" t="s">
        <v>225</v>
      </c>
      <c r="E133" s="128" t="s">
        <v>1444</v>
      </c>
      <c r="F133" s="129" t="s">
        <v>1445</v>
      </c>
      <c r="G133" s="130" t="s">
        <v>228</v>
      </c>
      <c r="H133" s="131">
        <v>251</v>
      </c>
      <c r="I133" s="132"/>
      <c r="J133" s="133">
        <f t="shared" si="0"/>
        <v>0</v>
      </c>
      <c r="K133" s="134"/>
      <c r="L133" s="32"/>
      <c r="M133" s="135" t="s">
        <v>1</v>
      </c>
      <c r="N133" s="136" t="s">
        <v>44</v>
      </c>
      <c r="P133" s="137">
        <f t="shared" si="1"/>
        <v>0</v>
      </c>
      <c r="Q133" s="137">
        <v>0</v>
      </c>
      <c r="R133" s="137">
        <f t="shared" si="2"/>
        <v>0</v>
      </c>
      <c r="S133" s="137">
        <v>0</v>
      </c>
      <c r="T133" s="138">
        <f t="shared" si="3"/>
        <v>0</v>
      </c>
      <c r="AR133" s="139" t="s">
        <v>229</v>
      </c>
      <c r="AT133" s="139" t="s">
        <v>225</v>
      </c>
      <c r="AU133" s="139" t="s">
        <v>88</v>
      </c>
      <c r="AY133" s="17" t="s">
        <v>224</v>
      </c>
      <c r="BE133" s="140">
        <f t="shared" si="4"/>
        <v>0</v>
      </c>
      <c r="BF133" s="140">
        <f t="shared" si="5"/>
        <v>0</v>
      </c>
      <c r="BG133" s="140">
        <f t="shared" si="6"/>
        <v>0</v>
      </c>
      <c r="BH133" s="140">
        <f t="shared" si="7"/>
        <v>0</v>
      </c>
      <c r="BI133" s="140">
        <f t="shared" si="8"/>
        <v>0</v>
      </c>
      <c r="BJ133" s="17" t="s">
        <v>6</v>
      </c>
      <c r="BK133" s="140">
        <f t="shared" si="9"/>
        <v>0</v>
      </c>
      <c r="BL133" s="17" t="s">
        <v>229</v>
      </c>
      <c r="BM133" s="139" t="s">
        <v>244</v>
      </c>
    </row>
    <row r="134" spans="2:65" s="1" customFormat="1" ht="24.2" customHeight="1">
      <c r="B134" s="32"/>
      <c r="C134" s="127" t="s">
        <v>272</v>
      </c>
      <c r="D134" s="127" t="s">
        <v>225</v>
      </c>
      <c r="E134" s="128" t="s">
        <v>1446</v>
      </c>
      <c r="F134" s="129" t="s">
        <v>1447</v>
      </c>
      <c r="G134" s="130" t="s">
        <v>228</v>
      </c>
      <c r="H134" s="131">
        <v>503</v>
      </c>
      <c r="I134" s="132"/>
      <c r="J134" s="133">
        <f t="shared" si="0"/>
        <v>0</v>
      </c>
      <c r="K134" s="134"/>
      <c r="L134" s="32"/>
      <c r="M134" s="135" t="s">
        <v>1</v>
      </c>
      <c r="N134" s="136" t="s">
        <v>44</v>
      </c>
      <c r="P134" s="137">
        <f t="shared" si="1"/>
        <v>0</v>
      </c>
      <c r="Q134" s="137">
        <v>0</v>
      </c>
      <c r="R134" s="137">
        <f t="shared" si="2"/>
        <v>0</v>
      </c>
      <c r="S134" s="137">
        <v>0</v>
      </c>
      <c r="T134" s="138">
        <f t="shared" si="3"/>
        <v>0</v>
      </c>
      <c r="AR134" s="139" t="s">
        <v>229</v>
      </c>
      <c r="AT134" s="139" t="s">
        <v>225</v>
      </c>
      <c r="AU134" s="139" t="s">
        <v>88</v>
      </c>
      <c r="AY134" s="17" t="s">
        <v>224</v>
      </c>
      <c r="BE134" s="140">
        <f t="shared" si="4"/>
        <v>0</v>
      </c>
      <c r="BF134" s="140">
        <f t="shared" si="5"/>
        <v>0</v>
      </c>
      <c r="BG134" s="140">
        <f t="shared" si="6"/>
        <v>0</v>
      </c>
      <c r="BH134" s="140">
        <f t="shared" si="7"/>
        <v>0</v>
      </c>
      <c r="BI134" s="140">
        <f t="shared" si="8"/>
        <v>0</v>
      </c>
      <c r="BJ134" s="17" t="s">
        <v>6</v>
      </c>
      <c r="BK134" s="140">
        <f t="shared" si="9"/>
        <v>0</v>
      </c>
      <c r="BL134" s="17" t="s">
        <v>229</v>
      </c>
      <c r="BM134" s="139" t="s">
        <v>249</v>
      </c>
    </row>
    <row r="135" spans="2:65" s="1" customFormat="1" ht="24.2" customHeight="1">
      <c r="B135" s="32"/>
      <c r="C135" s="127" t="s">
        <v>277</v>
      </c>
      <c r="D135" s="127" t="s">
        <v>225</v>
      </c>
      <c r="E135" s="128" t="s">
        <v>1448</v>
      </c>
      <c r="F135" s="129" t="s">
        <v>1449</v>
      </c>
      <c r="G135" s="130" t="s">
        <v>228</v>
      </c>
      <c r="H135" s="131">
        <v>251</v>
      </c>
      <c r="I135" s="132"/>
      <c r="J135" s="133">
        <f t="shared" si="0"/>
        <v>0</v>
      </c>
      <c r="K135" s="134"/>
      <c r="L135" s="32"/>
      <c r="M135" s="135" t="s">
        <v>1</v>
      </c>
      <c r="N135" s="136" t="s">
        <v>44</v>
      </c>
      <c r="P135" s="137">
        <f t="shared" si="1"/>
        <v>0</v>
      </c>
      <c r="Q135" s="137">
        <v>0</v>
      </c>
      <c r="R135" s="137">
        <f t="shared" si="2"/>
        <v>0</v>
      </c>
      <c r="S135" s="137">
        <v>0</v>
      </c>
      <c r="T135" s="138">
        <f t="shared" si="3"/>
        <v>0</v>
      </c>
      <c r="AR135" s="139" t="s">
        <v>229</v>
      </c>
      <c r="AT135" s="139" t="s">
        <v>225</v>
      </c>
      <c r="AU135" s="139" t="s">
        <v>88</v>
      </c>
      <c r="AY135" s="17" t="s">
        <v>224</v>
      </c>
      <c r="BE135" s="140">
        <f t="shared" si="4"/>
        <v>0</v>
      </c>
      <c r="BF135" s="140">
        <f t="shared" si="5"/>
        <v>0</v>
      </c>
      <c r="BG135" s="140">
        <f t="shared" si="6"/>
        <v>0</v>
      </c>
      <c r="BH135" s="140">
        <f t="shared" si="7"/>
        <v>0</v>
      </c>
      <c r="BI135" s="140">
        <f t="shared" si="8"/>
        <v>0</v>
      </c>
      <c r="BJ135" s="17" t="s">
        <v>6</v>
      </c>
      <c r="BK135" s="140">
        <f t="shared" si="9"/>
        <v>0</v>
      </c>
      <c r="BL135" s="17" t="s">
        <v>229</v>
      </c>
      <c r="BM135" s="139" t="s">
        <v>253</v>
      </c>
    </row>
    <row r="136" spans="2:65" s="1" customFormat="1" ht="16.5" customHeight="1">
      <c r="B136" s="32"/>
      <c r="C136" s="162" t="s">
        <v>282</v>
      </c>
      <c r="D136" s="162" t="s">
        <v>748</v>
      </c>
      <c r="E136" s="163" t="s">
        <v>1450</v>
      </c>
      <c r="F136" s="164" t="s">
        <v>1451</v>
      </c>
      <c r="G136" s="165" t="s">
        <v>437</v>
      </c>
      <c r="H136" s="166">
        <v>452</v>
      </c>
      <c r="I136" s="167"/>
      <c r="J136" s="168">
        <f t="shared" si="0"/>
        <v>0</v>
      </c>
      <c r="K136" s="169"/>
      <c r="L136" s="170"/>
      <c r="M136" s="171" t="s">
        <v>1</v>
      </c>
      <c r="N136" s="172" t="s">
        <v>44</v>
      </c>
      <c r="P136" s="137">
        <f t="shared" si="1"/>
        <v>0</v>
      </c>
      <c r="Q136" s="137">
        <v>0</v>
      </c>
      <c r="R136" s="137">
        <f t="shared" si="2"/>
        <v>0</v>
      </c>
      <c r="S136" s="137">
        <v>0</v>
      </c>
      <c r="T136" s="138">
        <f t="shared" si="3"/>
        <v>0</v>
      </c>
      <c r="AR136" s="139" t="s">
        <v>272</v>
      </c>
      <c r="AT136" s="139" t="s">
        <v>748</v>
      </c>
      <c r="AU136" s="139" t="s">
        <v>88</v>
      </c>
      <c r="AY136" s="17" t="s">
        <v>224</v>
      </c>
      <c r="BE136" s="140">
        <f t="shared" si="4"/>
        <v>0</v>
      </c>
      <c r="BF136" s="140">
        <f t="shared" si="5"/>
        <v>0</v>
      </c>
      <c r="BG136" s="140">
        <f t="shared" si="6"/>
        <v>0</v>
      </c>
      <c r="BH136" s="140">
        <f t="shared" si="7"/>
        <v>0</v>
      </c>
      <c r="BI136" s="140">
        <f t="shared" si="8"/>
        <v>0</v>
      </c>
      <c r="BJ136" s="17" t="s">
        <v>6</v>
      </c>
      <c r="BK136" s="140">
        <f t="shared" si="9"/>
        <v>0</v>
      </c>
      <c r="BL136" s="17" t="s">
        <v>229</v>
      </c>
      <c r="BM136" s="139" t="s">
        <v>261</v>
      </c>
    </row>
    <row r="137" spans="2:65" s="1" customFormat="1" ht="24.2" customHeight="1">
      <c r="B137" s="32"/>
      <c r="C137" s="127" t="s">
        <v>286</v>
      </c>
      <c r="D137" s="127" t="s">
        <v>225</v>
      </c>
      <c r="E137" s="128" t="s">
        <v>1452</v>
      </c>
      <c r="F137" s="129" t="s">
        <v>1453</v>
      </c>
      <c r="G137" s="130" t="s">
        <v>228</v>
      </c>
      <c r="H137" s="131">
        <v>16.8</v>
      </c>
      <c r="I137" s="132"/>
      <c r="J137" s="133">
        <f t="shared" si="0"/>
        <v>0</v>
      </c>
      <c r="K137" s="134"/>
      <c r="L137" s="32"/>
      <c r="M137" s="135" t="s">
        <v>1</v>
      </c>
      <c r="N137" s="136" t="s">
        <v>44</v>
      </c>
      <c r="P137" s="137">
        <f t="shared" si="1"/>
        <v>0</v>
      </c>
      <c r="Q137" s="137">
        <v>0</v>
      </c>
      <c r="R137" s="137">
        <f t="shared" si="2"/>
        <v>0</v>
      </c>
      <c r="S137" s="137">
        <v>0</v>
      </c>
      <c r="T137" s="138">
        <f t="shared" si="3"/>
        <v>0</v>
      </c>
      <c r="AR137" s="139" t="s">
        <v>229</v>
      </c>
      <c r="AT137" s="139" t="s">
        <v>225</v>
      </c>
      <c r="AU137" s="139" t="s">
        <v>88</v>
      </c>
      <c r="AY137" s="17" t="s">
        <v>224</v>
      </c>
      <c r="BE137" s="140">
        <f t="shared" si="4"/>
        <v>0</v>
      </c>
      <c r="BF137" s="140">
        <f t="shared" si="5"/>
        <v>0</v>
      </c>
      <c r="BG137" s="140">
        <f t="shared" si="6"/>
        <v>0</v>
      </c>
      <c r="BH137" s="140">
        <f t="shared" si="7"/>
        <v>0</v>
      </c>
      <c r="BI137" s="140">
        <f t="shared" si="8"/>
        <v>0</v>
      </c>
      <c r="BJ137" s="17" t="s">
        <v>6</v>
      </c>
      <c r="BK137" s="140">
        <f t="shared" si="9"/>
        <v>0</v>
      </c>
      <c r="BL137" s="17" t="s">
        <v>229</v>
      </c>
      <c r="BM137" s="139" t="s">
        <v>265</v>
      </c>
    </row>
    <row r="138" spans="2:65" s="1" customFormat="1" ht="24.2" customHeight="1">
      <c r="B138" s="32"/>
      <c r="C138" s="127" t="s">
        <v>9</v>
      </c>
      <c r="D138" s="127" t="s">
        <v>225</v>
      </c>
      <c r="E138" s="128" t="s">
        <v>1454</v>
      </c>
      <c r="F138" s="129" t="s">
        <v>1455</v>
      </c>
      <c r="G138" s="130" t="s">
        <v>437</v>
      </c>
      <c r="H138" s="131">
        <v>18</v>
      </c>
      <c r="I138" s="132"/>
      <c r="J138" s="133">
        <f t="shared" si="0"/>
        <v>0</v>
      </c>
      <c r="K138" s="134"/>
      <c r="L138" s="32"/>
      <c r="M138" s="135" t="s">
        <v>1</v>
      </c>
      <c r="N138" s="136" t="s">
        <v>44</v>
      </c>
      <c r="P138" s="137">
        <f t="shared" si="1"/>
        <v>0</v>
      </c>
      <c r="Q138" s="137">
        <v>0</v>
      </c>
      <c r="R138" s="137">
        <f t="shared" si="2"/>
        <v>0</v>
      </c>
      <c r="S138" s="137">
        <v>0</v>
      </c>
      <c r="T138" s="138">
        <f t="shared" si="3"/>
        <v>0</v>
      </c>
      <c r="AR138" s="139" t="s">
        <v>229</v>
      </c>
      <c r="AT138" s="139" t="s">
        <v>225</v>
      </c>
      <c r="AU138" s="139" t="s">
        <v>88</v>
      </c>
      <c r="AY138" s="17" t="s">
        <v>224</v>
      </c>
      <c r="BE138" s="140">
        <f t="shared" si="4"/>
        <v>0</v>
      </c>
      <c r="BF138" s="140">
        <f t="shared" si="5"/>
        <v>0</v>
      </c>
      <c r="BG138" s="140">
        <f t="shared" si="6"/>
        <v>0</v>
      </c>
      <c r="BH138" s="140">
        <f t="shared" si="7"/>
        <v>0</v>
      </c>
      <c r="BI138" s="140">
        <f t="shared" si="8"/>
        <v>0</v>
      </c>
      <c r="BJ138" s="17" t="s">
        <v>6</v>
      </c>
      <c r="BK138" s="140">
        <f t="shared" si="9"/>
        <v>0</v>
      </c>
      <c r="BL138" s="17" t="s">
        <v>229</v>
      </c>
      <c r="BM138" s="139" t="s">
        <v>275</v>
      </c>
    </row>
    <row r="139" spans="2:65" s="10" customFormat="1" ht="22.9" customHeight="1">
      <c r="B139" s="117"/>
      <c r="D139" s="118" t="s">
        <v>78</v>
      </c>
      <c r="E139" s="195" t="s">
        <v>272</v>
      </c>
      <c r="F139" s="195" t="s">
        <v>1456</v>
      </c>
      <c r="I139" s="120"/>
      <c r="J139" s="196">
        <f>BK139</f>
        <v>0</v>
      </c>
      <c r="L139" s="117"/>
      <c r="M139" s="122"/>
      <c r="P139" s="123">
        <f>SUM(P140:P142)</f>
        <v>0</v>
      </c>
      <c r="R139" s="123">
        <f>SUM(R140:R142)</f>
        <v>1.1347099999999999</v>
      </c>
      <c r="T139" s="124">
        <f>SUM(T140:T142)</f>
        <v>0</v>
      </c>
      <c r="AR139" s="118" t="s">
        <v>6</v>
      </c>
      <c r="AT139" s="125" t="s">
        <v>78</v>
      </c>
      <c r="AU139" s="125" t="s">
        <v>6</v>
      </c>
      <c r="AY139" s="118" t="s">
        <v>224</v>
      </c>
      <c r="BK139" s="126">
        <f>SUM(BK140:BK142)</f>
        <v>0</v>
      </c>
    </row>
    <row r="140" spans="2:65" s="1" customFormat="1" ht="24.2" customHeight="1">
      <c r="B140" s="32"/>
      <c r="C140" s="127" t="s">
        <v>299</v>
      </c>
      <c r="D140" s="127" t="s">
        <v>225</v>
      </c>
      <c r="E140" s="128" t="s">
        <v>1457</v>
      </c>
      <c r="F140" s="129" t="s">
        <v>1458</v>
      </c>
      <c r="G140" s="130" t="s">
        <v>447</v>
      </c>
      <c r="H140" s="131">
        <v>191</v>
      </c>
      <c r="I140" s="132"/>
      <c r="J140" s="133">
        <f>ROUND(I140*H140,2)</f>
        <v>0</v>
      </c>
      <c r="K140" s="134"/>
      <c r="L140" s="32"/>
      <c r="M140" s="135" t="s">
        <v>1</v>
      </c>
      <c r="N140" s="136" t="s">
        <v>44</v>
      </c>
      <c r="P140" s="137">
        <f>O140*H140</f>
        <v>0</v>
      </c>
      <c r="Q140" s="137">
        <v>1.2700000000000001E-3</v>
      </c>
      <c r="R140" s="137">
        <f>Q140*H140</f>
        <v>0.24257000000000001</v>
      </c>
      <c r="S140" s="137">
        <v>0</v>
      </c>
      <c r="T140" s="138">
        <f>S140*H140</f>
        <v>0</v>
      </c>
      <c r="AR140" s="139" t="s">
        <v>229</v>
      </c>
      <c r="AT140" s="139" t="s">
        <v>225</v>
      </c>
      <c r="AU140" s="139" t="s">
        <v>88</v>
      </c>
      <c r="AY140" s="17" t="s">
        <v>224</v>
      </c>
      <c r="BE140" s="140">
        <f>IF(N140="základní",J140,0)</f>
        <v>0</v>
      </c>
      <c r="BF140" s="140">
        <f>IF(N140="snížená",J140,0)</f>
        <v>0</v>
      </c>
      <c r="BG140" s="140">
        <f>IF(N140="zákl. přenesená",J140,0)</f>
        <v>0</v>
      </c>
      <c r="BH140" s="140">
        <f>IF(N140="sníž. přenesená",J140,0)</f>
        <v>0</v>
      </c>
      <c r="BI140" s="140">
        <f>IF(N140="nulová",J140,0)</f>
        <v>0</v>
      </c>
      <c r="BJ140" s="17" t="s">
        <v>6</v>
      </c>
      <c r="BK140" s="140">
        <f>ROUND(I140*H140,2)</f>
        <v>0</v>
      </c>
      <c r="BL140" s="17" t="s">
        <v>229</v>
      </c>
      <c r="BM140" s="139" t="s">
        <v>376</v>
      </c>
    </row>
    <row r="141" spans="2:65" s="1" customFormat="1" ht="24.2" customHeight="1">
      <c r="B141" s="32"/>
      <c r="C141" s="127" t="s">
        <v>244</v>
      </c>
      <c r="D141" s="127" t="s">
        <v>225</v>
      </c>
      <c r="E141" s="128" t="s">
        <v>1459</v>
      </c>
      <c r="F141" s="129" t="s">
        <v>1460</v>
      </c>
      <c r="G141" s="130" t="s">
        <v>447</v>
      </c>
      <c r="H141" s="131">
        <v>66</v>
      </c>
      <c r="I141" s="132"/>
      <c r="J141" s="133">
        <f>ROUND(I141*H141,2)</f>
        <v>0</v>
      </c>
      <c r="K141" s="134"/>
      <c r="L141" s="32"/>
      <c r="M141" s="135" t="s">
        <v>1</v>
      </c>
      <c r="N141" s="136" t="s">
        <v>44</v>
      </c>
      <c r="P141" s="137">
        <f>O141*H141</f>
        <v>0</v>
      </c>
      <c r="Q141" s="137">
        <v>1.7700000000000001E-3</v>
      </c>
      <c r="R141" s="137">
        <f>Q141*H141</f>
        <v>0.11682000000000001</v>
      </c>
      <c r="S141" s="137">
        <v>0</v>
      </c>
      <c r="T141" s="138">
        <f>S141*H141</f>
        <v>0</v>
      </c>
      <c r="AR141" s="139" t="s">
        <v>229</v>
      </c>
      <c r="AT141" s="139" t="s">
        <v>225</v>
      </c>
      <c r="AU141" s="139" t="s">
        <v>88</v>
      </c>
      <c r="AY141" s="17" t="s">
        <v>224</v>
      </c>
      <c r="BE141" s="140">
        <f>IF(N141="základní",J141,0)</f>
        <v>0</v>
      </c>
      <c r="BF141" s="140">
        <f>IF(N141="snížená",J141,0)</f>
        <v>0</v>
      </c>
      <c r="BG141" s="140">
        <f>IF(N141="zákl. přenesená",J141,0)</f>
        <v>0</v>
      </c>
      <c r="BH141" s="140">
        <f>IF(N141="sníž. přenesená",J141,0)</f>
        <v>0</v>
      </c>
      <c r="BI141" s="140">
        <f>IF(N141="nulová",J141,0)</f>
        <v>0</v>
      </c>
      <c r="BJ141" s="17" t="s">
        <v>6</v>
      </c>
      <c r="BK141" s="140">
        <f>ROUND(I141*H141,2)</f>
        <v>0</v>
      </c>
      <c r="BL141" s="17" t="s">
        <v>229</v>
      </c>
      <c r="BM141" s="139" t="s">
        <v>280</v>
      </c>
    </row>
    <row r="142" spans="2:65" s="1" customFormat="1" ht="24.2" customHeight="1">
      <c r="B142" s="32"/>
      <c r="C142" s="127" t="s">
        <v>314</v>
      </c>
      <c r="D142" s="127" t="s">
        <v>225</v>
      </c>
      <c r="E142" s="128" t="s">
        <v>1461</v>
      </c>
      <c r="F142" s="129" t="s">
        <v>1462</v>
      </c>
      <c r="G142" s="130" t="s">
        <v>447</v>
      </c>
      <c r="H142" s="131">
        <v>284</v>
      </c>
      <c r="I142" s="132"/>
      <c r="J142" s="133">
        <f>ROUND(I142*H142,2)</f>
        <v>0</v>
      </c>
      <c r="K142" s="134"/>
      <c r="L142" s="32"/>
      <c r="M142" s="135" t="s">
        <v>1</v>
      </c>
      <c r="N142" s="136" t="s">
        <v>44</v>
      </c>
      <c r="P142" s="137">
        <f>O142*H142</f>
        <v>0</v>
      </c>
      <c r="Q142" s="137">
        <v>2.7299999999999998E-3</v>
      </c>
      <c r="R142" s="137">
        <f>Q142*H142</f>
        <v>0.7753199999999999</v>
      </c>
      <c r="S142" s="137">
        <v>0</v>
      </c>
      <c r="T142" s="138">
        <f>S142*H142</f>
        <v>0</v>
      </c>
      <c r="AR142" s="139" t="s">
        <v>229</v>
      </c>
      <c r="AT142" s="139" t="s">
        <v>225</v>
      </c>
      <c r="AU142" s="139" t="s">
        <v>88</v>
      </c>
      <c r="AY142" s="17" t="s">
        <v>224</v>
      </c>
      <c r="BE142" s="140">
        <f>IF(N142="základní",J142,0)</f>
        <v>0</v>
      </c>
      <c r="BF142" s="140">
        <f>IF(N142="snížená",J142,0)</f>
        <v>0</v>
      </c>
      <c r="BG142" s="140">
        <f>IF(N142="zákl. přenesená",J142,0)</f>
        <v>0</v>
      </c>
      <c r="BH142" s="140">
        <f>IF(N142="sníž. přenesená",J142,0)</f>
        <v>0</v>
      </c>
      <c r="BI142" s="140">
        <f>IF(N142="nulová",J142,0)</f>
        <v>0</v>
      </c>
      <c r="BJ142" s="17" t="s">
        <v>6</v>
      </c>
      <c r="BK142" s="140">
        <f>ROUND(I142*H142,2)</f>
        <v>0</v>
      </c>
      <c r="BL142" s="17" t="s">
        <v>229</v>
      </c>
      <c r="BM142" s="139" t="s">
        <v>285</v>
      </c>
    </row>
    <row r="143" spans="2:65" s="10" customFormat="1" ht="25.9" customHeight="1">
      <c r="B143" s="117"/>
      <c r="D143" s="118" t="s">
        <v>78</v>
      </c>
      <c r="E143" s="119" t="s">
        <v>1463</v>
      </c>
      <c r="F143" s="119" t="s">
        <v>1464</v>
      </c>
      <c r="I143" s="120"/>
      <c r="J143" s="121">
        <f>BK143</f>
        <v>0</v>
      </c>
      <c r="L143" s="117"/>
      <c r="M143" s="122"/>
      <c r="P143" s="123">
        <f>P144+P153</f>
        <v>0</v>
      </c>
      <c r="R143" s="123">
        <f>R144+R153</f>
        <v>0.79862999999999773</v>
      </c>
      <c r="T143" s="124">
        <f>T144+T153</f>
        <v>0</v>
      </c>
      <c r="AR143" s="118" t="s">
        <v>88</v>
      </c>
      <c r="AT143" s="125" t="s">
        <v>78</v>
      </c>
      <c r="AU143" s="125" t="s">
        <v>79</v>
      </c>
      <c r="AY143" s="118" t="s">
        <v>224</v>
      </c>
      <c r="BK143" s="126">
        <f>BK144+BK153</f>
        <v>0</v>
      </c>
    </row>
    <row r="144" spans="2:65" s="10" customFormat="1" ht="22.9" customHeight="1">
      <c r="B144" s="117"/>
      <c r="D144" s="118" t="s">
        <v>78</v>
      </c>
      <c r="E144" s="195" t="s">
        <v>1465</v>
      </c>
      <c r="F144" s="195" t="s">
        <v>1466</v>
      </c>
      <c r="I144" s="120"/>
      <c r="J144" s="196">
        <f>BK144</f>
        <v>0</v>
      </c>
      <c r="L144" s="117"/>
      <c r="M144" s="122"/>
      <c r="P144" s="123">
        <f>SUM(P145:P152)</f>
        <v>0</v>
      </c>
      <c r="R144" s="123">
        <f>SUM(R145:R152)</f>
        <v>1.1440000000000001E-2</v>
      </c>
      <c r="T144" s="124">
        <f>SUM(T145:T152)</f>
        <v>0</v>
      </c>
      <c r="AR144" s="118" t="s">
        <v>88</v>
      </c>
      <c r="AT144" s="125" t="s">
        <v>78</v>
      </c>
      <c r="AU144" s="125" t="s">
        <v>6</v>
      </c>
      <c r="AY144" s="118" t="s">
        <v>224</v>
      </c>
      <c r="BK144" s="126">
        <f>SUM(BK145:BK152)</f>
        <v>0</v>
      </c>
    </row>
    <row r="145" spans="2:65" s="1" customFormat="1" ht="44.25" customHeight="1">
      <c r="B145" s="32"/>
      <c r="C145" s="127" t="s">
        <v>249</v>
      </c>
      <c r="D145" s="127" t="s">
        <v>225</v>
      </c>
      <c r="E145" s="128" t="s">
        <v>1467</v>
      </c>
      <c r="F145" s="129" t="s">
        <v>1468</v>
      </c>
      <c r="G145" s="130" t="s">
        <v>312</v>
      </c>
      <c r="H145" s="131">
        <v>2</v>
      </c>
      <c r="I145" s="132"/>
      <c r="J145" s="133">
        <f t="shared" ref="J145:J152" si="10">ROUND(I145*H145,2)</f>
        <v>0</v>
      </c>
      <c r="K145" s="134"/>
      <c r="L145" s="32"/>
      <c r="M145" s="135" t="s">
        <v>1</v>
      </c>
      <c r="N145" s="136" t="s">
        <v>44</v>
      </c>
      <c r="P145" s="137">
        <f t="shared" ref="P145:P152" si="11">O145*H145</f>
        <v>0</v>
      </c>
      <c r="Q145" s="137">
        <v>0</v>
      </c>
      <c r="R145" s="137">
        <f t="shared" ref="R145:R152" si="12">Q145*H145</f>
        <v>0</v>
      </c>
      <c r="S145" s="137">
        <v>0</v>
      </c>
      <c r="T145" s="138">
        <f t="shared" ref="T145:T152" si="13">S145*H145</f>
        <v>0</v>
      </c>
      <c r="AR145" s="139" t="s">
        <v>249</v>
      </c>
      <c r="AT145" s="139" t="s">
        <v>225</v>
      </c>
      <c r="AU145" s="139" t="s">
        <v>88</v>
      </c>
      <c r="AY145" s="17" t="s">
        <v>224</v>
      </c>
      <c r="BE145" s="140">
        <f t="shared" ref="BE145:BE152" si="14">IF(N145="základní",J145,0)</f>
        <v>0</v>
      </c>
      <c r="BF145" s="140">
        <f t="shared" ref="BF145:BF152" si="15">IF(N145="snížená",J145,0)</f>
        <v>0</v>
      </c>
      <c r="BG145" s="140">
        <f t="shared" ref="BG145:BG152" si="16">IF(N145="zákl. přenesená",J145,0)</f>
        <v>0</v>
      </c>
      <c r="BH145" s="140">
        <f t="shared" ref="BH145:BH152" si="17">IF(N145="sníž. přenesená",J145,0)</f>
        <v>0</v>
      </c>
      <c r="BI145" s="140">
        <f t="shared" ref="BI145:BI152" si="18">IF(N145="nulová",J145,0)</f>
        <v>0</v>
      </c>
      <c r="BJ145" s="17" t="s">
        <v>6</v>
      </c>
      <c r="BK145" s="140">
        <f t="shared" ref="BK145:BK152" si="19">ROUND(I145*H145,2)</f>
        <v>0</v>
      </c>
      <c r="BL145" s="17" t="s">
        <v>249</v>
      </c>
      <c r="BM145" s="139" t="s">
        <v>420</v>
      </c>
    </row>
    <row r="146" spans="2:65" s="1" customFormat="1" ht="24.2" customHeight="1">
      <c r="B146" s="32"/>
      <c r="C146" s="162" t="s">
        <v>322</v>
      </c>
      <c r="D146" s="162" t="s">
        <v>748</v>
      </c>
      <c r="E146" s="163" t="s">
        <v>1469</v>
      </c>
      <c r="F146" s="164" t="s">
        <v>1470</v>
      </c>
      <c r="G146" s="165" t="s">
        <v>312</v>
      </c>
      <c r="H146" s="166">
        <v>2</v>
      </c>
      <c r="I146" s="167"/>
      <c r="J146" s="168">
        <f t="shared" si="10"/>
        <v>0</v>
      </c>
      <c r="K146" s="169"/>
      <c r="L146" s="170"/>
      <c r="M146" s="171" t="s">
        <v>1</v>
      </c>
      <c r="N146" s="172" t="s">
        <v>44</v>
      </c>
      <c r="P146" s="137">
        <f t="shared" si="11"/>
        <v>0</v>
      </c>
      <c r="Q146" s="137">
        <v>0</v>
      </c>
      <c r="R146" s="137">
        <f t="shared" si="12"/>
        <v>0</v>
      </c>
      <c r="S146" s="137">
        <v>0</v>
      </c>
      <c r="T146" s="138">
        <f t="shared" si="13"/>
        <v>0</v>
      </c>
      <c r="AR146" s="139" t="s">
        <v>420</v>
      </c>
      <c r="AT146" s="139" t="s">
        <v>748</v>
      </c>
      <c r="AU146" s="139" t="s">
        <v>88</v>
      </c>
      <c r="AY146" s="17" t="s">
        <v>224</v>
      </c>
      <c r="BE146" s="140">
        <f t="shared" si="14"/>
        <v>0</v>
      </c>
      <c r="BF146" s="140">
        <f t="shared" si="15"/>
        <v>0</v>
      </c>
      <c r="BG146" s="140">
        <f t="shared" si="16"/>
        <v>0</v>
      </c>
      <c r="BH146" s="140">
        <f t="shared" si="17"/>
        <v>0</v>
      </c>
      <c r="BI146" s="140">
        <f t="shared" si="18"/>
        <v>0</v>
      </c>
      <c r="BJ146" s="17" t="s">
        <v>6</v>
      </c>
      <c r="BK146" s="140">
        <f t="shared" si="19"/>
        <v>0</v>
      </c>
      <c r="BL146" s="17" t="s">
        <v>249</v>
      </c>
      <c r="BM146" s="139" t="s">
        <v>429</v>
      </c>
    </row>
    <row r="147" spans="2:65" s="1" customFormat="1" ht="16.5" customHeight="1">
      <c r="B147" s="32"/>
      <c r="C147" s="162" t="s">
        <v>253</v>
      </c>
      <c r="D147" s="162" t="s">
        <v>748</v>
      </c>
      <c r="E147" s="163" t="s">
        <v>1471</v>
      </c>
      <c r="F147" s="164" t="s">
        <v>1472</v>
      </c>
      <c r="G147" s="165" t="s">
        <v>312</v>
      </c>
      <c r="H147" s="166">
        <v>14</v>
      </c>
      <c r="I147" s="167"/>
      <c r="J147" s="168">
        <f t="shared" si="10"/>
        <v>0</v>
      </c>
      <c r="K147" s="169"/>
      <c r="L147" s="170"/>
      <c r="M147" s="171" t="s">
        <v>1</v>
      </c>
      <c r="N147" s="172" t="s">
        <v>44</v>
      </c>
      <c r="P147" s="137">
        <f t="shared" si="11"/>
        <v>0</v>
      </c>
      <c r="Q147" s="137">
        <v>0</v>
      </c>
      <c r="R147" s="137">
        <f t="shared" si="12"/>
        <v>0</v>
      </c>
      <c r="S147" s="137">
        <v>0</v>
      </c>
      <c r="T147" s="138">
        <f t="shared" si="13"/>
        <v>0</v>
      </c>
      <c r="AR147" s="139" t="s">
        <v>420</v>
      </c>
      <c r="AT147" s="139" t="s">
        <v>748</v>
      </c>
      <c r="AU147" s="139" t="s">
        <v>88</v>
      </c>
      <c r="AY147" s="17" t="s">
        <v>224</v>
      </c>
      <c r="BE147" s="140">
        <f t="shared" si="14"/>
        <v>0</v>
      </c>
      <c r="BF147" s="140">
        <f t="shared" si="15"/>
        <v>0</v>
      </c>
      <c r="BG147" s="140">
        <f t="shared" si="16"/>
        <v>0</v>
      </c>
      <c r="BH147" s="140">
        <f t="shared" si="17"/>
        <v>0</v>
      </c>
      <c r="BI147" s="140">
        <f t="shared" si="18"/>
        <v>0</v>
      </c>
      <c r="BJ147" s="17" t="s">
        <v>6</v>
      </c>
      <c r="BK147" s="140">
        <f t="shared" si="19"/>
        <v>0</v>
      </c>
      <c r="BL147" s="17" t="s">
        <v>249</v>
      </c>
      <c r="BM147" s="139" t="s">
        <v>444</v>
      </c>
    </row>
    <row r="148" spans="2:65" s="1" customFormat="1" ht="49.15" customHeight="1">
      <c r="B148" s="32"/>
      <c r="C148" s="162" t="s">
        <v>333</v>
      </c>
      <c r="D148" s="162" t="s">
        <v>748</v>
      </c>
      <c r="E148" s="163" t="s">
        <v>1473</v>
      </c>
      <c r="F148" s="164" t="s">
        <v>1474</v>
      </c>
      <c r="G148" s="165" t="s">
        <v>312</v>
      </c>
      <c r="H148" s="166">
        <v>5</v>
      </c>
      <c r="I148" s="167"/>
      <c r="J148" s="168">
        <f t="shared" si="10"/>
        <v>0</v>
      </c>
      <c r="K148" s="169"/>
      <c r="L148" s="170"/>
      <c r="M148" s="171" t="s">
        <v>1</v>
      </c>
      <c r="N148" s="172" t="s">
        <v>44</v>
      </c>
      <c r="P148" s="137">
        <f t="shared" si="11"/>
        <v>0</v>
      </c>
      <c r="Q148" s="137">
        <v>0</v>
      </c>
      <c r="R148" s="137">
        <f t="shared" si="12"/>
        <v>0</v>
      </c>
      <c r="S148" s="137">
        <v>0</v>
      </c>
      <c r="T148" s="138">
        <f t="shared" si="13"/>
        <v>0</v>
      </c>
      <c r="AR148" s="139" t="s">
        <v>420</v>
      </c>
      <c r="AT148" s="139" t="s">
        <v>748</v>
      </c>
      <c r="AU148" s="139" t="s">
        <v>88</v>
      </c>
      <c r="AY148" s="17" t="s">
        <v>224</v>
      </c>
      <c r="BE148" s="140">
        <f t="shared" si="14"/>
        <v>0</v>
      </c>
      <c r="BF148" s="140">
        <f t="shared" si="15"/>
        <v>0</v>
      </c>
      <c r="BG148" s="140">
        <f t="shared" si="16"/>
        <v>0</v>
      </c>
      <c r="BH148" s="140">
        <f t="shared" si="17"/>
        <v>0</v>
      </c>
      <c r="BI148" s="140">
        <f t="shared" si="18"/>
        <v>0</v>
      </c>
      <c r="BJ148" s="17" t="s">
        <v>6</v>
      </c>
      <c r="BK148" s="140">
        <f t="shared" si="19"/>
        <v>0</v>
      </c>
      <c r="BL148" s="17" t="s">
        <v>249</v>
      </c>
      <c r="BM148" s="139" t="s">
        <v>289</v>
      </c>
    </row>
    <row r="149" spans="2:65" s="1" customFormat="1" ht="55.5" customHeight="1">
      <c r="B149" s="32"/>
      <c r="C149" s="162" t="s">
        <v>261</v>
      </c>
      <c r="D149" s="162" t="s">
        <v>748</v>
      </c>
      <c r="E149" s="163" t="s">
        <v>1475</v>
      </c>
      <c r="F149" s="164" t="s">
        <v>1476</v>
      </c>
      <c r="G149" s="165" t="s">
        <v>312</v>
      </c>
      <c r="H149" s="166">
        <v>1</v>
      </c>
      <c r="I149" s="167"/>
      <c r="J149" s="168">
        <f t="shared" si="10"/>
        <v>0</v>
      </c>
      <c r="K149" s="169"/>
      <c r="L149" s="170"/>
      <c r="M149" s="171" t="s">
        <v>1</v>
      </c>
      <c r="N149" s="172" t="s">
        <v>44</v>
      </c>
      <c r="P149" s="137">
        <f t="shared" si="11"/>
        <v>0</v>
      </c>
      <c r="Q149" s="137">
        <v>0</v>
      </c>
      <c r="R149" s="137">
        <f t="shared" si="12"/>
        <v>0</v>
      </c>
      <c r="S149" s="137">
        <v>0</v>
      </c>
      <c r="T149" s="138">
        <f t="shared" si="13"/>
        <v>0</v>
      </c>
      <c r="AR149" s="139" t="s">
        <v>420</v>
      </c>
      <c r="AT149" s="139" t="s">
        <v>748</v>
      </c>
      <c r="AU149" s="139" t="s">
        <v>88</v>
      </c>
      <c r="AY149" s="17" t="s">
        <v>224</v>
      </c>
      <c r="BE149" s="140">
        <f t="shared" si="14"/>
        <v>0</v>
      </c>
      <c r="BF149" s="140">
        <f t="shared" si="15"/>
        <v>0</v>
      </c>
      <c r="BG149" s="140">
        <f t="shared" si="16"/>
        <v>0</v>
      </c>
      <c r="BH149" s="140">
        <f t="shared" si="17"/>
        <v>0</v>
      </c>
      <c r="BI149" s="140">
        <f t="shared" si="18"/>
        <v>0</v>
      </c>
      <c r="BJ149" s="17" t="s">
        <v>6</v>
      </c>
      <c r="BK149" s="140">
        <f t="shared" si="19"/>
        <v>0</v>
      </c>
      <c r="BL149" s="17" t="s">
        <v>249</v>
      </c>
      <c r="BM149" s="139" t="s">
        <v>472</v>
      </c>
    </row>
    <row r="150" spans="2:65" s="1" customFormat="1" ht="24.2" customHeight="1">
      <c r="B150" s="32"/>
      <c r="C150" s="127" t="s">
        <v>7</v>
      </c>
      <c r="D150" s="127" t="s">
        <v>225</v>
      </c>
      <c r="E150" s="128" t="s">
        <v>1477</v>
      </c>
      <c r="F150" s="129" t="s">
        <v>1478</v>
      </c>
      <c r="G150" s="130" t="s">
        <v>312</v>
      </c>
      <c r="H150" s="131">
        <v>8</v>
      </c>
      <c r="I150" s="132"/>
      <c r="J150" s="133">
        <f t="shared" si="10"/>
        <v>0</v>
      </c>
      <c r="K150" s="134"/>
      <c r="L150" s="32"/>
      <c r="M150" s="135" t="s">
        <v>1</v>
      </c>
      <c r="N150" s="136" t="s">
        <v>44</v>
      </c>
      <c r="P150" s="137">
        <f t="shared" si="11"/>
        <v>0</v>
      </c>
      <c r="Q150" s="137">
        <v>1.4300000000000001E-3</v>
      </c>
      <c r="R150" s="137">
        <f t="shared" si="12"/>
        <v>1.1440000000000001E-2</v>
      </c>
      <c r="S150" s="137">
        <v>0</v>
      </c>
      <c r="T150" s="138">
        <f t="shared" si="13"/>
        <v>0</v>
      </c>
      <c r="AR150" s="139" t="s">
        <v>249</v>
      </c>
      <c r="AT150" s="139" t="s">
        <v>225</v>
      </c>
      <c r="AU150" s="139" t="s">
        <v>88</v>
      </c>
      <c r="AY150" s="17" t="s">
        <v>224</v>
      </c>
      <c r="BE150" s="140">
        <f t="shared" si="14"/>
        <v>0</v>
      </c>
      <c r="BF150" s="140">
        <f t="shared" si="15"/>
        <v>0</v>
      </c>
      <c r="BG150" s="140">
        <f t="shared" si="16"/>
        <v>0</v>
      </c>
      <c r="BH150" s="140">
        <f t="shared" si="17"/>
        <v>0</v>
      </c>
      <c r="BI150" s="140">
        <f t="shared" si="18"/>
        <v>0</v>
      </c>
      <c r="BJ150" s="17" t="s">
        <v>6</v>
      </c>
      <c r="BK150" s="140">
        <f t="shared" si="19"/>
        <v>0</v>
      </c>
      <c r="BL150" s="17" t="s">
        <v>249</v>
      </c>
      <c r="BM150" s="139" t="s">
        <v>292</v>
      </c>
    </row>
    <row r="151" spans="2:65" s="1" customFormat="1" ht="16.5" customHeight="1">
      <c r="B151" s="32"/>
      <c r="C151" s="127" t="s">
        <v>265</v>
      </c>
      <c r="D151" s="127" t="s">
        <v>225</v>
      </c>
      <c r="E151" s="128" t="s">
        <v>1479</v>
      </c>
      <c r="F151" s="129" t="s">
        <v>1480</v>
      </c>
      <c r="G151" s="130" t="s">
        <v>447</v>
      </c>
      <c r="H151" s="131">
        <v>541</v>
      </c>
      <c r="I151" s="132"/>
      <c r="J151" s="133">
        <f t="shared" si="10"/>
        <v>0</v>
      </c>
      <c r="K151" s="134"/>
      <c r="L151" s="32"/>
      <c r="M151" s="135" t="s">
        <v>1</v>
      </c>
      <c r="N151" s="136" t="s">
        <v>44</v>
      </c>
      <c r="P151" s="137">
        <f t="shared" si="11"/>
        <v>0</v>
      </c>
      <c r="Q151" s="137">
        <v>0</v>
      </c>
      <c r="R151" s="137">
        <f t="shared" si="12"/>
        <v>0</v>
      </c>
      <c r="S151" s="137">
        <v>0</v>
      </c>
      <c r="T151" s="138">
        <f t="shared" si="13"/>
        <v>0</v>
      </c>
      <c r="AR151" s="139" t="s">
        <v>249</v>
      </c>
      <c r="AT151" s="139" t="s">
        <v>225</v>
      </c>
      <c r="AU151" s="139" t="s">
        <v>88</v>
      </c>
      <c r="AY151" s="17" t="s">
        <v>224</v>
      </c>
      <c r="BE151" s="140">
        <f t="shared" si="14"/>
        <v>0</v>
      </c>
      <c r="BF151" s="140">
        <f t="shared" si="15"/>
        <v>0</v>
      </c>
      <c r="BG151" s="140">
        <f t="shared" si="16"/>
        <v>0</v>
      </c>
      <c r="BH151" s="140">
        <f t="shared" si="17"/>
        <v>0</v>
      </c>
      <c r="BI151" s="140">
        <f t="shared" si="18"/>
        <v>0</v>
      </c>
      <c r="BJ151" s="17" t="s">
        <v>6</v>
      </c>
      <c r="BK151" s="140">
        <f t="shared" si="19"/>
        <v>0</v>
      </c>
      <c r="BL151" s="17" t="s">
        <v>249</v>
      </c>
      <c r="BM151" s="139" t="s">
        <v>302</v>
      </c>
    </row>
    <row r="152" spans="2:65" s="1" customFormat="1" ht="24.2" customHeight="1">
      <c r="B152" s="32"/>
      <c r="C152" s="127" t="s">
        <v>356</v>
      </c>
      <c r="D152" s="127" t="s">
        <v>225</v>
      </c>
      <c r="E152" s="128" t="s">
        <v>1481</v>
      </c>
      <c r="F152" s="129" t="s">
        <v>1482</v>
      </c>
      <c r="G152" s="130" t="s">
        <v>797</v>
      </c>
      <c r="H152" s="180"/>
      <c r="I152" s="132"/>
      <c r="J152" s="133">
        <f t="shared" si="10"/>
        <v>0</v>
      </c>
      <c r="K152" s="134"/>
      <c r="L152" s="32"/>
      <c r="M152" s="135" t="s">
        <v>1</v>
      </c>
      <c r="N152" s="136" t="s">
        <v>44</v>
      </c>
      <c r="P152" s="137">
        <f t="shared" si="11"/>
        <v>0</v>
      </c>
      <c r="Q152" s="137">
        <v>0</v>
      </c>
      <c r="R152" s="137">
        <f t="shared" si="12"/>
        <v>0</v>
      </c>
      <c r="S152" s="137">
        <v>0</v>
      </c>
      <c r="T152" s="138">
        <f t="shared" si="13"/>
        <v>0</v>
      </c>
      <c r="AR152" s="139" t="s">
        <v>249</v>
      </c>
      <c r="AT152" s="139" t="s">
        <v>225</v>
      </c>
      <c r="AU152" s="139" t="s">
        <v>88</v>
      </c>
      <c r="AY152" s="17" t="s">
        <v>224</v>
      </c>
      <c r="BE152" s="140">
        <f t="shared" si="14"/>
        <v>0</v>
      </c>
      <c r="BF152" s="140">
        <f t="shared" si="15"/>
        <v>0</v>
      </c>
      <c r="BG152" s="140">
        <f t="shared" si="16"/>
        <v>0</v>
      </c>
      <c r="BH152" s="140">
        <f t="shared" si="17"/>
        <v>0</v>
      </c>
      <c r="BI152" s="140">
        <f t="shared" si="18"/>
        <v>0</v>
      </c>
      <c r="BJ152" s="17" t="s">
        <v>6</v>
      </c>
      <c r="BK152" s="140">
        <f t="shared" si="19"/>
        <v>0</v>
      </c>
      <c r="BL152" s="17" t="s">
        <v>249</v>
      </c>
      <c r="BM152" s="139" t="s">
        <v>499</v>
      </c>
    </row>
    <row r="153" spans="2:65" s="10" customFormat="1" ht="22.9" customHeight="1">
      <c r="B153" s="117"/>
      <c r="D153" s="118" t="s">
        <v>78</v>
      </c>
      <c r="E153" s="195" t="s">
        <v>1483</v>
      </c>
      <c r="F153" s="195" t="s">
        <v>1484</v>
      </c>
      <c r="I153" s="120"/>
      <c r="J153" s="196">
        <f>BK153</f>
        <v>0</v>
      </c>
      <c r="L153" s="117"/>
      <c r="M153" s="122"/>
      <c r="P153" s="123">
        <f>SUM(P154:P169)</f>
        <v>0</v>
      </c>
      <c r="R153" s="123">
        <f>SUM(R154:R169)</f>
        <v>0.78718999999999772</v>
      </c>
      <c r="T153" s="124">
        <f>SUM(T154:T169)</f>
        <v>0</v>
      </c>
      <c r="AR153" s="118" t="s">
        <v>88</v>
      </c>
      <c r="AT153" s="125" t="s">
        <v>78</v>
      </c>
      <c r="AU153" s="125" t="s">
        <v>6</v>
      </c>
      <c r="AY153" s="118" t="s">
        <v>224</v>
      </c>
      <c r="BK153" s="126">
        <f>SUM(BK154:BK169)</f>
        <v>0</v>
      </c>
    </row>
    <row r="154" spans="2:65" s="1" customFormat="1" ht="24.2" customHeight="1">
      <c r="B154" s="32"/>
      <c r="C154" s="127" t="s">
        <v>275</v>
      </c>
      <c r="D154" s="127" t="s">
        <v>225</v>
      </c>
      <c r="E154" s="128" t="s">
        <v>1485</v>
      </c>
      <c r="F154" s="129" t="s">
        <v>1486</v>
      </c>
      <c r="G154" s="130" t="s">
        <v>447</v>
      </c>
      <c r="H154" s="131">
        <v>666</v>
      </c>
      <c r="I154" s="132"/>
      <c r="J154" s="133">
        <f t="shared" ref="J154:J169" si="20">ROUND(I154*H154,2)</f>
        <v>0</v>
      </c>
      <c r="K154" s="134"/>
      <c r="L154" s="32"/>
      <c r="M154" s="135" t="s">
        <v>1</v>
      </c>
      <c r="N154" s="136" t="s">
        <v>44</v>
      </c>
      <c r="P154" s="137">
        <f t="shared" ref="P154:P169" si="21">O154*H154</f>
        <v>0</v>
      </c>
      <c r="Q154" s="137">
        <v>1.8000000000000001E-4</v>
      </c>
      <c r="R154" s="137">
        <f t="shared" ref="R154:R169" si="22">Q154*H154</f>
        <v>0.11988000000000001</v>
      </c>
      <c r="S154" s="137">
        <v>0</v>
      </c>
      <c r="T154" s="138">
        <f t="shared" ref="T154:T169" si="23">S154*H154</f>
        <v>0</v>
      </c>
      <c r="AR154" s="139" t="s">
        <v>249</v>
      </c>
      <c r="AT154" s="139" t="s">
        <v>225</v>
      </c>
      <c r="AU154" s="139" t="s">
        <v>88</v>
      </c>
      <c r="AY154" s="17" t="s">
        <v>224</v>
      </c>
      <c r="BE154" s="140">
        <f t="shared" ref="BE154:BE169" si="24">IF(N154="základní",J154,0)</f>
        <v>0</v>
      </c>
      <c r="BF154" s="140">
        <f t="shared" ref="BF154:BF169" si="25">IF(N154="snížená",J154,0)</f>
        <v>0</v>
      </c>
      <c r="BG154" s="140">
        <f t="shared" ref="BG154:BG169" si="26">IF(N154="zákl. přenesená",J154,0)</f>
        <v>0</v>
      </c>
      <c r="BH154" s="140">
        <f t="shared" ref="BH154:BH169" si="27">IF(N154="sníž. přenesená",J154,0)</f>
        <v>0</v>
      </c>
      <c r="BI154" s="140">
        <f t="shared" ref="BI154:BI169" si="28">IF(N154="nulová",J154,0)</f>
        <v>0</v>
      </c>
      <c r="BJ154" s="17" t="s">
        <v>6</v>
      </c>
      <c r="BK154" s="140">
        <f t="shared" ref="BK154:BK169" si="29">ROUND(I154*H154,2)</f>
        <v>0</v>
      </c>
      <c r="BL154" s="17" t="s">
        <v>249</v>
      </c>
      <c r="BM154" s="139" t="s">
        <v>507</v>
      </c>
    </row>
    <row r="155" spans="2:65" s="1" customFormat="1" ht="21.75" customHeight="1">
      <c r="B155" s="32"/>
      <c r="C155" s="127" t="s">
        <v>369</v>
      </c>
      <c r="D155" s="127" t="s">
        <v>225</v>
      </c>
      <c r="E155" s="128" t="s">
        <v>1487</v>
      </c>
      <c r="F155" s="129" t="s">
        <v>1488</v>
      </c>
      <c r="G155" s="130" t="s">
        <v>447</v>
      </c>
      <c r="H155" s="131">
        <v>666</v>
      </c>
      <c r="I155" s="132"/>
      <c r="J155" s="133">
        <f t="shared" si="20"/>
        <v>0</v>
      </c>
      <c r="K155" s="134"/>
      <c r="L155" s="32"/>
      <c r="M155" s="135" t="s">
        <v>1</v>
      </c>
      <c r="N155" s="136" t="s">
        <v>44</v>
      </c>
      <c r="P155" s="137">
        <f t="shared" si="21"/>
        <v>0</v>
      </c>
      <c r="Q155" s="137">
        <v>1.0000000000000001E-5</v>
      </c>
      <c r="R155" s="137">
        <f t="shared" si="22"/>
        <v>6.6600000000000001E-3</v>
      </c>
      <c r="S155" s="137">
        <v>0</v>
      </c>
      <c r="T155" s="138">
        <f t="shared" si="23"/>
        <v>0</v>
      </c>
      <c r="AR155" s="139" t="s">
        <v>249</v>
      </c>
      <c r="AT155" s="139" t="s">
        <v>225</v>
      </c>
      <c r="AU155" s="139" t="s">
        <v>88</v>
      </c>
      <c r="AY155" s="17" t="s">
        <v>224</v>
      </c>
      <c r="BE155" s="140">
        <f t="shared" si="24"/>
        <v>0</v>
      </c>
      <c r="BF155" s="140">
        <f t="shared" si="25"/>
        <v>0</v>
      </c>
      <c r="BG155" s="140">
        <f t="shared" si="26"/>
        <v>0</v>
      </c>
      <c r="BH155" s="140">
        <f t="shared" si="27"/>
        <v>0</v>
      </c>
      <c r="BI155" s="140">
        <f t="shared" si="28"/>
        <v>0</v>
      </c>
      <c r="BJ155" s="17" t="s">
        <v>6</v>
      </c>
      <c r="BK155" s="140">
        <f t="shared" si="29"/>
        <v>0</v>
      </c>
      <c r="BL155" s="17" t="s">
        <v>249</v>
      </c>
      <c r="BM155" s="139" t="s">
        <v>516</v>
      </c>
    </row>
    <row r="156" spans="2:65" s="1" customFormat="1" ht="24.2" customHeight="1">
      <c r="B156" s="32"/>
      <c r="C156" s="127" t="s">
        <v>376</v>
      </c>
      <c r="D156" s="127" t="s">
        <v>225</v>
      </c>
      <c r="E156" s="128" t="s">
        <v>1489</v>
      </c>
      <c r="F156" s="129" t="s">
        <v>1490</v>
      </c>
      <c r="G156" s="130" t="s">
        <v>447</v>
      </c>
      <c r="H156" s="131">
        <v>78</v>
      </c>
      <c r="I156" s="132"/>
      <c r="J156" s="133">
        <f t="shared" si="20"/>
        <v>0</v>
      </c>
      <c r="K156" s="134"/>
      <c r="L156" s="32"/>
      <c r="M156" s="135" t="s">
        <v>1</v>
      </c>
      <c r="N156" s="136" t="s">
        <v>44</v>
      </c>
      <c r="P156" s="137">
        <f t="shared" si="21"/>
        <v>0</v>
      </c>
      <c r="Q156" s="137">
        <v>0</v>
      </c>
      <c r="R156" s="137">
        <f t="shared" si="22"/>
        <v>0</v>
      </c>
      <c r="S156" s="137">
        <v>0</v>
      </c>
      <c r="T156" s="138">
        <f t="shared" si="23"/>
        <v>0</v>
      </c>
      <c r="AR156" s="139" t="s">
        <v>249</v>
      </c>
      <c r="AT156" s="139" t="s">
        <v>225</v>
      </c>
      <c r="AU156" s="139" t="s">
        <v>88</v>
      </c>
      <c r="AY156" s="17" t="s">
        <v>224</v>
      </c>
      <c r="BE156" s="140">
        <f t="shared" si="24"/>
        <v>0</v>
      </c>
      <c r="BF156" s="140">
        <f t="shared" si="25"/>
        <v>0</v>
      </c>
      <c r="BG156" s="140">
        <f t="shared" si="26"/>
        <v>0</v>
      </c>
      <c r="BH156" s="140">
        <f t="shared" si="27"/>
        <v>0</v>
      </c>
      <c r="BI156" s="140">
        <f t="shared" si="28"/>
        <v>0</v>
      </c>
      <c r="BJ156" s="17" t="s">
        <v>6</v>
      </c>
      <c r="BK156" s="140">
        <f t="shared" si="29"/>
        <v>0</v>
      </c>
      <c r="BL156" s="17" t="s">
        <v>249</v>
      </c>
      <c r="BM156" s="139" t="s">
        <v>534</v>
      </c>
    </row>
    <row r="157" spans="2:65" s="1" customFormat="1" ht="24.2" customHeight="1">
      <c r="B157" s="32"/>
      <c r="C157" s="162" t="s">
        <v>380</v>
      </c>
      <c r="D157" s="162" t="s">
        <v>748</v>
      </c>
      <c r="E157" s="163" t="s">
        <v>1491</v>
      </c>
      <c r="F157" s="164" t="s">
        <v>1492</v>
      </c>
      <c r="G157" s="165" t="s">
        <v>447</v>
      </c>
      <c r="H157" s="166">
        <v>79.17</v>
      </c>
      <c r="I157" s="167"/>
      <c r="J157" s="168">
        <f t="shared" si="20"/>
        <v>0</v>
      </c>
      <c r="K157" s="169"/>
      <c r="L157" s="170"/>
      <c r="M157" s="171" t="s">
        <v>1</v>
      </c>
      <c r="N157" s="172" t="s">
        <v>44</v>
      </c>
      <c r="P157" s="137">
        <f t="shared" si="21"/>
        <v>0</v>
      </c>
      <c r="Q157" s="137">
        <v>2.7005178729316701E-4</v>
      </c>
      <c r="R157" s="137">
        <f t="shared" si="22"/>
        <v>2.1380000000000034E-2</v>
      </c>
      <c r="S157" s="137">
        <v>0</v>
      </c>
      <c r="T157" s="138">
        <f t="shared" si="23"/>
        <v>0</v>
      </c>
      <c r="AR157" s="139" t="s">
        <v>420</v>
      </c>
      <c r="AT157" s="139" t="s">
        <v>748</v>
      </c>
      <c r="AU157" s="139" t="s">
        <v>88</v>
      </c>
      <c r="AY157" s="17" t="s">
        <v>224</v>
      </c>
      <c r="BE157" s="140">
        <f t="shared" si="24"/>
        <v>0</v>
      </c>
      <c r="BF157" s="140">
        <f t="shared" si="25"/>
        <v>0</v>
      </c>
      <c r="BG157" s="140">
        <f t="shared" si="26"/>
        <v>0</v>
      </c>
      <c r="BH157" s="140">
        <f t="shared" si="27"/>
        <v>0</v>
      </c>
      <c r="BI157" s="140">
        <f t="shared" si="28"/>
        <v>0</v>
      </c>
      <c r="BJ157" s="17" t="s">
        <v>6</v>
      </c>
      <c r="BK157" s="140">
        <f t="shared" si="29"/>
        <v>0</v>
      </c>
      <c r="BL157" s="17" t="s">
        <v>249</v>
      </c>
      <c r="BM157" s="139" t="s">
        <v>544</v>
      </c>
    </row>
    <row r="158" spans="2:65" s="1" customFormat="1" ht="24.2" customHeight="1">
      <c r="B158" s="32"/>
      <c r="C158" s="127" t="s">
        <v>280</v>
      </c>
      <c r="D158" s="127" t="s">
        <v>225</v>
      </c>
      <c r="E158" s="128" t="s">
        <v>1493</v>
      </c>
      <c r="F158" s="129" t="s">
        <v>1494</v>
      </c>
      <c r="G158" s="130" t="s">
        <v>447</v>
      </c>
      <c r="H158" s="131">
        <v>588</v>
      </c>
      <c r="I158" s="132"/>
      <c r="J158" s="133">
        <f t="shared" si="20"/>
        <v>0</v>
      </c>
      <c r="K158" s="134"/>
      <c r="L158" s="32"/>
      <c r="M158" s="135" t="s">
        <v>1</v>
      </c>
      <c r="N158" s="136" t="s">
        <v>44</v>
      </c>
      <c r="P158" s="137">
        <f t="shared" si="21"/>
        <v>0</v>
      </c>
      <c r="Q158" s="137">
        <v>0</v>
      </c>
      <c r="R158" s="137">
        <f t="shared" si="22"/>
        <v>0</v>
      </c>
      <c r="S158" s="137">
        <v>0</v>
      </c>
      <c r="T158" s="138">
        <f t="shared" si="23"/>
        <v>0</v>
      </c>
      <c r="AR158" s="139" t="s">
        <v>249</v>
      </c>
      <c r="AT158" s="139" t="s">
        <v>225</v>
      </c>
      <c r="AU158" s="139" t="s">
        <v>88</v>
      </c>
      <c r="AY158" s="17" t="s">
        <v>224</v>
      </c>
      <c r="BE158" s="140">
        <f t="shared" si="24"/>
        <v>0</v>
      </c>
      <c r="BF158" s="140">
        <f t="shared" si="25"/>
        <v>0</v>
      </c>
      <c r="BG158" s="140">
        <f t="shared" si="26"/>
        <v>0</v>
      </c>
      <c r="BH158" s="140">
        <f t="shared" si="27"/>
        <v>0</v>
      </c>
      <c r="BI158" s="140">
        <f t="shared" si="28"/>
        <v>0</v>
      </c>
      <c r="BJ158" s="17" t="s">
        <v>6</v>
      </c>
      <c r="BK158" s="140">
        <f t="shared" si="29"/>
        <v>0</v>
      </c>
      <c r="BL158" s="17" t="s">
        <v>249</v>
      </c>
      <c r="BM158" s="139" t="s">
        <v>557</v>
      </c>
    </row>
    <row r="159" spans="2:65" s="1" customFormat="1" ht="24.2" customHeight="1">
      <c r="B159" s="32"/>
      <c r="C159" s="162" t="s">
        <v>394</v>
      </c>
      <c r="D159" s="162" t="s">
        <v>748</v>
      </c>
      <c r="E159" s="163" t="s">
        <v>1495</v>
      </c>
      <c r="F159" s="164" t="s">
        <v>1496</v>
      </c>
      <c r="G159" s="165" t="s">
        <v>447</v>
      </c>
      <c r="H159" s="166">
        <v>596.82000000000005</v>
      </c>
      <c r="I159" s="167"/>
      <c r="J159" s="168">
        <f t="shared" si="20"/>
        <v>0</v>
      </c>
      <c r="K159" s="169"/>
      <c r="L159" s="170"/>
      <c r="M159" s="171" t="s">
        <v>1</v>
      </c>
      <c r="N159" s="172" t="s">
        <v>44</v>
      </c>
      <c r="P159" s="137">
        <f t="shared" si="21"/>
        <v>0</v>
      </c>
      <c r="Q159" s="137">
        <v>1.0499983244529299E-3</v>
      </c>
      <c r="R159" s="137">
        <f t="shared" si="22"/>
        <v>0.62665999999999766</v>
      </c>
      <c r="S159" s="137">
        <v>0</v>
      </c>
      <c r="T159" s="138">
        <f t="shared" si="23"/>
        <v>0</v>
      </c>
      <c r="AR159" s="139" t="s">
        <v>420</v>
      </c>
      <c r="AT159" s="139" t="s">
        <v>748</v>
      </c>
      <c r="AU159" s="139" t="s">
        <v>88</v>
      </c>
      <c r="AY159" s="17" t="s">
        <v>224</v>
      </c>
      <c r="BE159" s="140">
        <f t="shared" si="24"/>
        <v>0</v>
      </c>
      <c r="BF159" s="140">
        <f t="shared" si="25"/>
        <v>0</v>
      </c>
      <c r="BG159" s="140">
        <f t="shared" si="26"/>
        <v>0</v>
      </c>
      <c r="BH159" s="140">
        <f t="shared" si="27"/>
        <v>0</v>
      </c>
      <c r="BI159" s="140">
        <f t="shared" si="28"/>
        <v>0</v>
      </c>
      <c r="BJ159" s="17" t="s">
        <v>6</v>
      </c>
      <c r="BK159" s="140">
        <f t="shared" si="29"/>
        <v>0</v>
      </c>
      <c r="BL159" s="17" t="s">
        <v>249</v>
      </c>
      <c r="BM159" s="139" t="s">
        <v>568</v>
      </c>
    </row>
    <row r="160" spans="2:65" s="1" customFormat="1" ht="16.5" customHeight="1">
      <c r="B160" s="32"/>
      <c r="C160" s="127" t="s">
        <v>285</v>
      </c>
      <c r="D160" s="127" t="s">
        <v>225</v>
      </c>
      <c r="E160" s="128" t="s">
        <v>1497</v>
      </c>
      <c r="F160" s="129" t="s">
        <v>1498</v>
      </c>
      <c r="G160" s="130" t="s">
        <v>312</v>
      </c>
      <c r="H160" s="131">
        <v>5</v>
      </c>
      <c r="I160" s="132"/>
      <c r="J160" s="133">
        <f t="shared" si="20"/>
        <v>0</v>
      </c>
      <c r="K160" s="134"/>
      <c r="L160" s="32"/>
      <c r="M160" s="135" t="s">
        <v>1</v>
      </c>
      <c r="N160" s="136" t="s">
        <v>44</v>
      </c>
      <c r="P160" s="137">
        <f t="shared" si="21"/>
        <v>0</v>
      </c>
      <c r="Q160" s="137">
        <v>2.4000000000000001E-4</v>
      </c>
      <c r="R160" s="137">
        <f t="shared" si="22"/>
        <v>1.2000000000000001E-3</v>
      </c>
      <c r="S160" s="137">
        <v>0</v>
      </c>
      <c r="T160" s="138">
        <f t="shared" si="23"/>
        <v>0</v>
      </c>
      <c r="AR160" s="139" t="s">
        <v>249</v>
      </c>
      <c r="AT160" s="139" t="s">
        <v>225</v>
      </c>
      <c r="AU160" s="139" t="s">
        <v>88</v>
      </c>
      <c r="AY160" s="17" t="s">
        <v>224</v>
      </c>
      <c r="BE160" s="140">
        <f t="shared" si="24"/>
        <v>0</v>
      </c>
      <c r="BF160" s="140">
        <f t="shared" si="25"/>
        <v>0</v>
      </c>
      <c r="BG160" s="140">
        <f t="shared" si="26"/>
        <v>0</v>
      </c>
      <c r="BH160" s="140">
        <f t="shared" si="27"/>
        <v>0</v>
      </c>
      <c r="BI160" s="140">
        <f t="shared" si="28"/>
        <v>0</v>
      </c>
      <c r="BJ160" s="17" t="s">
        <v>6</v>
      </c>
      <c r="BK160" s="140">
        <f t="shared" si="29"/>
        <v>0</v>
      </c>
      <c r="BL160" s="17" t="s">
        <v>249</v>
      </c>
      <c r="BM160" s="139" t="s">
        <v>576</v>
      </c>
    </row>
    <row r="161" spans="2:65" s="1" customFormat="1" ht="16.5" customHeight="1">
      <c r="B161" s="32"/>
      <c r="C161" s="127" t="s">
        <v>414</v>
      </c>
      <c r="D161" s="127" t="s">
        <v>225</v>
      </c>
      <c r="E161" s="128" t="s">
        <v>1499</v>
      </c>
      <c r="F161" s="129" t="s">
        <v>1500</v>
      </c>
      <c r="G161" s="130" t="s">
        <v>312</v>
      </c>
      <c r="H161" s="131">
        <v>7</v>
      </c>
      <c r="I161" s="132"/>
      <c r="J161" s="133">
        <f t="shared" si="20"/>
        <v>0</v>
      </c>
      <c r="K161" s="134"/>
      <c r="L161" s="32"/>
      <c r="M161" s="135" t="s">
        <v>1</v>
      </c>
      <c r="N161" s="136" t="s">
        <v>44</v>
      </c>
      <c r="P161" s="137">
        <f t="shared" si="21"/>
        <v>0</v>
      </c>
      <c r="Q161" s="137">
        <v>1.6299999999999999E-3</v>
      </c>
      <c r="R161" s="137">
        <f t="shared" si="22"/>
        <v>1.141E-2</v>
      </c>
      <c r="S161" s="137">
        <v>0</v>
      </c>
      <c r="T161" s="138">
        <f t="shared" si="23"/>
        <v>0</v>
      </c>
      <c r="AR161" s="139" t="s">
        <v>249</v>
      </c>
      <c r="AT161" s="139" t="s">
        <v>225</v>
      </c>
      <c r="AU161" s="139" t="s">
        <v>88</v>
      </c>
      <c r="AY161" s="17" t="s">
        <v>224</v>
      </c>
      <c r="BE161" s="140">
        <f t="shared" si="24"/>
        <v>0</v>
      </c>
      <c r="BF161" s="140">
        <f t="shared" si="25"/>
        <v>0</v>
      </c>
      <c r="BG161" s="140">
        <f t="shared" si="26"/>
        <v>0</v>
      </c>
      <c r="BH161" s="140">
        <f t="shared" si="27"/>
        <v>0</v>
      </c>
      <c r="BI161" s="140">
        <f t="shared" si="28"/>
        <v>0</v>
      </c>
      <c r="BJ161" s="17" t="s">
        <v>6</v>
      </c>
      <c r="BK161" s="140">
        <f t="shared" si="29"/>
        <v>0</v>
      </c>
      <c r="BL161" s="17" t="s">
        <v>249</v>
      </c>
      <c r="BM161" s="139" t="s">
        <v>313</v>
      </c>
    </row>
    <row r="162" spans="2:65" s="1" customFormat="1" ht="16.5" customHeight="1">
      <c r="B162" s="32"/>
      <c r="C162" s="162" t="s">
        <v>420</v>
      </c>
      <c r="D162" s="162" t="s">
        <v>748</v>
      </c>
      <c r="E162" s="163" t="s">
        <v>1501</v>
      </c>
      <c r="F162" s="164" t="s">
        <v>1502</v>
      </c>
      <c r="G162" s="165" t="s">
        <v>312</v>
      </c>
      <c r="H162" s="166">
        <v>16</v>
      </c>
      <c r="I162" s="167"/>
      <c r="J162" s="168">
        <f t="shared" si="20"/>
        <v>0</v>
      </c>
      <c r="K162" s="169"/>
      <c r="L162" s="170"/>
      <c r="M162" s="171" t="s">
        <v>1</v>
      </c>
      <c r="N162" s="172" t="s">
        <v>44</v>
      </c>
      <c r="P162" s="137">
        <f t="shared" si="21"/>
        <v>0</v>
      </c>
      <c r="Q162" s="137">
        <v>0</v>
      </c>
      <c r="R162" s="137">
        <f t="shared" si="22"/>
        <v>0</v>
      </c>
      <c r="S162" s="137">
        <v>0</v>
      </c>
      <c r="T162" s="138">
        <f t="shared" si="23"/>
        <v>0</v>
      </c>
      <c r="AR162" s="139" t="s">
        <v>420</v>
      </c>
      <c r="AT162" s="139" t="s">
        <v>748</v>
      </c>
      <c r="AU162" s="139" t="s">
        <v>88</v>
      </c>
      <c r="AY162" s="17" t="s">
        <v>224</v>
      </c>
      <c r="BE162" s="140">
        <f t="shared" si="24"/>
        <v>0</v>
      </c>
      <c r="BF162" s="140">
        <f t="shared" si="25"/>
        <v>0</v>
      </c>
      <c r="BG162" s="140">
        <f t="shared" si="26"/>
        <v>0</v>
      </c>
      <c r="BH162" s="140">
        <f t="shared" si="27"/>
        <v>0</v>
      </c>
      <c r="BI162" s="140">
        <f t="shared" si="28"/>
        <v>0</v>
      </c>
      <c r="BJ162" s="17" t="s">
        <v>6</v>
      </c>
      <c r="BK162" s="140">
        <f t="shared" si="29"/>
        <v>0</v>
      </c>
      <c r="BL162" s="17" t="s">
        <v>249</v>
      </c>
      <c r="BM162" s="139" t="s">
        <v>317</v>
      </c>
    </row>
    <row r="163" spans="2:65" s="1" customFormat="1" ht="16.5" customHeight="1">
      <c r="B163" s="32"/>
      <c r="C163" s="162" t="s">
        <v>425</v>
      </c>
      <c r="D163" s="162" t="s">
        <v>748</v>
      </c>
      <c r="E163" s="163" t="s">
        <v>1503</v>
      </c>
      <c r="F163" s="164" t="s">
        <v>1504</v>
      </c>
      <c r="G163" s="165" t="s">
        <v>312</v>
      </c>
      <c r="H163" s="166">
        <v>56</v>
      </c>
      <c r="I163" s="167"/>
      <c r="J163" s="168">
        <f t="shared" si="20"/>
        <v>0</v>
      </c>
      <c r="K163" s="169"/>
      <c r="L163" s="170"/>
      <c r="M163" s="171" t="s">
        <v>1</v>
      </c>
      <c r="N163" s="172" t="s">
        <v>44</v>
      </c>
      <c r="P163" s="137">
        <f t="shared" si="21"/>
        <v>0</v>
      </c>
      <c r="Q163" s="137">
        <v>0</v>
      </c>
      <c r="R163" s="137">
        <f t="shared" si="22"/>
        <v>0</v>
      </c>
      <c r="S163" s="137">
        <v>0</v>
      </c>
      <c r="T163" s="138">
        <f t="shared" si="23"/>
        <v>0</v>
      </c>
      <c r="AR163" s="139" t="s">
        <v>420</v>
      </c>
      <c r="AT163" s="139" t="s">
        <v>748</v>
      </c>
      <c r="AU163" s="139" t="s">
        <v>88</v>
      </c>
      <c r="AY163" s="17" t="s">
        <v>224</v>
      </c>
      <c r="BE163" s="140">
        <f t="shared" si="24"/>
        <v>0</v>
      </c>
      <c r="BF163" s="140">
        <f t="shared" si="25"/>
        <v>0</v>
      </c>
      <c r="BG163" s="140">
        <f t="shared" si="26"/>
        <v>0</v>
      </c>
      <c r="BH163" s="140">
        <f t="shared" si="27"/>
        <v>0</v>
      </c>
      <c r="BI163" s="140">
        <f t="shared" si="28"/>
        <v>0</v>
      </c>
      <c r="BJ163" s="17" t="s">
        <v>6</v>
      </c>
      <c r="BK163" s="140">
        <f t="shared" si="29"/>
        <v>0</v>
      </c>
      <c r="BL163" s="17" t="s">
        <v>249</v>
      </c>
      <c r="BM163" s="139" t="s">
        <v>321</v>
      </c>
    </row>
    <row r="164" spans="2:65" s="1" customFormat="1" ht="16.5" customHeight="1">
      <c r="B164" s="32"/>
      <c r="C164" s="162" t="s">
        <v>429</v>
      </c>
      <c r="D164" s="162" t="s">
        <v>748</v>
      </c>
      <c r="E164" s="163" t="s">
        <v>1505</v>
      </c>
      <c r="F164" s="164" t="s">
        <v>1506</v>
      </c>
      <c r="G164" s="165" t="s">
        <v>447</v>
      </c>
      <c r="H164" s="166">
        <v>700</v>
      </c>
      <c r="I164" s="167"/>
      <c r="J164" s="168">
        <f t="shared" si="20"/>
        <v>0</v>
      </c>
      <c r="K164" s="169"/>
      <c r="L164" s="170"/>
      <c r="M164" s="171" t="s">
        <v>1</v>
      </c>
      <c r="N164" s="172" t="s">
        <v>44</v>
      </c>
      <c r="P164" s="137">
        <f t="shared" si="21"/>
        <v>0</v>
      </c>
      <c r="Q164" s="137">
        <v>0</v>
      </c>
      <c r="R164" s="137">
        <f t="shared" si="22"/>
        <v>0</v>
      </c>
      <c r="S164" s="137">
        <v>0</v>
      </c>
      <c r="T164" s="138">
        <f t="shared" si="23"/>
        <v>0</v>
      </c>
      <c r="AR164" s="139" t="s">
        <v>420</v>
      </c>
      <c r="AT164" s="139" t="s">
        <v>748</v>
      </c>
      <c r="AU164" s="139" t="s">
        <v>88</v>
      </c>
      <c r="AY164" s="17" t="s">
        <v>224</v>
      </c>
      <c r="BE164" s="140">
        <f t="shared" si="24"/>
        <v>0</v>
      </c>
      <c r="BF164" s="140">
        <f t="shared" si="25"/>
        <v>0</v>
      </c>
      <c r="BG164" s="140">
        <f t="shared" si="26"/>
        <v>0</v>
      </c>
      <c r="BH164" s="140">
        <f t="shared" si="27"/>
        <v>0</v>
      </c>
      <c r="BI164" s="140">
        <f t="shared" si="28"/>
        <v>0</v>
      </c>
      <c r="BJ164" s="17" t="s">
        <v>6</v>
      </c>
      <c r="BK164" s="140">
        <f t="shared" si="29"/>
        <v>0</v>
      </c>
      <c r="BL164" s="17" t="s">
        <v>249</v>
      </c>
      <c r="BM164" s="139" t="s">
        <v>326</v>
      </c>
    </row>
    <row r="165" spans="2:65" s="1" customFormat="1" ht="16.5" customHeight="1">
      <c r="B165" s="32"/>
      <c r="C165" s="162" t="s">
        <v>434</v>
      </c>
      <c r="D165" s="162" t="s">
        <v>748</v>
      </c>
      <c r="E165" s="163" t="s">
        <v>1507</v>
      </c>
      <c r="F165" s="164" t="s">
        <v>1508</v>
      </c>
      <c r="G165" s="165" t="s">
        <v>312</v>
      </c>
      <c r="H165" s="166">
        <v>1</v>
      </c>
      <c r="I165" s="167"/>
      <c r="J165" s="168">
        <f t="shared" si="20"/>
        <v>0</v>
      </c>
      <c r="K165" s="169"/>
      <c r="L165" s="170"/>
      <c r="M165" s="171" t="s">
        <v>1</v>
      </c>
      <c r="N165" s="172" t="s">
        <v>44</v>
      </c>
      <c r="P165" s="137">
        <f t="shared" si="21"/>
        <v>0</v>
      </c>
      <c r="Q165" s="137">
        <v>0</v>
      </c>
      <c r="R165" s="137">
        <f t="shared" si="22"/>
        <v>0</v>
      </c>
      <c r="S165" s="137">
        <v>0</v>
      </c>
      <c r="T165" s="138">
        <f t="shared" si="23"/>
        <v>0</v>
      </c>
      <c r="AR165" s="139" t="s">
        <v>420</v>
      </c>
      <c r="AT165" s="139" t="s">
        <v>748</v>
      </c>
      <c r="AU165" s="139" t="s">
        <v>88</v>
      </c>
      <c r="AY165" s="17" t="s">
        <v>224</v>
      </c>
      <c r="BE165" s="140">
        <f t="shared" si="24"/>
        <v>0</v>
      </c>
      <c r="BF165" s="140">
        <f t="shared" si="25"/>
        <v>0</v>
      </c>
      <c r="BG165" s="140">
        <f t="shared" si="26"/>
        <v>0</v>
      </c>
      <c r="BH165" s="140">
        <f t="shared" si="27"/>
        <v>0</v>
      </c>
      <c r="BI165" s="140">
        <f t="shared" si="28"/>
        <v>0</v>
      </c>
      <c r="BJ165" s="17" t="s">
        <v>6</v>
      </c>
      <c r="BK165" s="140">
        <f t="shared" si="29"/>
        <v>0</v>
      </c>
      <c r="BL165" s="17" t="s">
        <v>249</v>
      </c>
      <c r="BM165" s="139" t="s">
        <v>331</v>
      </c>
    </row>
    <row r="166" spans="2:65" s="1" customFormat="1" ht="37.9" customHeight="1">
      <c r="B166" s="32"/>
      <c r="C166" s="162" t="s">
        <v>444</v>
      </c>
      <c r="D166" s="162" t="s">
        <v>748</v>
      </c>
      <c r="E166" s="163" t="s">
        <v>1509</v>
      </c>
      <c r="F166" s="164" t="s">
        <v>1510</v>
      </c>
      <c r="G166" s="165" t="s">
        <v>312</v>
      </c>
      <c r="H166" s="166">
        <v>1</v>
      </c>
      <c r="I166" s="167"/>
      <c r="J166" s="168">
        <f t="shared" si="20"/>
        <v>0</v>
      </c>
      <c r="K166" s="169"/>
      <c r="L166" s="170"/>
      <c r="M166" s="171" t="s">
        <v>1</v>
      </c>
      <c r="N166" s="172" t="s">
        <v>44</v>
      </c>
      <c r="P166" s="137">
        <f t="shared" si="21"/>
        <v>0</v>
      </c>
      <c r="Q166" s="137">
        <v>0</v>
      </c>
      <c r="R166" s="137">
        <f t="shared" si="22"/>
        <v>0</v>
      </c>
      <c r="S166" s="137">
        <v>0</v>
      </c>
      <c r="T166" s="138">
        <f t="shared" si="23"/>
        <v>0</v>
      </c>
      <c r="AR166" s="139" t="s">
        <v>420</v>
      </c>
      <c r="AT166" s="139" t="s">
        <v>748</v>
      </c>
      <c r="AU166" s="139" t="s">
        <v>88</v>
      </c>
      <c r="AY166" s="17" t="s">
        <v>224</v>
      </c>
      <c r="BE166" s="140">
        <f t="shared" si="24"/>
        <v>0</v>
      </c>
      <c r="BF166" s="140">
        <f t="shared" si="25"/>
        <v>0</v>
      </c>
      <c r="BG166" s="140">
        <f t="shared" si="26"/>
        <v>0</v>
      </c>
      <c r="BH166" s="140">
        <f t="shared" si="27"/>
        <v>0</v>
      </c>
      <c r="BI166" s="140">
        <f t="shared" si="28"/>
        <v>0</v>
      </c>
      <c r="BJ166" s="17" t="s">
        <v>6</v>
      </c>
      <c r="BK166" s="140">
        <f t="shared" si="29"/>
        <v>0</v>
      </c>
      <c r="BL166" s="17" t="s">
        <v>249</v>
      </c>
      <c r="BM166" s="139" t="s">
        <v>337</v>
      </c>
    </row>
    <row r="167" spans="2:65" s="1" customFormat="1" ht="24.2" customHeight="1">
      <c r="B167" s="32"/>
      <c r="C167" s="162" t="s">
        <v>451</v>
      </c>
      <c r="D167" s="162" t="s">
        <v>748</v>
      </c>
      <c r="E167" s="163" t="s">
        <v>1511</v>
      </c>
      <c r="F167" s="164" t="s">
        <v>1512</v>
      </c>
      <c r="G167" s="165" t="s">
        <v>312</v>
      </c>
      <c r="H167" s="166">
        <v>2</v>
      </c>
      <c r="I167" s="167"/>
      <c r="J167" s="168">
        <f t="shared" si="20"/>
        <v>0</v>
      </c>
      <c r="K167" s="169"/>
      <c r="L167" s="170"/>
      <c r="M167" s="171" t="s">
        <v>1</v>
      </c>
      <c r="N167" s="172" t="s">
        <v>44</v>
      </c>
      <c r="P167" s="137">
        <f t="shared" si="21"/>
        <v>0</v>
      </c>
      <c r="Q167" s="137">
        <v>0</v>
      </c>
      <c r="R167" s="137">
        <f t="shared" si="22"/>
        <v>0</v>
      </c>
      <c r="S167" s="137">
        <v>0</v>
      </c>
      <c r="T167" s="138">
        <f t="shared" si="23"/>
        <v>0</v>
      </c>
      <c r="AR167" s="139" t="s">
        <v>420</v>
      </c>
      <c r="AT167" s="139" t="s">
        <v>748</v>
      </c>
      <c r="AU167" s="139" t="s">
        <v>88</v>
      </c>
      <c r="AY167" s="17" t="s">
        <v>224</v>
      </c>
      <c r="BE167" s="140">
        <f t="shared" si="24"/>
        <v>0</v>
      </c>
      <c r="BF167" s="140">
        <f t="shared" si="25"/>
        <v>0</v>
      </c>
      <c r="BG167" s="140">
        <f t="shared" si="26"/>
        <v>0</v>
      </c>
      <c r="BH167" s="140">
        <f t="shared" si="27"/>
        <v>0</v>
      </c>
      <c r="BI167" s="140">
        <f t="shared" si="28"/>
        <v>0</v>
      </c>
      <c r="BJ167" s="17" t="s">
        <v>6</v>
      </c>
      <c r="BK167" s="140">
        <f t="shared" si="29"/>
        <v>0</v>
      </c>
      <c r="BL167" s="17" t="s">
        <v>249</v>
      </c>
      <c r="BM167" s="139" t="s">
        <v>626</v>
      </c>
    </row>
    <row r="168" spans="2:65" s="1" customFormat="1" ht="37.9" customHeight="1">
      <c r="B168" s="32"/>
      <c r="C168" s="162" t="s">
        <v>289</v>
      </c>
      <c r="D168" s="162" t="s">
        <v>748</v>
      </c>
      <c r="E168" s="163" t="s">
        <v>1513</v>
      </c>
      <c r="F168" s="164" t="s">
        <v>1514</v>
      </c>
      <c r="G168" s="165" t="s">
        <v>312</v>
      </c>
      <c r="H168" s="166">
        <v>1</v>
      </c>
      <c r="I168" s="167"/>
      <c r="J168" s="168">
        <f t="shared" si="20"/>
        <v>0</v>
      </c>
      <c r="K168" s="169"/>
      <c r="L168" s="170"/>
      <c r="M168" s="171" t="s">
        <v>1</v>
      </c>
      <c r="N168" s="172" t="s">
        <v>44</v>
      </c>
      <c r="P168" s="137">
        <f t="shared" si="21"/>
        <v>0</v>
      </c>
      <c r="Q168" s="137">
        <v>0</v>
      </c>
      <c r="R168" s="137">
        <f t="shared" si="22"/>
        <v>0</v>
      </c>
      <c r="S168" s="137">
        <v>0</v>
      </c>
      <c r="T168" s="138">
        <f t="shared" si="23"/>
        <v>0</v>
      </c>
      <c r="AR168" s="139" t="s">
        <v>420</v>
      </c>
      <c r="AT168" s="139" t="s">
        <v>748</v>
      </c>
      <c r="AU168" s="139" t="s">
        <v>88</v>
      </c>
      <c r="AY168" s="17" t="s">
        <v>224</v>
      </c>
      <c r="BE168" s="140">
        <f t="shared" si="24"/>
        <v>0</v>
      </c>
      <c r="BF168" s="140">
        <f t="shared" si="25"/>
        <v>0</v>
      </c>
      <c r="BG168" s="140">
        <f t="shared" si="26"/>
        <v>0</v>
      </c>
      <c r="BH168" s="140">
        <f t="shared" si="27"/>
        <v>0</v>
      </c>
      <c r="BI168" s="140">
        <f t="shared" si="28"/>
        <v>0</v>
      </c>
      <c r="BJ168" s="17" t="s">
        <v>6</v>
      </c>
      <c r="BK168" s="140">
        <f t="shared" si="29"/>
        <v>0</v>
      </c>
      <c r="BL168" s="17" t="s">
        <v>249</v>
      </c>
      <c r="BM168" s="139" t="s">
        <v>634</v>
      </c>
    </row>
    <row r="169" spans="2:65" s="1" customFormat="1" ht="21.75" customHeight="1">
      <c r="B169" s="32"/>
      <c r="C169" s="127" t="s">
        <v>468</v>
      </c>
      <c r="D169" s="127" t="s">
        <v>225</v>
      </c>
      <c r="E169" s="128" t="s">
        <v>1515</v>
      </c>
      <c r="F169" s="129" t="s">
        <v>1516</v>
      </c>
      <c r="G169" s="130" t="s">
        <v>797</v>
      </c>
      <c r="H169" s="180"/>
      <c r="I169" s="132"/>
      <c r="J169" s="133">
        <f t="shared" si="20"/>
        <v>0</v>
      </c>
      <c r="K169" s="134"/>
      <c r="L169" s="32"/>
      <c r="M169" s="135" t="s">
        <v>1</v>
      </c>
      <c r="N169" s="136" t="s">
        <v>44</v>
      </c>
      <c r="P169" s="137">
        <f t="shared" si="21"/>
        <v>0</v>
      </c>
      <c r="Q169" s="137">
        <v>0</v>
      </c>
      <c r="R169" s="137">
        <f t="shared" si="22"/>
        <v>0</v>
      </c>
      <c r="S169" s="137">
        <v>0</v>
      </c>
      <c r="T169" s="138">
        <f t="shared" si="23"/>
        <v>0</v>
      </c>
      <c r="AR169" s="139" t="s">
        <v>249</v>
      </c>
      <c r="AT169" s="139" t="s">
        <v>225</v>
      </c>
      <c r="AU169" s="139" t="s">
        <v>88</v>
      </c>
      <c r="AY169" s="17" t="s">
        <v>224</v>
      </c>
      <c r="BE169" s="140">
        <f t="shared" si="24"/>
        <v>0</v>
      </c>
      <c r="BF169" s="140">
        <f t="shared" si="25"/>
        <v>0</v>
      </c>
      <c r="BG169" s="140">
        <f t="shared" si="26"/>
        <v>0</v>
      </c>
      <c r="BH169" s="140">
        <f t="shared" si="27"/>
        <v>0</v>
      </c>
      <c r="BI169" s="140">
        <f t="shared" si="28"/>
        <v>0</v>
      </c>
      <c r="BJ169" s="17" t="s">
        <v>6</v>
      </c>
      <c r="BK169" s="140">
        <f t="shared" si="29"/>
        <v>0</v>
      </c>
      <c r="BL169" s="17" t="s">
        <v>249</v>
      </c>
      <c r="BM169" s="139" t="s">
        <v>642</v>
      </c>
    </row>
    <row r="170" spans="2:65" s="10" customFormat="1" ht="25.9" customHeight="1">
      <c r="B170" s="117"/>
      <c r="D170" s="118" t="s">
        <v>78</v>
      </c>
      <c r="E170" s="119" t="s">
        <v>1517</v>
      </c>
      <c r="F170" s="119" t="s">
        <v>1518</v>
      </c>
      <c r="I170" s="120"/>
      <c r="J170" s="121">
        <f>BK170</f>
        <v>0</v>
      </c>
      <c r="L170" s="117"/>
      <c r="M170" s="122"/>
      <c r="P170" s="123">
        <f>P171</f>
        <v>0</v>
      </c>
      <c r="R170" s="123">
        <f>R171</f>
        <v>0</v>
      </c>
      <c r="T170" s="124">
        <f>T171</f>
        <v>0</v>
      </c>
      <c r="AR170" s="118" t="s">
        <v>229</v>
      </c>
      <c r="AT170" s="125" t="s">
        <v>78</v>
      </c>
      <c r="AU170" s="125" t="s">
        <v>79</v>
      </c>
      <c r="AY170" s="118" t="s">
        <v>224</v>
      </c>
      <c r="BK170" s="126">
        <f>BK171</f>
        <v>0</v>
      </c>
    </row>
    <row r="171" spans="2:65" s="10" customFormat="1" ht="22.9" customHeight="1">
      <c r="B171" s="117"/>
      <c r="D171" s="118" t="s">
        <v>78</v>
      </c>
      <c r="E171" s="195" t="s">
        <v>1519</v>
      </c>
      <c r="F171" s="195" t="s">
        <v>1518</v>
      </c>
      <c r="I171" s="120"/>
      <c r="J171" s="196">
        <f>BK171</f>
        <v>0</v>
      </c>
      <c r="L171" s="117"/>
      <c r="M171" s="122"/>
      <c r="P171" s="123">
        <f>SUM(P172:P175)</f>
        <v>0</v>
      </c>
      <c r="R171" s="123">
        <f>SUM(R172:R175)</f>
        <v>0</v>
      </c>
      <c r="T171" s="124">
        <f>SUM(T172:T175)</f>
        <v>0</v>
      </c>
      <c r="AR171" s="118" t="s">
        <v>6</v>
      </c>
      <c r="AT171" s="125" t="s">
        <v>78</v>
      </c>
      <c r="AU171" s="125" t="s">
        <v>6</v>
      </c>
      <c r="AY171" s="118" t="s">
        <v>224</v>
      </c>
      <c r="BK171" s="126">
        <f>SUM(BK172:BK175)</f>
        <v>0</v>
      </c>
    </row>
    <row r="172" spans="2:65" s="1" customFormat="1" ht="16.5" customHeight="1">
      <c r="B172" s="32"/>
      <c r="C172" s="127" t="s">
        <v>472</v>
      </c>
      <c r="D172" s="127" t="s">
        <v>225</v>
      </c>
      <c r="E172" s="128" t="s">
        <v>1520</v>
      </c>
      <c r="F172" s="129" t="s">
        <v>1521</v>
      </c>
      <c r="G172" s="130" t="s">
        <v>610</v>
      </c>
      <c r="H172" s="131">
        <v>62</v>
      </c>
      <c r="I172" s="132"/>
      <c r="J172" s="133">
        <f>ROUND(I172*H172,2)</f>
        <v>0</v>
      </c>
      <c r="K172" s="134"/>
      <c r="L172" s="32"/>
      <c r="M172" s="135" t="s">
        <v>1</v>
      </c>
      <c r="N172" s="136" t="s">
        <v>44</v>
      </c>
      <c r="P172" s="137">
        <f>O172*H172</f>
        <v>0</v>
      </c>
      <c r="Q172" s="137">
        <v>0</v>
      </c>
      <c r="R172" s="137">
        <f>Q172*H172</f>
        <v>0</v>
      </c>
      <c r="S172" s="137">
        <v>0</v>
      </c>
      <c r="T172" s="138">
        <f>S172*H172</f>
        <v>0</v>
      </c>
      <c r="AR172" s="139" t="s">
        <v>229</v>
      </c>
      <c r="AT172" s="139" t="s">
        <v>225</v>
      </c>
      <c r="AU172" s="139" t="s">
        <v>88</v>
      </c>
      <c r="AY172" s="17" t="s">
        <v>224</v>
      </c>
      <c r="BE172" s="140">
        <f>IF(N172="základní",J172,0)</f>
        <v>0</v>
      </c>
      <c r="BF172" s="140">
        <f>IF(N172="snížená",J172,0)</f>
        <v>0</v>
      </c>
      <c r="BG172" s="140">
        <f>IF(N172="zákl. přenesená",J172,0)</f>
        <v>0</v>
      </c>
      <c r="BH172" s="140">
        <f>IF(N172="sníž. přenesená",J172,0)</f>
        <v>0</v>
      </c>
      <c r="BI172" s="140">
        <f>IF(N172="nulová",J172,0)</f>
        <v>0</v>
      </c>
      <c r="BJ172" s="17" t="s">
        <v>6</v>
      </c>
      <c r="BK172" s="140">
        <f>ROUND(I172*H172,2)</f>
        <v>0</v>
      </c>
      <c r="BL172" s="17" t="s">
        <v>229</v>
      </c>
      <c r="BM172" s="139" t="s">
        <v>650</v>
      </c>
    </row>
    <row r="173" spans="2:65" s="1" customFormat="1" ht="16.5" customHeight="1">
      <c r="B173" s="32"/>
      <c r="C173" s="127" t="s">
        <v>477</v>
      </c>
      <c r="D173" s="127" t="s">
        <v>225</v>
      </c>
      <c r="E173" s="128" t="s">
        <v>1522</v>
      </c>
      <c r="F173" s="129" t="s">
        <v>1523</v>
      </c>
      <c r="G173" s="130" t="s">
        <v>610</v>
      </c>
      <c r="H173" s="131">
        <v>48</v>
      </c>
      <c r="I173" s="132"/>
      <c r="J173" s="133">
        <f>ROUND(I173*H173,2)</f>
        <v>0</v>
      </c>
      <c r="K173" s="134"/>
      <c r="L173" s="32"/>
      <c r="M173" s="135" t="s">
        <v>1</v>
      </c>
      <c r="N173" s="136" t="s">
        <v>44</v>
      </c>
      <c r="P173" s="137">
        <f>O173*H173</f>
        <v>0</v>
      </c>
      <c r="Q173" s="137">
        <v>0</v>
      </c>
      <c r="R173" s="137">
        <f>Q173*H173</f>
        <v>0</v>
      </c>
      <c r="S173" s="137">
        <v>0</v>
      </c>
      <c r="T173" s="138">
        <f>S173*H173</f>
        <v>0</v>
      </c>
      <c r="AR173" s="139" t="s">
        <v>229</v>
      </c>
      <c r="AT173" s="139" t="s">
        <v>225</v>
      </c>
      <c r="AU173" s="139" t="s">
        <v>88</v>
      </c>
      <c r="AY173" s="17" t="s">
        <v>224</v>
      </c>
      <c r="BE173" s="140">
        <f>IF(N173="základní",J173,0)</f>
        <v>0</v>
      </c>
      <c r="BF173" s="140">
        <f>IF(N173="snížená",J173,0)</f>
        <v>0</v>
      </c>
      <c r="BG173" s="140">
        <f>IF(N173="zákl. přenesená",J173,0)</f>
        <v>0</v>
      </c>
      <c r="BH173" s="140">
        <f>IF(N173="sníž. přenesená",J173,0)</f>
        <v>0</v>
      </c>
      <c r="BI173" s="140">
        <f>IF(N173="nulová",J173,0)</f>
        <v>0</v>
      </c>
      <c r="BJ173" s="17" t="s">
        <v>6</v>
      </c>
      <c r="BK173" s="140">
        <f>ROUND(I173*H173,2)</f>
        <v>0</v>
      </c>
      <c r="BL173" s="17" t="s">
        <v>229</v>
      </c>
      <c r="BM173" s="139" t="s">
        <v>658</v>
      </c>
    </row>
    <row r="174" spans="2:65" s="1" customFormat="1" ht="16.5" customHeight="1">
      <c r="B174" s="32"/>
      <c r="C174" s="127" t="s">
        <v>292</v>
      </c>
      <c r="D174" s="127" t="s">
        <v>225</v>
      </c>
      <c r="E174" s="128" t="s">
        <v>1524</v>
      </c>
      <c r="F174" s="129" t="s">
        <v>1525</v>
      </c>
      <c r="G174" s="130" t="s">
        <v>1526</v>
      </c>
      <c r="H174" s="131">
        <v>1</v>
      </c>
      <c r="I174" s="132"/>
      <c r="J174" s="133">
        <f>ROUND(I174*H174,2)</f>
        <v>0</v>
      </c>
      <c r="K174" s="134"/>
      <c r="L174" s="32"/>
      <c r="M174" s="135" t="s">
        <v>1</v>
      </c>
      <c r="N174" s="136" t="s">
        <v>44</v>
      </c>
      <c r="P174" s="137">
        <f>O174*H174</f>
        <v>0</v>
      </c>
      <c r="Q174" s="137">
        <v>0</v>
      </c>
      <c r="R174" s="137">
        <f>Q174*H174</f>
        <v>0</v>
      </c>
      <c r="S174" s="137">
        <v>0</v>
      </c>
      <c r="T174" s="138">
        <f>S174*H174</f>
        <v>0</v>
      </c>
      <c r="AR174" s="139" t="s">
        <v>229</v>
      </c>
      <c r="AT174" s="139" t="s">
        <v>225</v>
      </c>
      <c r="AU174" s="139" t="s">
        <v>88</v>
      </c>
      <c r="AY174" s="17" t="s">
        <v>224</v>
      </c>
      <c r="BE174" s="140">
        <f>IF(N174="základní",J174,0)</f>
        <v>0</v>
      </c>
      <c r="BF174" s="140">
        <f>IF(N174="snížená",J174,0)</f>
        <v>0</v>
      </c>
      <c r="BG174" s="140">
        <f>IF(N174="zákl. přenesená",J174,0)</f>
        <v>0</v>
      </c>
      <c r="BH174" s="140">
        <f>IF(N174="sníž. přenesená",J174,0)</f>
        <v>0</v>
      </c>
      <c r="BI174" s="140">
        <f>IF(N174="nulová",J174,0)</f>
        <v>0</v>
      </c>
      <c r="BJ174" s="17" t="s">
        <v>6</v>
      </c>
      <c r="BK174" s="140">
        <f>ROUND(I174*H174,2)</f>
        <v>0</v>
      </c>
      <c r="BL174" s="17" t="s">
        <v>229</v>
      </c>
      <c r="BM174" s="139" t="s">
        <v>666</v>
      </c>
    </row>
    <row r="175" spans="2:65" s="1" customFormat="1" ht="16.5" customHeight="1">
      <c r="B175" s="32"/>
      <c r="C175" s="127" t="s">
        <v>485</v>
      </c>
      <c r="D175" s="127" t="s">
        <v>225</v>
      </c>
      <c r="E175" s="128" t="s">
        <v>1527</v>
      </c>
      <c r="F175" s="129" t="s">
        <v>1528</v>
      </c>
      <c r="G175" s="130" t="s">
        <v>1526</v>
      </c>
      <c r="H175" s="131">
        <v>1</v>
      </c>
      <c r="I175" s="132"/>
      <c r="J175" s="133">
        <f>ROUND(I175*H175,2)</f>
        <v>0</v>
      </c>
      <c r="K175" s="134"/>
      <c r="L175" s="32"/>
      <c r="M175" s="181" t="s">
        <v>1</v>
      </c>
      <c r="N175" s="182" t="s">
        <v>44</v>
      </c>
      <c r="O175" s="183"/>
      <c r="P175" s="184">
        <f>O175*H175</f>
        <v>0</v>
      </c>
      <c r="Q175" s="184">
        <v>0</v>
      </c>
      <c r="R175" s="184">
        <f>Q175*H175</f>
        <v>0</v>
      </c>
      <c r="S175" s="184">
        <v>0</v>
      </c>
      <c r="T175" s="185">
        <f>S175*H175</f>
        <v>0</v>
      </c>
      <c r="AR175" s="139" t="s">
        <v>229</v>
      </c>
      <c r="AT175" s="139" t="s">
        <v>225</v>
      </c>
      <c r="AU175" s="139" t="s">
        <v>88</v>
      </c>
      <c r="AY175" s="17" t="s">
        <v>224</v>
      </c>
      <c r="BE175" s="140">
        <f>IF(N175="základní",J175,0)</f>
        <v>0</v>
      </c>
      <c r="BF175" s="140">
        <f>IF(N175="snížená",J175,0)</f>
        <v>0</v>
      </c>
      <c r="BG175" s="140">
        <f>IF(N175="zákl. přenesená",J175,0)</f>
        <v>0</v>
      </c>
      <c r="BH175" s="140">
        <f>IF(N175="sníž. přenesená",J175,0)</f>
        <v>0</v>
      </c>
      <c r="BI175" s="140">
        <f>IF(N175="nulová",J175,0)</f>
        <v>0</v>
      </c>
      <c r="BJ175" s="17" t="s">
        <v>6</v>
      </c>
      <c r="BK175" s="140">
        <f>ROUND(I175*H175,2)</f>
        <v>0</v>
      </c>
      <c r="BL175" s="17" t="s">
        <v>229</v>
      </c>
      <c r="BM175" s="139" t="s">
        <v>676</v>
      </c>
    </row>
    <row r="176" spans="2:65" s="1" customFormat="1" ht="6.95" customHeight="1">
      <c r="B176" s="44"/>
      <c r="C176" s="45"/>
      <c r="D176" s="45"/>
      <c r="E176" s="45"/>
      <c r="F176" s="45"/>
      <c r="G176" s="45"/>
      <c r="H176" s="45"/>
      <c r="I176" s="45"/>
      <c r="J176" s="45"/>
      <c r="K176" s="45"/>
      <c r="L176" s="32"/>
    </row>
  </sheetData>
  <sheetProtection algorithmName="SHA-512" hashValue="2yObMnUDJxDnZ3G0mhQrmL4H4NJg/gsJL4OIItj0n6RHyCor3gYJccL+LuK5lrwt5/B9MQ93ZGwwn3NDzlqnug==" saltValue="/FkY9V5TkHEb0anGPVb1uBjKZST26C5Npv/H6IcwHPtJL2RPLRSyTIgIGluhof5dhQ8R7jfbkkQcPoMkTApDRA==" spinCount="100000" sheet="1" objects="1" scenarios="1" formatColumns="0" formatRows="0" autoFilter="0"/>
  <autoFilter ref="C123:K175" xr:uid="{00000000-0009-0000-0000-000007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N177"/>
  <sheetViews>
    <sheetView showGridLines="0" topLeftCell="A99" workbookViewId="0">
      <selection activeCell="G125" sqref="G125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22.1640625" customWidth="1"/>
    <col min="8" max="8" width="7.5" customWidth="1"/>
    <col min="9" max="9" width="14" customWidth="1"/>
    <col min="10" max="10" width="15.83203125" customWidth="1"/>
    <col min="11" max="11" width="22.33203125" customWidth="1"/>
    <col min="12" max="12" width="22.33203125" hidden="1" customWidth="1"/>
    <col min="13" max="13" width="9.33203125" customWidth="1"/>
    <col min="14" max="14" width="10.83203125" hidden="1" customWidth="1"/>
    <col min="15" max="15" width="9.33203125" hidden="1"/>
    <col min="16" max="21" width="14.1640625" hidden="1" customWidth="1"/>
    <col min="22" max="22" width="16.33203125" hidden="1" customWidth="1"/>
    <col min="23" max="23" width="12.33203125" customWidth="1"/>
    <col min="24" max="24" width="16.33203125" customWidth="1"/>
    <col min="25" max="25" width="12.33203125" customWidth="1"/>
    <col min="26" max="26" width="15" customWidth="1"/>
    <col min="27" max="27" width="11" customWidth="1"/>
    <col min="28" max="28" width="15" customWidth="1"/>
    <col min="29" max="29" width="16.33203125" customWidth="1"/>
    <col min="30" max="30" width="11" customWidth="1"/>
    <col min="31" max="31" width="15" customWidth="1"/>
    <col min="32" max="32" width="16.33203125" customWidth="1"/>
    <col min="45" max="66" width="9.33203125" hidden="1"/>
  </cols>
  <sheetData>
    <row r="2" spans="2:47" ht="36.950000000000003" customHeight="1"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AU2" s="17" t="s">
        <v>109</v>
      </c>
    </row>
    <row r="3" spans="2:47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20"/>
      <c r="AU3" s="17" t="s">
        <v>88</v>
      </c>
    </row>
    <row r="4" spans="2:47" ht="24.95" customHeight="1">
      <c r="B4" s="20"/>
      <c r="D4" s="21" t="s">
        <v>181</v>
      </c>
      <c r="M4" s="20"/>
      <c r="N4" s="88" t="s">
        <v>11</v>
      </c>
      <c r="AU4" s="17" t="s">
        <v>4</v>
      </c>
    </row>
    <row r="5" spans="2:47" ht="6.95" customHeight="1">
      <c r="B5" s="20"/>
      <c r="M5" s="20"/>
    </row>
    <row r="6" spans="2:47" ht="12" customHeight="1">
      <c r="B6" s="20"/>
      <c r="D6" s="27" t="s">
        <v>17</v>
      </c>
      <c r="M6" s="20"/>
    </row>
    <row r="7" spans="2:47" ht="16.5" customHeight="1">
      <c r="B7" s="20"/>
      <c r="E7" s="236" t="str">
        <f>'Rekapitulace stavby'!K6</f>
        <v>Přírodní koupací biotop Jilemnice</v>
      </c>
      <c r="F7" s="237"/>
      <c r="G7" s="237"/>
      <c r="H7" s="237"/>
      <c r="I7" s="237"/>
      <c r="M7" s="20"/>
    </row>
    <row r="8" spans="2:47" s="1" customFormat="1" ht="12" customHeight="1">
      <c r="B8" s="32"/>
      <c r="D8" s="27" t="s">
        <v>182</v>
      </c>
      <c r="M8" s="32"/>
    </row>
    <row r="9" spans="2:47" s="1" customFormat="1" ht="16.5" customHeight="1">
      <c r="B9" s="32"/>
      <c r="E9" s="201" t="s">
        <v>1529</v>
      </c>
      <c r="F9" s="235"/>
      <c r="G9" s="235"/>
      <c r="H9" s="235"/>
      <c r="I9" s="235"/>
      <c r="M9" s="32"/>
    </row>
    <row r="10" spans="2:47" s="1" customFormat="1">
      <c r="B10" s="32"/>
      <c r="M10" s="32"/>
    </row>
    <row r="11" spans="2:47" s="1" customFormat="1" ht="12" customHeight="1">
      <c r="B11" s="32"/>
      <c r="D11" s="27" t="s">
        <v>19</v>
      </c>
      <c r="F11" s="25" t="s">
        <v>1</v>
      </c>
      <c r="G11" s="25"/>
      <c r="J11" s="27" t="s">
        <v>20</v>
      </c>
      <c r="K11" s="25" t="s">
        <v>1</v>
      </c>
      <c r="M11" s="32"/>
    </row>
    <row r="12" spans="2:47" s="1" customFormat="1" ht="12" customHeight="1">
      <c r="B12" s="32"/>
      <c r="D12" s="27" t="s">
        <v>21</v>
      </c>
      <c r="F12" s="25" t="s">
        <v>37</v>
      </c>
      <c r="G12" s="25"/>
      <c r="J12" s="27" t="s">
        <v>23</v>
      </c>
      <c r="K12" s="52" t="str">
        <f>'Rekapitulace stavby'!AN8</f>
        <v>12. 2. 2024</v>
      </c>
      <c r="M12" s="32"/>
    </row>
    <row r="13" spans="2:47" s="1" customFormat="1" ht="10.9" customHeight="1">
      <c r="B13" s="32"/>
      <c r="M13" s="32"/>
    </row>
    <row r="14" spans="2:47" s="1" customFormat="1" ht="12" customHeight="1">
      <c r="B14" s="32"/>
      <c r="D14" s="27" t="s">
        <v>25</v>
      </c>
      <c r="J14" s="27" t="s">
        <v>26</v>
      </c>
      <c r="K14" s="25" t="str">
        <f>IF('Rekapitulace stavby'!AN10="","",'Rekapitulace stavby'!AN10)</f>
        <v>05769370</v>
      </c>
      <c r="M14" s="32"/>
    </row>
    <row r="15" spans="2:47" s="1" customFormat="1" ht="18" customHeight="1">
      <c r="B15" s="32"/>
      <c r="E15" s="25" t="str">
        <f>IF('Rekapitulace stavby'!E11="","",'Rekapitulace stavby'!E11)</f>
        <v>Sportovní centrum Jilemnice, s.r.o.</v>
      </c>
      <c r="J15" s="27" t="s">
        <v>29</v>
      </c>
      <c r="K15" s="25" t="str">
        <f>IF('Rekapitulace stavby'!AN11="","",'Rekapitulace stavby'!AN11)</f>
        <v/>
      </c>
      <c r="M15" s="32"/>
    </row>
    <row r="16" spans="2:47" s="1" customFormat="1" ht="6.95" customHeight="1">
      <c r="B16" s="32"/>
      <c r="M16" s="32"/>
    </row>
    <row r="17" spans="2:13" s="1" customFormat="1" ht="12" customHeight="1">
      <c r="B17" s="32"/>
      <c r="D17" s="27" t="s">
        <v>30</v>
      </c>
      <c r="J17" s="27" t="s">
        <v>26</v>
      </c>
      <c r="K17" s="28" t="str">
        <f>'Rekapitulace stavby'!AN13</f>
        <v>Vyplň údaj</v>
      </c>
      <c r="M17" s="32"/>
    </row>
    <row r="18" spans="2:13" s="1" customFormat="1" ht="18" customHeight="1">
      <c r="B18" s="32"/>
      <c r="E18" s="238" t="str">
        <f>'Rekapitulace stavby'!E14</f>
        <v>Vyplň údaj</v>
      </c>
      <c r="F18" s="224"/>
      <c r="G18" s="224"/>
      <c r="H18" s="224"/>
      <c r="I18" s="224"/>
      <c r="J18" s="27" t="s">
        <v>29</v>
      </c>
      <c r="K18" s="28" t="str">
        <f>'Rekapitulace stavby'!AN14</f>
        <v>Vyplň údaj</v>
      </c>
      <c r="M18" s="32"/>
    </row>
    <row r="19" spans="2:13" s="1" customFormat="1" ht="6.95" customHeight="1">
      <c r="B19" s="32"/>
      <c r="M19" s="32"/>
    </row>
    <row r="20" spans="2:13" s="1" customFormat="1" ht="12" customHeight="1">
      <c r="B20" s="32"/>
      <c r="D20" s="27" t="s">
        <v>32</v>
      </c>
      <c r="J20" s="27" t="s">
        <v>26</v>
      </c>
      <c r="K20" s="25" t="str">
        <f>IF('Rekapitulace stavby'!AN16="","",'Rekapitulace stavby'!AN16)</f>
        <v>26230283</v>
      </c>
      <c r="M20" s="32"/>
    </row>
    <row r="21" spans="2:13" s="1" customFormat="1" ht="18" customHeight="1">
      <c r="B21" s="32"/>
      <c r="E21" s="25" t="str">
        <f>IF('Rekapitulace stavby'!E17="","",'Rekapitulace stavby'!E17)</f>
        <v xml:space="preserve">BAPO s.r.o. </v>
      </c>
      <c r="J21" s="27" t="s">
        <v>29</v>
      </c>
      <c r="K21" s="25" t="str">
        <f>IF('Rekapitulace stavby'!AN17="","",'Rekapitulace stavby'!AN17)</f>
        <v/>
      </c>
      <c r="M21" s="32"/>
    </row>
    <row r="22" spans="2:13" s="1" customFormat="1" ht="6.95" customHeight="1">
      <c r="B22" s="32"/>
      <c r="M22" s="32"/>
    </row>
    <row r="23" spans="2:13" s="1" customFormat="1" ht="12" customHeight="1">
      <c r="B23" s="32"/>
      <c r="D23" s="27" t="s">
        <v>36</v>
      </c>
      <c r="J23" s="27" t="s">
        <v>26</v>
      </c>
      <c r="K23" s="25" t="str">
        <f>IF('Rekapitulace stavby'!AN19="","",'Rekapitulace stavby'!AN19)</f>
        <v/>
      </c>
      <c r="M23" s="32"/>
    </row>
    <row r="24" spans="2:13" s="1" customFormat="1" ht="18" customHeight="1">
      <c r="B24" s="32"/>
      <c r="E24" s="25" t="str">
        <f>IF('Rekapitulace stavby'!E20="","",'Rekapitulace stavby'!E20)</f>
        <v xml:space="preserve"> </v>
      </c>
      <c r="J24" s="27" t="s">
        <v>29</v>
      </c>
      <c r="K24" s="25" t="str">
        <f>IF('Rekapitulace stavby'!AN20="","",'Rekapitulace stavby'!AN20)</f>
        <v/>
      </c>
      <c r="M24" s="32"/>
    </row>
    <row r="25" spans="2:13" s="1" customFormat="1" ht="6.95" customHeight="1">
      <c r="B25" s="32"/>
      <c r="M25" s="32"/>
    </row>
    <row r="26" spans="2:13" s="1" customFormat="1" ht="12" customHeight="1">
      <c r="B26" s="32"/>
      <c r="D26" s="27" t="s">
        <v>38</v>
      </c>
      <c r="M26" s="32"/>
    </row>
    <row r="27" spans="2:13" s="7" customFormat="1" ht="16.5" customHeight="1">
      <c r="B27" s="89"/>
      <c r="E27" s="228" t="s">
        <v>1</v>
      </c>
      <c r="F27" s="228"/>
      <c r="G27" s="228"/>
      <c r="H27" s="228"/>
      <c r="I27" s="228"/>
      <c r="M27" s="89"/>
    </row>
    <row r="28" spans="2:13" s="1" customFormat="1" ht="6.95" customHeight="1">
      <c r="B28" s="32"/>
      <c r="M28" s="32"/>
    </row>
    <row r="29" spans="2:13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53"/>
      <c r="M29" s="32"/>
    </row>
    <row r="30" spans="2:13" s="1" customFormat="1" ht="25.35" customHeight="1">
      <c r="B30" s="32"/>
      <c r="D30" s="90" t="s">
        <v>39</v>
      </c>
      <c r="K30" s="66">
        <f>ROUND(K122, 2)</f>
        <v>0</v>
      </c>
      <c r="M30" s="32"/>
    </row>
    <row r="31" spans="2:13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53"/>
      <c r="M31" s="32"/>
    </row>
    <row r="32" spans="2:13" s="1" customFormat="1" ht="14.45" customHeight="1">
      <c r="B32" s="32"/>
      <c r="F32" s="35" t="s">
        <v>41</v>
      </c>
      <c r="G32" s="35"/>
      <c r="J32" s="35" t="s">
        <v>40</v>
      </c>
      <c r="K32" s="35" t="s">
        <v>42</v>
      </c>
      <c r="M32" s="32"/>
    </row>
    <row r="33" spans="2:13" s="1" customFormat="1" ht="14.45" customHeight="1">
      <c r="B33" s="32"/>
      <c r="D33" s="55" t="s">
        <v>43</v>
      </c>
      <c r="E33" s="27" t="s">
        <v>44</v>
      </c>
      <c r="F33" s="91">
        <f>ROUND((SUM(BF122:BF176)),  2)</f>
        <v>0</v>
      </c>
      <c r="G33" s="91"/>
      <c r="J33" s="92">
        <v>0.21</v>
      </c>
      <c r="K33" s="91">
        <f>ROUND(((SUM(BF122:BF176))*J33),  2)</f>
        <v>0</v>
      </c>
      <c r="M33" s="32"/>
    </row>
    <row r="34" spans="2:13" s="1" customFormat="1" ht="14.45" customHeight="1">
      <c r="B34" s="32"/>
      <c r="E34" s="27" t="s">
        <v>45</v>
      </c>
      <c r="F34" s="91">
        <f>ROUND((SUM(BG122:BG176)),  2)</f>
        <v>0</v>
      </c>
      <c r="G34" s="91"/>
      <c r="J34" s="92">
        <v>0.12</v>
      </c>
      <c r="K34" s="91">
        <f>ROUND(((SUM(BG122:BG176))*J34),  2)</f>
        <v>0</v>
      </c>
      <c r="M34" s="32"/>
    </row>
    <row r="35" spans="2:13" s="1" customFormat="1" ht="14.45" hidden="1" customHeight="1">
      <c r="B35" s="32"/>
      <c r="E35" s="27" t="s">
        <v>46</v>
      </c>
      <c r="F35" s="91">
        <f>ROUND((SUM(BH122:BH176)),  2)</f>
        <v>0</v>
      </c>
      <c r="G35" s="91"/>
      <c r="J35" s="92">
        <v>0.21</v>
      </c>
      <c r="K35" s="91">
        <f>0</f>
        <v>0</v>
      </c>
      <c r="M35" s="32"/>
    </row>
    <row r="36" spans="2:13" s="1" customFormat="1" ht="14.45" hidden="1" customHeight="1">
      <c r="B36" s="32"/>
      <c r="E36" s="27" t="s">
        <v>47</v>
      </c>
      <c r="F36" s="91">
        <f>ROUND((SUM(BI122:BI176)),  2)</f>
        <v>0</v>
      </c>
      <c r="G36" s="91"/>
      <c r="J36" s="92">
        <v>0.12</v>
      </c>
      <c r="K36" s="91">
        <f>0</f>
        <v>0</v>
      </c>
      <c r="M36" s="32"/>
    </row>
    <row r="37" spans="2:13" s="1" customFormat="1" ht="14.45" hidden="1" customHeight="1">
      <c r="B37" s="32"/>
      <c r="E37" s="27" t="s">
        <v>48</v>
      </c>
      <c r="F37" s="91">
        <f>ROUND((SUM(BJ122:BJ176)),  2)</f>
        <v>0</v>
      </c>
      <c r="G37" s="91"/>
      <c r="J37" s="92">
        <v>0</v>
      </c>
      <c r="K37" s="91">
        <f>0</f>
        <v>0</v>
      </c>
      <c r="M37" s="32"/>
    </row>
    <row r="38" spans="2:13" s="1" customFormat="1" ht="6.95" customHeight="1">
      <c r="B38" s="32"/>
      <c r="M38" s="32"/>
    </row>
    <row r="39" spans="2:13" s="1" customFormat="1" ht="25.35" customHeight="1">
      <c r="B39" s="32"/>
      <c r="C39" s="93"/>
      <c r="D39" s="94" t="s">
        <v>49</v>
      </c>
      <c r="E39" s="57"/>
      <c r="F39" s="57"/>
      <c r="G39" s="57"/>
      <c r="H39" s="95" t="s">
        <v>50</v>
      </c>
      <c r="I39" s="96" t="s">
        <v>51</v>
      </c>
      <c r="J39" s="57"/>
      <c r="K39" s="97">
        <f>SUM(K30:K37)</f>
        <v>0</v>
      </c>
      <c r="L39" s="98"/>
      <c r="M39" s="32"/>
    </row>
    <row r="40" spans="2:13" s="1" customFormat="1" ht="14.45" customHeight="1">
      <c r="B40" s="32"/>
      <c r="M40" s="32"/>
    </row>
    <row r="41" spans="2:13" ht="14.45" customHeight="1">
      <c r="B41" s="20"/>
      <c r="M41" s="20"/>
    </row>
    <row r="42" spans="2:13" ht="14.45" customHeight="1">
      <c r="B42" s="20"/>
      <c r="M42" s="20"/>
    </row>
    <row r="43" spans="2:13" ht="14.45" customHeight="1">
      <c r="B43" s="20"/>
      <c r="M43" s="20"/>
    </row>
    <row r="44" spans="2:13" ht="14.45" customHeight="1">
      <c r="B44" s="20"/>
      <c r="M44" s="20"/>
    </row>
    <row r="45" spans="2:13" ht="14.45" customHeight="1">
      <c r="B45" s="20"/>
      <c r="M45" s="20"/>
    </row>
    <row r="46" spans="2:13" ht="14.45" customHeight="1">
      <c r="B46" s="20"/>
      <c r="M46" s="20"/>
    </row>
    <row r="47" spans="2:13" ht="14.45" customHeight="1">
      <c r="B47" s="20"/>
      <c r="M47" s="20"/>
    </row>
    <row r="48" spans="2:13" ht="14.45" customHeight="1">
      <c r="B48" s="20"/>
      <c r="M48" s="20"/>
    </row>
    <row r="49" spans="2:13" ht="14.45" customHeight="1">
      <c r="B49" s="20"/>
      <c r="M49" s="20"/>
    </row>
    <row r="50" spans="2:13" s="1" customFormat="1" ht="14.45" customHeight="1">
      <c r="B50" s="32"/>
      <c r="D50" s="41" t="s">
        <v>52</v>
      </c>
      <c r="E50" s="42"/>
      <c r="F50" s="42"/>
      <c r="G50" s="42"/>
      <c r="H50" s="41" t="s">
        <v>53</v>
      </c>
      <c r="I50" s="42"/>
      <c r="J50" s="42"/>
      <c r="K50" s="42"/>
      <c r="L50" s="42"/>
      <c r="M50" s="32"/>
    </row>
    <row r="51" spans="2:13">
      <c r="B51" s="20"/>
      <c r="M51" s="20"/>
    </row>
    <row r="52" spans="2:13">
      <c r="B52" s="20"/>
      <c r="M52" s="20"/>
    </row>
    <row r="53" spans="2:13">
      <c r="B53" s="20"/>
      <c r="M53" s="20"/>
    </row>
    <row r="54" spans="2:13">
      <c r="B54" s="20"/>
      <c r="M54" s="20"/>
    </row>
    <row r="55" spans="2:13">
      <c r="B55" s="20"/>
      <c r="M55" s="20"/>
    </row>
    <row r="56" spans="2:13">
      <c r="B56" s="20"/>
      <c r="M56" s="20"/>
    </row>
    <row r="57" spans="2:13">
      <c r="B57" s="20"/>
      <c r="M57" s="20"/>
    </row>
    <row r="58" spans="2:13">
      <c r="B58" s="20"/>
      <c r="M58" s="20"/>
    </row>
    <row r="59" spans="2:13">
      <c r="B59" s="20"/>
      <c r="M59" s="20"/>
    </row>
    <row r="60" spans="2:13">
      <c r="B60" s="20"/>
      <c r="M60" s="20"/>
    </row>
    <row r="61" spans="2:13" s="1" customFormat="1" ht="12.75">
      <c r="B61" s="32"/>
      <c r="D61" s="43" t="s">
        <v>54</v>
      </c>
      <c r="E61" s="34"/>
      <c r="F61" s="99" t="s">
        <v>55</v>
      </c>
      <c r="G61" s="99"/>
      <c r="H61" s="43" t="s">
        <v>54</v>
      </c>
      <c r="I61" s="34"/>
      <c r="J61" s="34"/>
      <c r="K61" s="100" t="s">
        <v>55</v>
      </c>
      <c r="L61" s="34"/>
      <c r="M61" s="32"/>
    </row>
    <row r="62" spans="2:13">
      <c r="B62" s="20"/>
      <c r="M62" s="20"/>
    </row>
    <row r="63" spans="2:13">
      <c r="B63" s="20"/>
      <c r="M63" s="20"/>
    </row>
    <row r="64" spans="2:13">
      <c r="B64" s="20"/>
      <c r="M64" s="20"/>
    </row>
    <row r="65" spans="2:13" s="1" customFormat="1" ht="12.75">
      <c r="B65" s="32"/>
      <c r="D65" s="41" t="s">
        <v>56</v>
      </c>
      <c r="E65" s="42"/>
      <c r="F65" s="42"/>
      <c r="G65" s="42"/>
      <c r="H65" s="41" t="s">
        <v>57</v>
      </c>
      <c r="I65" s="42"/>
      <c r="J65" s="42"/>
      <c r="K65" s="42"/>
      <c r="L65" s="42"/>
      <c r="M65" s="32"/>
    </row>
    <row r="66" spans="2:13">
      <c r="B66" s="20"/>
      <c r="M66" s="20"/>
    </row>
    <row r="67" spans="2:13">
      <c r="B67" s="20"/>
      <c r="M67" s="20"/>
    </row>
    <row r="68" spans="2:13">
      <c r="B68" s="20"/>
      <c r="M68" s="20"/>
    </row>
    <row r="69" spans="2:13">
      <c r="B69" s="20"/>
      <c r="M69" s="20"/>
    </row>
    <row r="70" spans="2:13">
      <c r="B70" s="20"/>
      <c r="M70" s="20"/>
    </row>
    <row r="71" spans="2:13">
      <c r="B71" s="20"/>
      <c r="M71" s="20"/>
    </row>
    <row r="72" spans="2:13">
      <c r="B72" s="20"/>
      <c r="M72" s="20"/>
    </row>
    <row r="73" spans="2:13">
      <c r="B73" s="20"/>
      <c r="M73" s="20"/>
    </row>
    <row r="74" spans="2:13">
      <c r="B74" s="20"/>
      <c r="M74" s="20"/>
    </row>
    <row r="75" spans="2:13">
      <c r="B75" s="20"/>
      <c r="M75" s="20"/>
    </row>
    <row r="76" spans="2:13" s="1" customFormat="1" ht="12.75">
      <c r="B76" s="32"/>
      <c r="D76" s="43" t="s">
        <v>54</v>
      </c>
      <c r="E76" s="34"/>
      <c r="F76" s="99" t="s">
        <v>55</v>
      </c>
      <c r="G76" s="99"/>
      <c r="H76" s="43" t="s">
        <v>54</v>
      </c>
      <c r="I76" s="34"/>
      <c r="J76" s="34"/>
      <c r="K76" s="100" t="s">
        <v>55</v>
      </c>
      <c r="L76" s="34"/>
      <c r="M76" s="32"/>
    </row>
    <row r="77" spans="2:13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32"/>
    </row>
    <row r="81" spans="2:48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32"/>
    </row>
    <row r="82" spans="2:48" s="1" customFormat="1" ht="24.95" customHeight="1">
      <c r="B82" s="32"/>
      <c r="C82" s="21" t="s">
        <v>184</v>
      </c>
      <c r="M82" s="32"/>
    </row>
    <row r="83" spans="2:48" s="1" customFormat="1" ht="6.95" customHeight="1">
      <c r="B83" s="32"/>
      <c r="M83" s="32"/>
    </row>
    <row r="84" spans="2:48" s="1" customFormat="1" ht="12" customHeight="1">
      <c r="B84" s="32"/>
      <c r="C84" s="27" t="s">
        <v>17</v>
      </c>
      <c r="M84" s="32"/>
    </row>
    <row r="85" spans="2:48" s="1" customFormat="1" ht="16.5" customHeight="1">
      <c r="B85" s="32"/>
      <c r="E85" s="236" t="str">
        <f>E7</f>
        <v>Přírodní koupací biotop Jilemnice</v>
      </c>
      <c r="F85" s="237"/>
      <c r="G85" s="237"/>
      <c r="H85" s="237"/>
      <c r="I85" s="237"/>
      <c r="M85" s="32"/>
    </row>
    <row r="86" spans="2:48" s="1" customFormat="1" ht="12" customHeight="1">
      <c r="B86" s="32"/>
      <c r="C86" s="27" t="s">
        <v>182</v>
      </c>
      <c r="M86" s="32"/>
    </row>
    <row r="87" spans="2:48" s="1" customFormat="1" ht="16.5" customHeight="1">
      <c r="B87" s="32"/>
      <c r="E87" s="201" t="str">
        <f>E9</f>
        <v>SO 05.2 - Areálové vedení IS - elektroinstalace</v>
      </c>
      <c r="F87" s="235"/>
      <c r="G87" s="235"/>
      <c r="H87" s="235"/>
      <c r="I87" s="235"/>
      <c r="M87" s="32"/>
    </row>
    <row r="88" spans="2:48" s="1" customFormat="1" ht="6.95" customHeight="1">
      <c r="B88" s="32"/>
      <c r="M88" s="32"/>
    </row>
    <row r="89" spans="2:48" s="1" customFormat="1" ht="12" customHeight="1">
      <c r="B89" s="32"/>
      <c r="C89" s="27" t="s">
        <v>21</v>
      </c>
      <c r="F89" s="25" t="str">
        <f>F12</f>
        <v xml:space="preserve"> </v>
      </c>
      <c r="G89" s="25"/>
      <c r="J89" s="27" t="s">
        <v>23</v>
      </c>
      <c r="K89" s="52" t="str">
        <f>IF(K12="","",K12)</f>
        <v>12. 2. 2024</v>
      </c>
      <c r="M89" s="32"/>
    </row>
    <row r="90" spans="2:48" s="1" customFormat="1" ht="6.95" customHeight="1">
      <c r="B90" s="32"/>
      <c r="M90" s="32"/>
    </row>
    <row r="91" spans="2:48" s="1" customFormat="1" ht="15.2" customHeight="1">
      <c r="B91" s="32"/>
      <c r="C91" s="27" t="s">
        <v>25</v>
      </c>
      <c r="F91" s="25" t="str">
        <f>E15</f>
        <v>Sportovní centrum Jilemnice, s.r.o.</v>
      </c>
      <c r="G91" s="25"/>
      <c r="J91" s="27" t="s">
        <v>32</v>
      </c>
      <c r="K91" s="30" t="str">
        <f>E21</f>
        <v xml:space="preserve">BAPO s.r.o. </v>
      </c>
      <c r="M91" s="32"/>
    </row>
    <row r="92" spans="2:48" s="1" customFormat="1" ht="15.2" customHeight="1">
      <c r="B92" s="32"/>
      <c r="C92" s="27" t="s">
        <v>30</v>
      </c>
      <c r="F92" s="25" t="str">
        <f>IF(E18="","",E18)</f>
        <v>Vyplň údaj</v>
      </c>
      <c r="G92" s="25"/>
      <c r="J92" s="27" t="s">
        <v>36</v>
      </c>
      <c r="K92" s="30" t="str">
        <f>E24</f>
        <v xml:space="preserve"> </v>
      </c>
      <c r="M92" s="32"/>
    </row>
    <row r="93" spans="2:48" s="1" customFormat="1" ht="10.35" customHeight="1">
      <c r="B93" s="32"/>
      <c r="M93" s="32"/>
    </row>
    <row r="94" spans="2:48" s="1" customFormat="1" ht="29.25" customHeight="1">
      <c r="B94" s="32"/>
      <c r="C94" s="101" t="s">
        <v>185</v>
      </c>
      <c r="D94" s="93"/>
      <c r="E94" s="93"/>
      <c r="F94" s="93"/>
      <c r="G94" s="93"/>
      <c r="H94" s="93"/>
      <c r="I94" s="93"/>
      <c r="J94" s="93"/>
      <c r="K94" s="102" t="s">
        <v>186</v>
      </c>
      <c r="L94" s="93"/>
      <c r="M94" s="32"/>
    </row>
    <row r="95" spans="2:48" s="1" customFormat="1" ht="10.35" customHeight="1">
      <c r="B95" s="32"/>
      <c r="M95" s="32"/>
    </row>
    <row r="96" spans="2:48" s="1" customFormat="1" ht="22.9" customHeight="1">
      <c r="B96" s="32"/>
      <c r="C96" s="103" t="s">
        <v>187</v>
      </c>
      <c r="K96" s="66">
        <f>K122</f>
        <v>0</v>
      </c>
      <c r="M96" s="32"/>
      <c r="AV96" s="17" t="s">
        <v>188</v>
      </c>
    </row>
    <row r="97" spans="2:13" s="8" customFormat="1" ht="24.95" customHeight="1">
      <c r="B97" s="104"/>
      <c r="D97" s="105" t="s">
        <v>1044</v>
      </c>
      <c r="E97" s="106"/>
      <c r="F97" s="106"/>
      <c r="G97" s="106"/>
      <c r="H97" s="106"/>
      <c r="I97" s="106"/>
      <c r="J97" s="106"/>
      <c r="K97" s="107">
        <f>K123</f>
        <v>0</v>
      </c>
      <c r="M97" s="104"/>
    </row>
    <row r="98" spans="2:13" s="8" customFormat="1" ht="24.95" customHeight="1">
      <c r="B98" s="104"/>
      <c r="D98" s="105" t="s">
        <v>1045</v>
      </c>
      <c r="E98" s="106"/>
      <c r="F98" s="106"/>
      <c r="G98" s="106"/>
      <c r="H98" s="106"/>
      <c r="I98" s="106"/>
      <c r="J98" s="106"/>
      <c r="K98" s="107">
        <f>K129</f>
        <v>0</v>
      </c>
      <c r="M98" s="104"/>
    </row>
    <row r="99" spans="2:13" s="8" customFormat="1" ht="24.95" customHeight="1">
      <c r="B99" s="104"/>
      <c r="D99" s="105" t="s">
        <v>1530</v>
      </c>
      <c r="E99" s="106"/>
      <c r="F99" s="106"/>
      <c r="G99" s="106"/>
      <c r="H99" s="106"/>
      <c r="I99" s="106"/>
      <c r="J99" s="106"/>
      <c r="K99" s="107">
        <f>K161</f>
        <v>0</v>
      </c>
      <c r="M99" s="104"/>
    </row>
    <row r="100" spans="2:13" s="8" customFormat="1" ht="24.95" customHeight="1">
      <c r="B100" s="104"/>
      <c r="D100" s="105" t="s">
        <v>1531</v>
      </c>
      <c r="E100" s="106"/>
      <c r="F100" s="106"/>
      <c r="G100" s="106"/>
      <c r="H100" s="106"/>
      <c r="I100" s="106"/>
      <c r="J100" s="106"/>
      <c r="K100" s="107">
        <f>K165</f>
        <v>0</v>
      </c>
      <c r="M100" s="104"/>
    </row>
    <row r="101" spans="2:13" s="8" customFormat="1" ht="24.95" customHeight="1">
      <c r="B101" s="104"/>
      <c r="D101" s="105" t="s">
        <v>1532</v>
      </c>
      <c r="E101" s="106"/>
      <c r="F101" s="106"/>
      <c r="G101" s="106"/>
      <c r="H101" s="106"/>
      <c r="I101" s="106"/>
      <c r="J101" s="106"/>
      <c r="K101" s="107">
        <f>K171</f>
        <v>0</v>
      </c>
      <c r="M101" s="104"/>
    </row>
    <row r="102" spans="2:13" s="8" customFormat="1" ht="24.95" customHeight="1">
      <c r="B102" s="104"/>
      <c r="D102" s="105" t="s">
        <v>1533</v>
      </c>
      <c r="E102" s="106"/>
      <c r="F102" s="106"/>
      <c r="G102" s="106"/>
      <c r="H102" s="106"/>
      <c r="I102" s="106"/>
      <c r="J102" s="106"/>
      <c r="K102" s="107">
        <f>K175</f>
        <v>0</v>
      </c>
      <c r="M102" s="104"/>
    </row>
    <row r="103" spans="2:13" s="1" customFormat="1" ht="21.75" customHeight="1">
      <c r="B103" s="32"/>
      <c r="M103" s="32"/>
    </row>
    <row r="104" spans="2:13" s="1" customFormat="1" ht="6.95" customHeight="1"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32"/>
    </row>
    <row r="108" spans="2:13" s="1" customFormat="1" ht="6.95" customHeight="1"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32"/>
    </row>
    <row r="109" spans="2:13" s="1" customFormat="1" ht="24.95" customHeight="1">
      <c r="B109" s="32"/>
      <c r="C109" s="21" t="s">
        <v>210</v>
      </c>
      <c r="M109" s="32"/>
    </row>
    <row r="110" spans="2:13" s="1" customFormat="1" ht="6.95" customHeight="1">
      <c r="B110" s="32"/>
      <c r="M110" s="32"/>
    </row>
    <row r="111" spans="2:13" s="1" customFormat="1" ht="12" customHeight="1">
      <c r="B111" s="32"/>
      <c r="C111" s="27" t="s">
        <v>17</v>
      </c>
      <c r="M111" s="32"/>
    </row>
    <row r="112" spans="2:13" s="1" customFormat="1" ht="16.5" customHeight="1">
      <c r="B112" s="32"/>
      <c r="E112" s="236" t="str">
        <f>E7</f>
        <v>Přírodní koupací biotop Jilemnice</v>
      </c>
      <c r="F112" s="237"/>
      <c r="G112" s="237"/>
      <c r="H112" s="237"/>
      <c r="I112" s="237"/>
      <c r="M112" s="32"/>
    </row>
    <row r="113" spans="2:66" s="1" customFormat="1" ht="12" customHeight="1">
      <c r="B113" s="32"/>
      <c r="C113" s="27" t="s">
        <v>182</v>
      </c>
      <c r="M113" s="32"/>
    </row>
    <row r="114" spans="2:66" s="1" customFormat="1" ht="16.5" customHeight="1">
      <c r="B114" s="32"/>
      <c r="E114" s="201" t="str">
        <f>E9</f>
        <v>SO 05.2 - Areálové vedení IS - elektroinstalace</v>
      </c>
      <c r="F114" s="235"/>
      <c r="G114" s="235"/>
      <c r="H114" s="235"/>
      <c r="I114" s="235"/>
      <c r="M114" s="32"/>
    </row>
    <row r="115" spans="2:66" s="1" customFormat="1" ht="6.95" customHeight="1">
      <c r="B115" s="32"/>
      <c r="M115" s="32"/>
    </row>
    <row r="116" spans="2:66" s="1" customFormat="1" ht="12" customHeight="1">
      <c r="B116" s="32"/>
      <c r="C116" s="27" t="s">
        <v>21</v>
      </c>
      <c r="F116" s="25" t="str">
        <f>F12</f>
        <v xml:space="preserve"> </v>
      </c>
      <c r="G116" s="25"/>
      <c r="J116" s="27" t="s">
        <v>23</v>
      </c>
      <c r="K116" s="52" t="str">
        <f>IF(K12="","",K12)</f>
        <v>12. 2. 2024</v>
      </c>
      <c r="M116" s="32"/>
    </row>
    <row r="117" spans="2:66" s="1" customFormat="1" ht="6.95" customHeight="1">
      <c r="B117" s="32"/>
      <c r="M117" s="32"/>
    </row>
    <row r="118" spans="2:66" s="1" customFormat="1" ht="15.2" customHeight="1">
      <c r="B118" s="32"/>
      <c r="C118" s="27" t="s">
        <v>25</v>
      </c>
      <c r="F118" s="25" t="str">
        <f>E15</f>
        <v>Sportovní centrum Jilemnice, s.r.o.</v>
      </c>
      <c r="G118" s="25"/>
      <c r="J118" s="27" t="s">
        <v>32</v>
      </c>
      <c r="K118" s="30" t="str">
        <f>E21</f>
        <v xml:space="preserve">BAPO s.r.o. </v>
      </c>
      <c r="M118" s="32"/>
    </row>
    <row r="119" spans="2:66" s="1" customFormat="1" ht="15.2" customHeight="1">
      <c r="B119" s="32"/>
      <c r="C119" s="27" t="s">
        <v>30</v>
      </c>
      <c r="F119" s="25" t="str">
        <f>IF(E18="","",E18)</f>
        <v>Vyplň údaj</v>
      </c>
      <c r="G119" s="25"/>
      <c r="J119" s="27" t="s">
        <v>36</v>
      </c>
      <c r="K119" s="30" t="str">
        <f>E24</f>
        <v xml:space="preserve"> </v>
      </c>
      <c r="M119" s="32"/>
    </row>
    <row r="120" spans="2:66" s="1" customFormat="1" ht="10.35" customHeight="1">
      <c r="B120" s="32"/>
      <c r="M120" s="32"/>
    </row>
    <row r="121" spans="2:66" s="9" customFormat="1" ht="29.25" customHeight="1">
      <c r="B121" s="108"/>
      <c r="C121" s="109" t="s">
        <v>211</v>
      </c>
      <c r="D121" s="110" t="s">
        <v>64</v>
      </c>
      <c r="E121" s="110" t="s">
        <v>60</v>
      </c>
      <c r="F121" s="110" t="s">
        <v>61</v>
      </c>
      <c r="G121" s="110"/>
      <c r="H121" s="110" t="s">
        <v>212</v>
      </c>
      <c r="I121" s="110" t="s">
        <v>213</v>
      </c>
      <c r="J121" s="110" t="s">
        <v>214</v>
      </c>
      <c r="K121" s="111" t="s">
        <v>186</v>
      </c>
      <c r="L121" s="112" t="s">
        <v>215</v>
      </c>
      <c r="M121" s="108"/>
      <c r="N121" s="59" t="s">
        <v>1</v>
      </c>
      <c r="O121" s="60" t="s">
        <v>43</v>
      </c>
      <c r="P121" s="60" t="s">
        <v>216</v>
      </c>
      <c r="Q121" s="60" t="s">
        <v>217</v>
      </c>
      <c r="R121" s="60" t="s">
        <v>218</v>
      </c>
      <c r="S121" s="60" t="s">
        <v>219</v>
      </c>
      <c r="T121" s="60" t="s">
        <v>220</v>
      </c>
      <c r="U121" s="61" t="s">
        <v>221</v>
      </c>
    </row>
    <row r="122" spans="2:66" s="1" customFormat="1" ht="22.9" customHeight="1">
      <c r="B122" s="32"/>
      <c r="C122" s="64" t="s">
        <v>222</v>
      </c>
      <c r="K122" s="113">
        <f>BL122</f>
        <v>0</v>
      </c>
      <c r="M122" s="32"/>
      <c r="N122" s="62"/>
      <c r="O122" s="53"/>
      <c r="P122" s="53"/>
      <c r="Q122" s="114">
        <f>Q123+Q129+Q161+Q165+Q171+Q175</f>
        <v>0</v>
      </c>
      <c r="R122" s="53"/>
      <c r="S122" s="114">
        <f>S123+S129+S161+S165+S171+S175</f>
        <v>0</v>
      </c>
      <c r="T122" s="53"/>
      <c r="U122" s="115">
        <f>U123+U129+U161+U165+U171+U175</f>
        <v>0</v>
      </c>
      <c r="AU122" s="17" t="s">
        <v>78</v>
      </c>
      <c r="AV122" s="17" t="s">
        <v>188</v>
      </c>
      <c r="BL122" s="116">
        <f>BL123+BL129+BL161+BL165+BL171+BL175</f>
        <v>0</v>
      </c>
    </row>
    <row r="123" spans="2:66" s="10" customFormat="1" ht="25.9" customHeight="1">
      <c r="B123" s="117"/>
      <c r="D123" s="118" t="s">
        <v>78</v>
      </c>
      <c r="E123" s="119" t="s">
        <v>60</v>
      </c>
      <c r="F123" s="119" t="s">
        <v>61</v>
      </c>
      <c r="G123" s="119" t="s">
        <v>2937</v>
      </c>
      <c r="J123" s="120"/>
      <c r="K123" s="121">
        <f>BL123</f>
        <v>0</v>
      </c>
      <c r="M123" s="117"/>
      <c r="N123" s="122"/>
      <c r="Q123" s="123">
        <f>SUM(Q124:Q128)</f>
        <v>0</v>
      </c>
      <c r="S123" s="123">
        <f>SUM(S124:S128)</f>
        <v>0</v>
      </c>
      <c r="U123" s="124">
        <f>SUM(U124:U128)</f>
        <v>0</v>
      </c>
      <c r="AS123" s="118" t="s">
        <v>6</v>
      </c>
      <c r="AU123" s="125" t="s">
        <v>78</v>
      </c>
      <c r="AV123" s="125" t="s">
        <v>79</v>
      </c>
      <c r="AZ123" s="118" t="s">
        <v>224</v>
      </c>
      <c r="BL123" s="126">
        <f>SUM(BL124:BL128)</f>
        <v>0</v>
      </c>
    </row>
    <row r="124" spans="2:66" s="1" customFormat="1" ht="49.15" customHeight="1">
      <c r="B124" s="32"/>
      <c r="C124" s="127" t="s">
        <v>6</v>
      </c>
      <c r="D124" s="127" t="s">
        <v>225</v>
      </c>
      <c r="E124" s="128" t="s">
        <v>1051</v>
      </c>
      <c r="F124" s="129" t="s">
        <v>1534</v>
      </c>
      <c r="G124" s="129" t="s">
        <v>2906</v>
      </c>
      <c r="H124" s="130" t="s">
        <v>336</v>
      </c>
      <c r="I124" s="131">
        <v>4</v>
      </c>
      <c r="J124" s="132"/>
      <c r="K124" s="133">
        <f>ROUND(J124*I124,2)</f>
        <v>0</v>
      </c>
      <c r="L124" s="134"/>
      <c r="M124" s="32"/>
      <c r="N124" s="135" t="s">
        <v>1</v>
      </c>
      <c r="O124" s="136" t="s">
        <v>44</v>
      </c>
      <c r="Q124" s="137">
        <f>P124*I124</f>
        <v>0</v>
      </c>
      <c r="R124" s="137">
        <v>0</v>
      </c>
      <c r="S124" s="137">
        <f>R124*I124</f>
        <v>0</v>
      </c>
      <c r="T124" s="137">
        <v>0</v>
      </c>
      <c r="U124" s="138">
        <f>T124*I124</f>
        <v>0</v>
      </c>
      <c r="AS124" s="139" t="s">
        <v>229</v>
      </c>
      <c r="AU124" s="139" t="s">
        <v>225</v>
      </c>
      <c r="AV124" s="139" t="s">
        <v>6</v>
      </c>
      <c r="AZ124" s="17" t="s">
        <v>224</v>
      </c>
      <c r="BF124" s="140">
        <f>IF(O124="základní",K124,0)</f>
        <v>0</v>
      </c>
      <c r="BG124" s="140">
        <f>IF(O124="snížená",K124,0)</f>
        <v>0</v>
      </c>
      <c r="BH124" s="140">
        <f>IF(O124="zákl. přenesená",K124,0)</f>
        <v>0</v>
      </c>
      <c r="BI124" s="140">
        <f>IF(O124="sníž. přenesená",K124,0)</f>
        <v>0</v>
      </c>
      <c r="BJ124" s="140">
        <f>IF(O124="nulová",K124,0)</f>
        <v>0</v>
      </c>
      <c r="BK124" s="17" t="s">
        <v>6</v>
      </c>
      <c r="BL124" s="140">
        <f>ROUND(J124*I124,2)</f>
        <v>0</v>
      </c>
      <c r="BM124" s="17" t="s">
        <v>229</v>
      </c>
      <c r="BN124" s="139" t="s">
        <v>88</v>
      </c>
    </row>
    <row r="125" spans="2:66" s="1" customFormat="1" ht="49.15" customHeight="1">
      <c r="B125" s="32"/>
      <c r="C125" s="127" t="s">
        <v>88</v>
      </c>
      <c r="D125" s="127" t="s">
        <v>225</v>
      </c>
      <c r="E125" s="128" t="s">
        <v>1053</v>
      </c>
      <c r="F125" s="129" t="s">
        <v>1535</v>
      </c>
      <c r="G125" s="129" t="s">
        <v>2907</v>
      </c>
      <c r="H125" s="130" t="s">
        <v>336</v>
      </c>
      <c r="I125" s="131">
        <v>2</v>
      </c>
      <c r="J125" s="132"/>
      <c r="K125" s="133">
        <f>ROUND(J125*I125,2)</f>
        <v>0</v>
      </c>
      <c r="L125" s="134"/>
      <c r="M125" s="32"/>
      <c r="N125" s="135" t="s">
        <v>1</v>
      </c>
      <c r="O125" s="136" t="s">
        <v>44</v>
      </c>
      <c r="Q125" s="137">
        <f>P125*I125</f>
        <v>0</v>
      </c>
      <c r="R125" s="137">
        <v>0</v>
      </c>
      <c r="S125" s="137">
        <f>R125*I125</f>
        <v>0</v>
      </c>
      <c r="T125" s="137">
        <v>0</v>
      </c>
      <c r="U125" s="138">
        <f>T125*I125</f>
        <v>0</v>
      </c>
      <c r="AS125" s="139" t="s">
        <v>229</v>
      </c>
      <c r="AU125" s="139" t="s">
        <v>225</v>
      </c>
      <c r="AV125" s="139" t="s">
        <v>6</v>
      </c>
      <c r="AZ125" s="17" t="s">
        <v>224</v>
      </c>
      <c r="BF125" s="140">
        <f>IF(O125="základní",K125,0)</f>
        <v>0</v>
      </c>
      <c r="BG125" s="140">
        <f>IF(O125="snížená",K125,0)</f>
        <v>0</v>
      </c>
      <c r="BH125" s="140">
        <f>IF(O125="zákl. přenesená",K125,0)</f>
        <v>0</v>
      </c>
      <c r="BI125" s="140">
        <f>IF(O125="sníž. přenesená",K125,0)</f>
        <v>0</v>
      </c>
      <c r="BJ125" s="140">
        <f>IF(O125="nulová",K125,0)</f>
        <v>0</v>
      </c>
      <c r="BK125" s="17" t="s">
        <v>6</v>
      </c>
      <c r="BL125" s="140">
        <f>ROUND(J125*I125,2)</f>
        <v>0</v>
      </c>
      <c r="BM125" s="17" t="s">
        <v>229</v>
      </c>
      <c r="BN125" s="139" t="s">
        <v>229</v>
      </c>
    </row>
    <row r="126" spans="2:66" s="1" customFormat="1" ht="37.9" customHeight="1">
      <c r="B126" s="32"/>
      <c r="C126" s="127" t="s">
        <v>241</v>
      </c>
      <c r="D126" s="127" t="s">
        <v>225</v>
      </c>
      <c r="E126" s="128" t="s">
        <v>1536</v>
      </c>
      <c r="F126" s="129" t="s">
        <v>1537</v>
      </c>
      <c r="G126" s="129" t="s">
        <v>2908</v>
      </c>
      <c r="H126" s="130" t="s">
        <v>336</v>
      </c>
      <c r="I126" s="131">
        <v>1</v>
      </c>
      <c r="J126" s="132"/>
      <c r="K126" s="133">
        <f>ROUND(J126*I126,2)</f>
        <v>0</v>
      </c>
      <c r="L126" s="134"/>
      <c r="M126" s="32"/>
      <c r="N126" s="135" t="s">
        <v>1</v>
      </c>
      <c r="O126" s="136" t="s">
        <v>44</v>
      </c>
      <c r="Q126" s="137">
        <f>P126*I126</f>
        <v>0</v>
      </c>
      <c r="R126" s="137">
        <v>0</v>
      </c>
      <c r="S126" s="137">
        <f>R126*I126</f>
        <v>0</v>
      </c>
      <c r="T126" s="137">
        <v>0</v>
      </c>
      <c r="U126" s="138">
        <f>T126*I126</f>
        <v>0</v>
      </c>
      <c r="AS126" s="139" t="s">
        <v>229</v>
      </c>
      <c r="AU126" s="139" t="s">
        <v>225</v>
      </c>
      <c r="AV126" s="139" t="s">
        <v>6</v>
      </c>
      <c r="AZ126" s="17" t="s">
        <v>224</v>
      </c>
      <c r="BF126" s="140">
        <f>IF(O126="základní",K126,0)</f>
        <v>0</v>
      </c>
      <c r="BG126" s="140">
        <f>IF(O126="snížená",K126,0)</f>
        <v>0</v>
      </c>
      <c r="BH126" s="140">
        <f>IF(O126="zákl. přenesená",K126,0)</f>
        <v>0</v>
      </c>
      <c r="BI126" s="140">
        <f>IF(O126="sníž. přenesená",K126,0)</f>
        <v>0</v>
      </c>
      <c r="BJ126" s="140">
        <f>IF(O126="nulová",K126,0)</f>
        <v>0</v>
      </c>
      <c r="BK126" s="17" t="s">
        <v>6</v>
      </c>
      <c r="BL126" s="140">
        <f>ROUND(J126*I126,2)</f>
        <v>0</v>
      </c>
      <c r="BM126" s="17" t="s">
        <v>229</v>
      </c>
      <c r="BN126" s="139" t="s">
        <v>258</v>
      </c>
    </row>
    <row r="127" spans="2:66" s="1" customFormat="1" ht="49.15" customHeight="1">
      <c r="B127" s="32"/>
      <c r="C127" s="127" t="s">
        <v>229</v>
      </c>
      <c r="D127" s="127" t="s">
        <v>225</v>
      </c>
      <c r="E127" s="128" t="s">
        <v>1538</v>
      </c>
      <c r="F127" s="129" t="s">
        <v>1539</v>
      </c>
      <c r="G127" s="129"/>
      <c r="H127" s="130" t="s">
        <v>336</v>
      </c>
      <c r="I127" s="131">
        <v>7</v>
      </c>
      <c r="J127" s="132"/>
      <c r="K127" s="133">
        <f>ROUND(J127*I127,2)</f>
        <v>0</v>
      </c>
      <c r="L127" s="134"/>
      <c r="M127" s="32"/>
      <c r="N127" s="135" t="s">
        <v>1</v>
      </c>
      <c r="O127" s="136" t="s">
        <v>44</v>
      </c>
      <c r="Q127" s="137">
        <f>P127*I127</f>
        <v>0</v>
      </c>
      <c r="R127" s="137">
        <v>0</v>
      </c>
      <c r="S127" s="137">
        <f>R127*I127</f>
        <v>0</v>
      </c>
      <c r="T127" s="137">
        <v>0</v>
      </c>
      <c r="U127" s="138">
        <f>T127*I127</f>
        <v>0</v>
      </c>
      <c r="AS127" s="139" t="s">
        <v>229</v>
      </c>
      <c r="AU127" s="139" t="s">
        <v>225</v>
      </c>
      <c r="AV127" s="139" t="s">
        <v>6</v>
      </c>
      <c r="AZ127" s="17" t="s">
        <v>224</v>
      </c>
      <c r="BF127" s="140">
        <f>IF(O127="základní",K127,0)</f>
        <v>0</v>
      </c>
      <c r="BG127" s="140">
        <f>IF(O127="snížená",K127,0)</f>
        <v>0</v>
      </c>
      <c r="BH127" s="140">
        <f>IF(O127="zákl. přenesená",K127,0)</f>
        <v>0</v>
      </c>
      <c r="BI127" s="140">
        <f>IF(O127="sníž. přenesená",K127,0)</f>
        <v>0</v>
      </c>
      <c r="BJ127" s="140">
        <f>IF(O127="nulová",K127,0)</f>
        <v>0</v>
      </c>
      <c r="BK127" s="17" t="s">
        <v>6</v>
      </c>
      <c r="BL127" s="140">
        <f>ROUND(J127*I127,2)</f>
        <v>0</v>
      </c>
      <c r="BM127" s="17" t="s">
        <v>229</v>
      </c>
      <c r="BN127" s="139" t="s">
        <v>272</v>
      </c>
    </row>
    <row r="128" spans="2:66" s="1" customFormat="1" ht="44.25" customHeight="1">
      <c r="B128" s="32"/>
      <c r="C128" s="127" t="s">
        <v>250</v>
      </c>
      <c r="D128" s="127" t="s">
        <v>225</v>
      </c>
      <c r="E128" s="128" t="s">
        <v>1540</v>
      </c>
      <c r="F128" s="129" t="s">
        <v>1541</v>
      </c>
      <c r="G128" s="129"/>
      <c r="H128" s="130" t="s">
        <v>336</v>
      </c>
      <c r="I128" s="131">
        <v>7</v>
      </c>
      <c r="J128" s="132"/>
      <c r="K128" s="133">
        <f>ROUND(J128*I128,2)</f>
        <v>0</v>
      </c>
      <c r="L128" s="134"/>
      <c r="M128" s="32"/>
      <c r="N128" s="135" t="s">
        <v>1</v>
      </c>
      <c r="O128" s="136" t="s">
        <v>44</v>
      </c>
      <c r="Q128" s="137">
        <f>P128*I128</f>
        <v>0</v>
      </c>
      <c r="R128" s="137">
        <v>0</v>
      </c>
      <c r="S128" s="137">
        <f>R128*I128</f>
        <v>0</v>
      </c>
      <c r="T128" s="137">
        <v>0</v>
      </c>
      <c r="U128" s="138">
        <f>T128*I128</f>
        <v>0</v>
      </c>
      <c r="AS128" s="139" t="s">
        <v>229</v>
      </c>
      <c r="AU128" s="139" t="s">
        <v>225</v>
      </c>
      <c r="AV128" s="139" t="s">
        <v>6</v>
      </c>
      <c r="AZ128" s="17" t="s">
        <v>224</v>
      </c>
      <c r="BF128" s="140">
        <f>IF(O128="základní",K128,0)</f>
        <v>0</v>
      </c>
      <c r="BG128" s="140">
        <f>IF(O128="snížená",K128,0)</f>
        <v>0</v>
      </c>
      <c r="BH128" s="140">
        <f>IF(O128="zákl. přenesená",K128,0)</f>
        <v>0</v>
      </c>
      <c r="BI128" s="140">
        <f>IF(O128="sníž. přenesená",K128,0)</f>
        <v>0</v>
      </c>
      <c r="BJ128" s="140">
        <f>IF(O128="nulová",K128,0)</f>
        <v>0</v>
      </c>
      <c r="BK128" s="17" t="s">
        <v>6</v>
      </c>
      <c r="BL128" s="140">
        <f>ROUND(J128*I128,2)</f>
        <v>0</v>
      </c>
      <c r="BM128" s="17" t="s">
        <v>229</v>
      </c>
      <c r="BN128" s="139" t="s">
        <v>282</v>
      </c>
    </row>
    <row r="129" spans="2:66" s="10" customFormat="1" ht="25.9" customHeight="1">
      <c r="B129" s="117"/>
      <c r="D129" s="118" t="s">
        <v>78</v>
      </c>
      <c r="E129" s="119" t="s">
        <v>1069</v>
      </c>
      <c r="F129" s="119" t="s">
        <v>1070</v>
      </c>
      <c r="G129" s="119"/>
      <c r="J129" s="120"/>
      <c r="K129" s="121">
        <f>BL129</f>
        <v>0</v>
      </c>
      <c r="M129" s="117"/>
      <c r="N129" s="122"/>
      <c r="Q129" s="123">
        <f>SUM(Q130:Q160)</f>
        <v>0</v>
      </c>
      <c r="S129" s="123">
        <f>SUM(S130:S160)</f>
        <v>0</v>
      </c>
      <c r="U129" s="124">
        <f>SUM(U130:U160)</f>
        <v>0</v>
      </c>
      <c r="AS129" s="118" t="s">
        <v>6</v>
      </c>
      <c r="AU129" s="125" t="s">
        <v>78</v>
      </c>
      <c r="AV129" s="125" t="s">
        <v>79</v>
      </c>
      <c r="AZ129" s="118" t="s">
        <v>224</v>
      </c>
      <c r="BL129" s="126">
        <f>SUM(BL130:BL160)</f>
        <v>0</v>
      </c>
    </row>
    <row r="130" spans="2:66" s="1" customFormat="1" ht="62.65" customHeight="1">
      <c r="B130" s="32"/>
      <c r="C130" s="127" t="s">
        <v>258</v>
      </c>
      <c r="D130" s="127" t="s">
        <v>225</v>
      </c>
      <c r="E130" s="128" t="s">
        <v>1542</v>
      </c>
      <c r="F130" s="129" t="s">
        <v>1543</v>
      </c>
      <c r="G130" s="129" t="s">
        <v>2909</v>
      </c>
      <c r="H130" s="130" t="s">
        <v>447</v>
      </c>
      <c r="I130" s="131">
        <v>51</v>
      </c>
      <c r="J130" s="132"/>
      <c r="K130" s="133">
        <f t="shared" ref="K130:K160" si="0">ROUND(J130*I130,2)</f>
        <v>0</v>
      </c>
      <c r="L130" s="134"/>
      <c r="M130" s="32"/>
      <c r="N130" s="135" t="s">
        <v>1</v>
      </c>
      <c r="O130" s="136" t="s">
        <v>44</v>
      </c>
      <c r="Q130" s="137">
        <f t="shared" ref="Q130:Q160" si="1">P130*I130</f>
        <v>0</v>
      </c>
      <c r="R130" s="137">
        <v>0</v>
      </c>
      <c r="S130" s="137">
        <f t="shared" ref="S130:S160" si="2">R130*I130</f>
        <v>0</v>
      </c>
      <c r="T130" s="137">
        <v>0</v>
      </c>
      <c r="U130" s="138">
        <f t="shared" ref="U130:U160" si="3">T130*I130</f>
        <v>0</v>
      </c>
      <c r="AS130" s="139" t="s">
        <v>229</v>
      </c>
      <c r="AU130" s="139" t="s">
        <v>225</v>
      </c>
      <c r="AV130" s="139" t="s">
        <v>6</v>
      </c>
      <c r="AZ130" s="17" t="s">
        <v>224</v>
      </c>
      <c r="BF130" s="140">
        <f t="shared" ref="BF130:BF160" si="4">IF(O130="základní",K130,0)</f>
        <v>0</v>
      </c>
      <c r="BG130" s="140">
        <f t="shared" ref="BG130:BG160" si="5">IF(O130="snížená",K130,0)</f>
        <v>0</v>
      </c>
      <c r="BH130" s="140">
        <f t="shared" ref="BH130:BH160" si="6">IF(O130="zákl. přenesená",K130,0)</f>
        <v>0</v>
      </c>
      <c r="BI130" s="140">
        <f t="shared" ref="BI130:BI160" si="7">IF(O130="sníž. přenesená",K130,0)</f>
        <v>0</v>
      </c>
      <c r="BJ130" s="140">
        <f t="shared" ref="BJ130:BJ160" si="8">IF(O130="nulová",K130,0)</f>
        <v>0</v>
      </c>
      <c r="BK130" s="17" t="s">
        <v>6</v>
      </c>
      <c r="BL130" s="140">
        <f t="shared" ref="BL130:BL160" si="9">ROUND(J130*I130,2)</f>
        <v>0</v>
      </c>
      <c r="BM130" s="17" t="s">
        <v>229</v>
      </c>
      <c r="BN130" s="139" t="s">
        <v>9</v>
      </c>
    </row>
    <row r="131" spans="2:66" s="1" customFormat="1" ht="49.15" customHeight="1">
      <c r="B131" s="32"/>
      <c r="C131" s="127" t="s">
        <v>262</v>
      </c>
      <c r="D131" s="127" t="s">
        <v>225</v>
      </c>
      <c r="E131" s="128" t="s">
        <v>1544</v>
      </c>
      <c r="F131" s="129" t="s">
        <v>1545</v>
      </c>
      <c r="G131" s="129" t="s">
        <v>2910</v>
      </c>
      <c r="H131" s="130" t="s">
        <v>447</v>
      </c>
      <c r="I131" s="131">
        <v>302</v>
      </c>
      <c r="J131" s="132"/>
      <c r="K131" s="133">
        <f t="shared" si="0"/>
        <v>0</v>
      </c>
      <c r="L131" s="134"/>
      <c r="M131" s="32"/>
      <c r="N131" s="135" t="s">
        <v>1</v>
      </c>
      <c r="O131" s="136" t="s">
        <v>44</v>
      </c>
      <c r="Q131" s="137">
        <f t="shared" si="1"/>
        <v>0</v>
      </c>
      <c r="R131" s="137">
        <v>0</v>
      </c>
      <c r="S131" s="137">
        <f t="shared" si="2"/>
        <v>0</v>
      </c>
      <c r="T131" s="137">
        <v>0</v>
      </c>
      <c r="U131" s="138">
        <f t="shared" si="3"/>
        <v>0</v>
      </c>
      <c r="AS131" s="139" t="s">
        <v>229</v>
      </c>
      <c r="AU131" s="139" t="s">
        <v>225</v>
      </c>
      <c r="AV131" s="139" t="s">
        <v>6</v>
      </c>
      <c r="AZ131" s="17" t="s">
        <v>224</v>
      </c>
      <c r="BF131" s="140">
        <f t="shared" si="4"/>
        <v>0</v>
      </c>
      <c r="BG131" s="140">
        <f t="shared" si="5"/>
        <v>0</v>
      </c>
      <c r="BH131" s="140">
        <f t="shared" si="6"/>
        <v>0</v>
      </c>
      <c r="BI131" s="140">
        <f t="shared" si="7"/>
        <v>0</v>
      </c>
      <c r="BJ131" s="140">
        <f t="shared" si="8"/>
        <v>0</v>
      </c>
      <c r="BK131" s="17" t="s">
        <v>6</v>
      </c>
      <c r="BL131" s="140">
        <f t="shared" si="9"/>
        <v>0</v>
      </c>
      <c r="BM131" s="17" t="s">
        <v>229</v>
      </c>
      <c r="BN131" s="139" t="s">
        <v>244</v>
      </c>
    </row>
    <row r="132" spans="2:66" s="1" customFormat="1" ht="62.65" customHeight="1">
      <c r="B132" s="32"/>
      <c r="C132" s="127" t="s">
        <v>272</v>
      </c>
      <c r="D132" s="127" t="s">
        <v>225</v>
      </c>
      <c r="E132" s="128" t="s">
        <v>1546</v>
      </c>
      <c r="F132" s="129" t="s">
        <v>1543</v>
      </c>
      <c r="G132" s="129" t="s">
        <v>2910</v>
      </c>
      <c r="H132" s="130" t="s">
        <v>447</v>
      </c>
      <c r="I132" s="131">
        <v>11</v>
      </c>
      <c r="J132" s="132"/>
      <c r="K132" s="133">
        <f t="shared" si="0"/>
        <v>0</v>
      </c>
      <c r="L132" s="134"/>
      <c r="M132" s="32"/>
      <c r="N132" s="135" t="s">
        <v>1</v>
      </c>
      <c r="O132" s="136" t="s">
        <v>44</v>
      </c>
      <c r="Q132" s="137">
        <f t="shared" si="1"/>
        <v>0</v>
      </c>
      <c r="R132" s="137">
        <v>0</v>
      </c>
      <c r="S132" s="137">
        <f t="shared" si="2"/>
        <v>0</v>
      </c>
      <c r="T132" s="137">
        <v>0</v>
      </c>
      <c r="U132" s="138">
        <f t="shared" si="3"/>
        <v>0</v>
      </c>
      <c r="AS132" s="139" t="s">
        <v>229</v>
      </c>
      <c r="AU132" s="139" t="s">
        <v>225</v>
      </c>
      <c r="AV132" s="139" t="s">
        <v>6</v>
      </c>
      <c r="AZ132" s="17" t="s">
        <v>224</v>
      </c>
      <c r="BF132" s="140">
        <f t="shared" si="4"/>
        <v>0</v>
      </c>
      <c r="BG132" s="140">
        <f t="shared" si="5"/>
        <v>0</v>
      </c>
      <c r="BH132" s="140">
        <f t="shared" si="6"/>
        <v>0</v>
      </c>
      <c r="BI132" s="140">
        <f t="shared" si="7"/>
        <v>0</v>
      </c>
      <c r="BJ132" s="140">
        <f t="shared" si="8"/>
        <v>0</v>
      </c>
      <c r="BK132" s="17" t="s">
        <v>6</v>
      </c>
      <c r="BL132" s="140">
        <f t="shared" si="9"/>
        <v>0</v>
      </c>
      <c r="BM132" s="17" t="s">
        <v>229</v>
      </c>
      <c r="BN132" s="139" t="s">
        <v>249</v>
      </c>
    </row>
    <row r="133" spans="2:66" s="1" customFormat="1" ht="49.15" customHeight="1">
      <c r="B133" s="32"/>
      <c r="C133" s="127" t="s">
        <v>277</v>
      </c>
      <c r="D133" s="127" t="s">
        <v>225</v>
      </c>
      <c r="E133" s="128" t="s">
        <v>1547</v>
      </c>
      <c r="F133" s="129" t="s">
        <v>1545</v>
      </c>
      <c r="G133" s="129" t="s">
        <v>2911</v>
      </c>
      <c r="H133" s="130" t="s">
        <v>447</v>
      </c>
      <c r="I133" s="131">
        <v>1322</v>
      </c>
      <c r="J133" s="132"/>
      <c r="K133" s="133">
        <f t="shared" si="0"/>
        <v>0</v>
      </c>
      <c r="L133" s="134"/>
      <c r="M133" s="32"/>
      <c r="N133" s="135" t="s">
        <v>1</v>
      </c>
      <c r="O133" s="136" t="s">
        <v>44</v>
      </c>
      <c r="Q133" s="137">
        <f t="shared" si="1"/>
        <v>0</v>
      </c>
      <c r="R133" s="137">
        <v>0</v>
      </c>
      <c r="S133" s="137">
        <f t="shared" si="2"/>
        <v>0</v>
      </c>
      <c r="T133" s="137">
        <v>0</v>
      </c>
      <c r="U133" s="138">
        <f t="shared" si="3"/>
        <v>0</v>
      </c>
      <c r="AS133" s="139" t="s">
        <v>229</v>
      </c>
      <c r="AU133" s="139" t="s">
        <v>225</v>
      </c>
      <c r="AV133" s="139" t="s">
        <v>6</v>
      </c>
      <c r="AZ133" s="17" t="s">
        <v>224</v>
      </c>
      <c r="BF133" s="140">
        <f t="shared" si="4"/>
        <v>0</v>
      </c>
      <c r="BG133" s="140">
        <f t="shared" si="5"/>
        <v>0</v>
      </c>
      <c r="BH133" s="140">
        <f t="shared" si="6"/>
        <v>0</v>
      </c>
      <c r="BI133" s="140">
        <f t="shared" si="7"/>
        <v>0</v>
      </c>
      <c r="BJ133" s="140">
        <f t="shared" si="8"/>
        <v>0</v>
      </c>
      <c r="BK133" s="17" t="s">
        <v>6</v>
      </c>
      <c r="BL133" s="140">
        <f t="shared" si="9"/>
        <v>0</v>
      </c>
      <c r="BM133" s="17" t="s">
        <v>229</v>
      </c>
      <c r="BN133" s="139" t="s">
        <v>253</v>
      </c>
    </row>
    <row r="134" spans="2:66" s="1" customFormat="1" ht="62.65" customHeight="1">
      <c r="B134" s="32"/>
      <c r="C134" s="127" t="s">
        <v>282</v>
      </c>
      <c r="D134" s="127" t="s">
        <v>225</v>
      </c>
      <c r="E134" s="128" t="s">
        <v>1548</v>
      </c>
      <c r="F134" s="129" t="s">
        <v>1543</v>
      </c>
      <c r="G134" s="129" t="s">
        <v>2912</v>
      </c>
      <c r="H134" s="130" t="s">
        <v>447</v>
      </c>
      <c r="I134" s="131">
        <v>39</v>
      </c>
      <c r="J134" s="132"/>
      <c r="K134" s="133">
        <f t="shared" si="0"/>
        <v>0</v>
      </c>
      <c r="L134" s="134"/>
      <c r="M134" s="32"/>
      <c r="N134" s="135" t="s">
        <v>1</v>
      </c>
      <c r="O134" s="136" t="s">
        <v>44</v>
      </c>
      <c r="Q134" s="137">
        <f t="shared" si="1"/>
        <v>0</v>
      </c>
      <c r="R134" s="137">
        <v>0</v>
      </c>
      <c r="S134" s="137">
        <f t="shared" si="2"/>
        <v>0</v>
      </c>
      <c r="T134" s="137">
        <v>0</v>
      </c>
      <c r="U134" s="138">
        <f t="shared" si="3"/>
        <v>0</v>
      </c>
      <c r="AS134" s="139" t="s">
        <v>229</v>
      </c>
      <c r="AU134" s="139" t="s">
        <v>225</v>
      </c>
      <c r="AV134" s="139" t="s">
        <v>6</v>
      </c>
      <c r="AZ134" s="17" t="s">
        <v>224</v>
      </c>
      <c r="BF134" s="140">
        <f t="shared" si="4"/>
        <v>0</v>
      </c>
      <c r="BG134" s="140">
        <f t="shared" si="5"/>
        <v>0</v>
      </c>
      <c r="BH134" s="140">
        <f t="shared" si="6"/>
        <v>0</v>
      </c>
      <c r="BI134" s="140">
        <f t="shared" si="7"/>
        <v>0</v>
      </c>
      <c r="BJ134" s="140">
        <f t="shared" si="8"/>
        <v>0</v>
      </c>
      <c r="BK134" s="17" t="s">
        <v>6</v>
      </c>
      <c r="BL134" s="140">
        <f t="shared" si="9"/>
        <v>0</v>
      </c>
      <c r="BM134" s="17" t="s">
        <v>229</v>
      </c>
      <c r="BN134" s="139" t="s">
        <v>261</v>
      </c>
    </row>
    <row r="135" spans="2:66" s="1" customFormat="1" ht="49.15" customHeight="1">
      <c r="B135" s="32"/>
      <c r="C135" s="127" t="s">
        <v>286</v>
      </c>
      <c r="D135" s="127" t="s">
        <v>225</v>
      </c>
      <c r="E135" s="128" t="s">
        <v>1549</v>
      </c>
      <c r="F135" s="129" t="s">
        <v>1545</v>
      </c>
      <c r="G135" s="129" t="s">
        <v>2913</v>
      </c>
      <c r="H135" s="130" t="s">
        <v>447</v>
      </c>
      <c r="I135" s="131">
        <v>1305</v>
      </c>
      <c r="J135" s="132"/>
      <c r="K135" s="133">
        <f t="shared" si="0"/>
        <v>0</v>
      </c>
      <c r="L135" s="134"/>
      <c r="M135" s="32"/>
      <c r="N135" s="135" t="s">
        <v>1</v>
      </c>
      <c r="O135" s="136" t="s">
        <v>44</v>
      </c>
      <c r="Q135" s="137">
        <f t="shared" si="1"/>
        <v>0</v>
      </c>
      <c r="R135" s="137">
        <v>0</v>
      </c>
      <c r="S135" s="137">
        <f t="shared" si="2"/>
        <v>0</v>
      </c>
      <c r="T135" s="137">
        <v>0</v>
      </c>
      <c r="U135" s="138">
        <f t="shared" si="3"/>
        <v>0</v>
      </c>
      <c r="AS135" s="139" t="s">
        <v>229</v>
      </c>
      <c r="AU135" s="139" t="s">
        <v>225</v>
      </c>
      <c r="AV135" s="139" t="s">
        <v>6</v>
      </c>
      <c r="AZ135" s="17" t="s">
        <v>224</v>
      </c>
      <c r="BF135" s="140">
        <f t="shared" si="4"/>
        <v>0</v>
      </c>
      <c r="BG135" s="140">
        <f t="shared" si="5"/>
        <v>0</v>
      </c>
      <c r="BH135" s="140">
        <f t="shared" si="6"/>
        <v>0</v>
      </c>
      <c r="BI135" s="140">
        <f t="shared" si="7"/>
        <v>0</v>
      </c>
      <c r="BJ135" s="140">
        <f t="shared" si="8"/>
        <v>0</v>
      </c>
      <c r="BK135" s="17" t="s">
        <v>6</v>
      </c>
      <c r="BL135" s="140">
        <f t="shared" si="9"/>
        <v>0</v>
      </c>
      <c r="BM135" s="17" t="s">
        <v>229</v>
      </c>
      <c r="BN135" s="139" t="s">
        <v>265</v>
      </c>
    </row>
    <row r="136" spans="2:66" s="1" customFormat="1" ht="49.15" customHeight="1">
      <c r="B136" s="32"/>
      <c r="C136" s="127" t="s">
        <v>9</v>
      </c>
      <c r="D136" s="127" t="s">
        <v>225</v>
      </c>
      <c r="E136" s="128" t="s">
        <v>1550</v>
      </c>
      <c r="F136" s="129" t="s">
        <v>1545</v>
      </c>
      <c r="G136" s="129" t="s">
        <v>2914</v>
      </c>
      <c r="H136" s="130" t="s">
        <v>447</v>
      </c>
      <c r="I136" s="131">
        <v>283</v>
      </c>
      <c r="J136" s="132"/>
      <c r="K136" s="133">
        <f t="shared" si="0"/>
        <v>0</v>
      </c>
      <c r="L136" s="134"/>
      <c r="M136" s="32"/>
      <c r="N136" s="135" t="s">
        <v>1</v>
      </c>
      <c r="O136" s="136" t="s">
        <v>44</v>
      </c>
      <c r="Q136" s="137">
        <f t="shared" si="1"/>
        <v>0</v>
      </c>
      <c r="R136" s="137">
        <v>0</v>
      </c>
      <c r="S136" s="137">
        <f t="shared" si="2"/>
        <v>0</v>
      </c>
      <c r="T136" s="137">
        <v>0</v>
      </c>
      <c r="U136" s="138">
        <f t="shared" si="3"/>
        <v>0</v>
      </c>
      <c r="AS136" s="139" t="s">
        <v>229</v>
      </c>
      <c r="AU136" s="139" t="s">
        <v>225</v>
      </c>
      <c r="AV136" s="139" t="s">
        <v>6</v>
      </c>
      <c r="AZ136" s="17" t="s">
        <v>224</v>
      </c>
      <c r="BF136" s="140">
        <f t="shared" si="4"/>
        <v>0</v>
      </c>
      <c r="BG136" s="140">
        <f t="shared" si="5"/>
        <v>0</v>
      </c>
      <c r="BH136" s="140">
        <f t="shared" si="6"/>
        <v>0</v>
      </c>
      <c r="BI136" s="140">
        <f t="shared" si="7"/>
        <v>0</v>
      </c>
      <c r="BJ136" s="140">
        <f t="shared" si="8"/>
        <v>0</v>
      </c>
      <c r="BK136" s="17" t="s">
        <v>6</v>
      </c>
      <c r="BL136" s="140">
        <f t="shared" si="9"/>
        <v>0</v>
      </c>
      <c r="BM136" s="17" t="s">
        <v>229</v>
      </c>
      <c r="BN136" s="139" t="s">
        <v>275</v>
      </c>
    </row>
    <row r="137" spans="2:66" s="1" customFormat="1" ht="49.15" customHeight="1">
      <c r="B137" s="32"/>
      <c r="C137" s="127" t="s">
        <v>299</v>
      </c>
      <c r="D137" s="127" t="s">
        <v>225</v>
      </c>
      <c r="E137" s="128" t="s">
        <v>1551</v>
      </c>
      <c r="F137" s="129" t="s">
        <v>1545</v>
      </c>
      <c r="G137" s="129" t="s">
        <v>2915</v>
      </c>
      <c r="H137" s="130" t="s">
        <v>447</v>
      </c>
      <c r="I137" s="131">
        <v>620</v>
      </c>
      <c r="J137" s="132"/>
      <c r="K137" s="133">
        <f t="shared" si="0"/>
        <v>0</v>
      </c>
      <c r="L137" s="134"/>
      <c r="M137" s="32"/>
      <c r="N137" s="135" t="s">
        <v>1</v>
      </c>
      <c r="O137" s="136" t="s">
        <v>44</v>
      </c>
      <c r="Q137" s="137">
        <f t="shared" si="1"/>
        <v>0</v>
      </c>
      <c r="R137" s="137">
        <v>0</v>
      </c>
      <c r="S137" s="137">
        <f t="shared" si="2"/>
        <v>0</v>
      </c>
      <c r="T137" s="137">
        <v>0</v>
      </c>
      <c r="U137" s="138">
        <f t="shared" si="3"/>
        <v>0</v>
      </c>
      <c r="AS137" s="139" t="s">
        <v>229</v>
      </c>
      <c r="AU137" s="139" t="s">
        <v>225</v>
      </c>
      <c r="AV137" s="139" t="s">
        <v>6</v>
      </c>
      <c r="AZ137" s="17" t="s">
        <v>224</v>
      </c>
      <c r="BF137" s="140">
        <f t="shared" si="4"/>
        <v>0</v>
      </c>
      <c r="BG137" s="140">
        <f t="shared" si="5"/>
        <v>0</v>
      </c>
      <c r="BH137" s="140">
        <f t="shared" si="6"/>
        <v>0</v>
      </c>
      <c r="BI137" s="140">
        <f t="shared" si="7"/>
        <v>0</v>
      </c>
      <c r="BJ137" s="140">
        <f t="shared" si="8"/>
        <v>0</v>
      </c>
      <c r="BK137" s="17" t="s">
        <v>6</v>
      </c>
      <c r="BL137" s="140">
        <f t="shared" si="9"/>
        <v>0</v>
      </c>
      <c r="BM137" s="17" t="s">
        <v>229</v>
      </c>
      <c r="BN137" s="139" t="s">
        <v>376</v>
      </c>
    </row>
    <row r="138" spans="2:66" s="1" customFormat="1" ht="49.15" customHeight="1">
      <c r="B138" s="32"/>
      <c r="C138" s="127" t="s">
        <v>244</v>
      </c>
      <c r="D138" s="127" t="s">
        <v>225</v>
      </c>
      <c r="E138" s="128" t="s">
        <v>1552</v>
      </c>
      <c r="F138" s="129" t="s">
        <v>1545</v>
      </c>
      <c r="G138" s="129" t="s">
        <v>2916</v>
      </c>
      <c r="H138" s="130" t="s">
        <v>447</v>
      </c>
      <c r="I138" s="131">
        <v>17</v>
      </c>
      <c r="J138" s="132"/>
      <c r="K138" s="133">
        <f t="shared" si="0"/>
        <v>0</v>
      </c>
      <c r="L138" s="134"/>
      <c r="M138" s="32"/>
      <c r="N138" s="135" t="s">
        <v>1</v>
      </c>
      <c r="O138" s="136" t="s">
        <v>44</v>
      </c>
      <c r="Q138" s="137">
        <f t="shared" si="1"/>
        <v>0</v>
      </c>
      <c r="R138" s="137">
        <v>0</v>
      </c>
      <c r="S138" s="137">
        <f t="shared" si="2"/>
        <v>0</v>
      </c>
      <c r="T138" s="137">
        <v>0</v>
      </c>
      <c r="U138" s="138">
        <f t="shared" si="3"/>
        <v>0</v>
      </c>
      <c r="AS138" s="139" t="s">
        <v>229</v>
      </c>
      <c r="AU138" s="139" t="s">
        <v>225</v>
      </c>
      <c r="AV138" s="139" t="s">
        <v>6</v>
      </c>
      <c r="AZ138" s="17" t="s">
        <v>224</v>
      </c>
      <c r="BF138" s="140">
        <f t="shared" si="4"/>
        <v>0</v>
      </c>
      <c r="BG138" s="140">
        <f t="shared" si="5"/>
        <v>0</v>
      </c>
      <c r="BH138" s="140">
        <f t="shared" si="6"/>
        <v>0</v>
      </c>
      <c r="BI138" s="140">
        <f t="shared" si="7"/>
        <v>0</v>
      </c>
      <c r="BJ138" s="140">
        <f t="shared" si="8"/>
        <v>0</v>
      </c>
      <c r="BK138" s="17" t="s">
        <v>6</v>
      </c>
      <c r="BL138" s="140">
        <f t="shared" si="9"/>
        <v>0</v>
      </c>
      <c r="BM138" s="17" t="s">
        <v>229</v>
      </c>
      <c r="BN138" s="139" t="s">
        <v>280</v>
      </c>
    </row>
    <row r="139" spans="2:66" s="1" customFormat="1" ht="49.15" customHeight="1">
      <c r="B139" s="32"/>
      <c r="C139" s="127" t="s">
        <v>314</v>
      </c>
      <c r="D139" s="127" t="s">
        <v>225</v>
      </c>
      <c r="E139" s="128" t="s">
        <v>1553</v>
      </c>
      <c r="F139" s="129" t="s">
        <v>1545</v>
      </c>
      <c r="G139" s="129" t="s">
        <v>2917</v>
      </c>
      <c r="H139" s="130" t="s">
        <v>447</v>
      </c>
      <c r="I139" s="131">
        <v>82</v>
      </c>
      <c r="J139" s="132"/>
      <c r="K139" s="133">
        <f t="shared" si="0"/>
        <v>0</v>
      </c>
      <c r="L139" s="134"/>
      <c r="M139" s="32"/>
      <c r="N139" s="135" t="s">
        <v>1</v>
      </c>
      <c r="O139" s="136" t="s">
        <v>44</v>
      </c>
      <c r="Q139" s="137">
        <f t="shared" si="1"/>
        <v>0</v>
      </c>
      <c r="R139" s="137">
        <v>0</v>
      </c>
      <c r="S139" s="137">
        <f t="shared" si="2"/>
        <v>0</v>
      </c>
      <c r="T139" s="137">
        <v>0</v>
      </c>
      <c r="U139" s="138">
        <f t="shared" si="3"/>
        <v>0</v>
      </c>
      <c r="AS139" s="139" t="s">
        <v>229</v>
      </c>
      <c r="AU139" s="139" t="s">
        <v>225</v>
      </c>
      <c r="AV139" s="139" t="s">
        <v>6</v>
      </c>
      <c r="AZ139" s="17" t="s">
        <v>224</v>
      </c>
      <c r="BF139" s="140">
        <f t="shared" si="4"/>
        <v>0</v>
      </c>
      <c r="BG139" s="140">
        <f t="shared" si="5"/>
        <v>0</v>
      </c>
      <c r="BH139" s="140">
        <f t="shared" si="6"/>
        <v>0</v>
      </c>
      <c r="BI139" s="140">
        <f t="shared" si="7"/>
        <v>0</v>
      </c>
      <c r="BJ139" s="140">
        <f t="shared" si="8"/>
        <v>0</v>
      </c>
      <c r="BK139" s="17" t="s">
        <v>6</v>
      </c>
      <c r="BL139" s="140">
        <f t="shared" si="9"/>
        <v>0</v>
      </c>
      <c r="BM139" s="17" t="s">
        <v>229</v>
      </c>
      <c r="BN139" s="139" t="s">
        <v>285</v>
      </c>
    </row>
    <row r="140" spans="2:66" s="1" customFormat="1" ht="37.9" customHeight="1">
      <c r="B140" s="32"/>
      <c r="C140" s="127" t="s">
        <v>249</v>
      </c>
      <c r="D140" s="127" t="s">
        <v>225</v>
      </c>
      <c r="E140" s="128" t="s">
        <v>1554</v>
      </c>
      <c r="F140" s="129" t="s">
        <v>1555</v>
      </c>
      <c r="G140" s="129" t="s">
        <v>2918</v>
      </c>
      <c r="H140" s="130" t="s">
        <v>447</v>
      </c>
      <c r="I140" s="131">
        <v>35</v>
      </c>
      <c r="J140" s="132"/>
      <c r="K140" s="133">
        <f t="shared" si="0"/>
        <v>0</v>
      </c>
      <c r="L140" s="134"/>
      <c r="M140" s="32"/>
      <c r="N140" s="135" t="s">
        <v>1</v>
      </c>
      <c r="O140" s="136" t="s">
        <v>44</v>
      </c>
      <c r="Q140" s="137">
        <f t="shared" si="1"/>
        <v>0</v>
      </c>
      <c r="R140" s="137">
        <v>0</v>
      </c>
      <c r="S140" s="137">
        <f t="shared" si="2"/>
        <v>0</v>
      </c>
      <c r="T140" s="137">
        <v>0</v>
      </c>
      <c r="U140" s="138">
        <f t="shared" si="3"/>
        <v>0</v>
      </c>
      <c r="AS140" s="139" t="s">
        <v>229</v>
      </c>
      <c r="AU140" s="139" t="s">
        <v>225</v>
      </c>
      <c r="AV140" s="139" t="s">
        <v>6</v>
      </c>
      <c r="AZ140" s="17" t="s">
        <v>224</v>
      </c>
      <c r="BF140" s="140">
        <f t="shared" si="4"/>
        <v>0</v>
      </c>
      <c r="BG140" s="140">
        <f t="shared" si="5"/>
        <v>0</v>
      </c>
      <c r="BH140" s="140">
        <f t="shared" si="6"/>
        <v>0</v>
      </c>
      <c r="BI140" s="140">
        <f t="shared" si="7"/>
        <v>0</v>
      </c>
      <c r="BJ140" s="140">
        <f t="shared" si="8"/>
        <v>0</v>
      </c>
      <c r="BK140" s="17" t="s">
        <v>6</v>
      </c>
      <c r="BL140" s="140">
        <f t="shared" si="9"/>
        <v>0</v>
      </c>
      <c r="BM140" s="17" t="s">
        <v>229</v>
      </c>
      <c r="BN140" s="139" t="s">
        <v>420</v>
      </c>
    </row>
    <row r="141" spans="2:66" s="1" customFormat="1" ht="37.9" customHeight="1">
      <c r="B141" s="32"/>
      <c r="C141" s="127" t="s">
        <v>322</v>
      </c>
      <c r="D141" s="127" t="s">
        <v>225</v>
      </c>
      <c r="E141" s="128" t="s">
        <v>1556</v>
      </c>
      <c r="F141" s="129" t="s">
        <v>1555</v>
      </c>
      <c r="G141" s="129" t="s">
        <v>2919</v>
      </c>
      <c r="H141" s="130" t="s">
        <v>447</v>
      </c>
      <c r="I141" s="131">
        <v>12</v>
      </c>
      <c r="J141" s="132"/>
      <c r="K141" s="133">
        <f t="shared" si="0"/>
        <v>0</v>
      </c>
      <c r="L141" s="134"/>
      <c r="M141" s="32"/>
      <c r="N141" s="135" t="s">
        <v>1</v>
      </c>
      <c r="O141" s="136" t="s">
        <v>44</v>
      </c>
      <c r="Q141" s="137">
        <f t="shared" si="1"/>
        <v>0</v>
      </c>
      <c r="R141" s="137">
        <v>0</v>
      </c>
      <c r="S141" s="137">
        <f t="shared" si="2"/>
        <v>0</v>
      </c>
      <c r="T141" s="137">
        <v>0</v>
      </c>
      <c r="U141" s="138">
        <f t="shared" si="3"/>
        <v>0</v>
      </c>
      <c r="AS141" s="139" t="s">
        <v>229</v>
      </c>
      <c r="AU141" s="139" t="s">
        <v>225</v>
      </c>
      <c r="AV141" s="139" t="s">
        <v>6</v>
      </c>
      <c r="AZ141" s="17" t="s">
        <v>224</v>
      </c>
      <c r="BF141" s="140">
        <f t="shared" si="4"/>
        <v>0</v>
      </c>
      <c r="BG141" s="140">
        <f t="shared" si="5"/>
        <v>0</v>
      </c>
      <c r="BH141" s="140">
        <f t="shared" si="6"/>
        <v>0</v>
      </c>
      <c r="BI141" s="140">
        <f t="shared" si="7"/>
        <v>0</v>
      </c>
      <c r="BJ141" s="140">
        <f t="shared" si="8"/>
        <v>0</v>
      </c>
      <c r="BK141" s="17" t="s">
        <v>6</v>
      </c>
      <c r="BL141" s="140">
        <f t="shared" si="9"/>
        <v>0</v>
      </c>
      <c r="BM141" s="17" t="s">
        <v>229</v>
      </c>
      <c r="BN141" s="139" t="s">
        <v>429</v>
      </c>
    </row>
    <row r="142" spans="2:66" s="1" customFormat="1" ht="37.9" customHeight="1">
      <c r="B142" s="32"/>
      <c r="C142" s="127" t="s">
        <v>253</v>
      </c>
      <c r="D142" s="127" t="s">
        <v>225</v>
      </c>
      <c r="E142" s="128" t="s">
        <v>1557</v>
      </c>
      <c r="F142" s="129" t="s">
        <v>1558</v>
      </c>
      <c r="G142" s="129" t="s">
        <v>2920</v>
      </c>
      <c r="H142" s="130" t="s">
        <v>447</v>
      </c>
      <c r="I142" s="131">
        <v>12</v>
      </c>
      <c r="J142" s="132"/>
      <c r="K142" s="133">
        <f t="shared" si="0"/>
        <v>0</v>
      </c>
      <c r="L142" s="134"/>
      <c r="M142" s="32"/>
      <c r="N142" s="135" t="s">
        <v>1</v>
      </c>
      <c r="O142" s="136" t="s">
        <v>44</v>
      </c>
      <c r="Q142" s="137">
        <f t="shared" si="1"/>
        <v>0</v>
      </c>
      <c r="R142" s="137">
        <v>0</v>
      </c>
      <c r="S142" s="137">
        <f t="shared" si="2"/>
        <v>0</v>
      </c>
      <c r="T142" s="137">
        <v>0</v>
      </c>
      <c r="U142" s="138">
        <f t="shared" si="3"/>
        <v>0</v>
      </c>
      <c r="AS142" s="139" t="s">
        <v>229</v>
      </c>
      <c r="AU142" s="139" t="s">
        <v>225</v>
      </c>
      <c r="AV142" s="139" t="s">
        <v>6</v>
      </c>
      <c r="AZ142" s="17" t="s">
        <v>224</v>
      </c>
      <c r="BF142" s="140">
        <f t="shared" si="4"/>
        <v>0</v>
      </c>
      <c r="BG142" s="140">
        <f t="shared" si="5"/>
        <v>0</v>
      </c>
      <c r="BH142" s="140">
        <f t="shared" si="6"/>
        <v>0</v>
      </c>
      <c r="BI142" s="140">
        <f t="shared" si="7"/>
        <v>0</v>
      </c>
      <c r="BJ142" s="140">
        <f t="shared" si="8"/>
        <v>0</v>
      </c>
      <c r="BK142" s="17" t="s">
        <v>6</v>
      </c>
      <c r="BL142" s="140">
        <f t="shared" si="9"/>
        <v>0</v>
      </c>
      <c r="BM142" s="17" t="s">
        <v>229</v>
      </c>
      <c r="BN142" s="139" t="s">
        <v>444</v>
      </c>
    </row>
    <row r="143" spans="2:66" s="1" customFormat="1" ht="49.15" customHeight="1">
      <c r="B143" s="32"/>
      <c r="C143" s="127" t="s">
        <v>333</v>
      </c>
      <c r="D143" s="127" t="s">
        <v>225</v>
      </c>
      <c r="E143" s="128" t="s">
        <v>1559</v>
      </c>
      <c r="F143" s="129" t="s">
        <v>1560</v>
      </c>
      <c r="G143" s="129"/>
      <c r="H143" s="130" t="s">
        <v>447</v>
      </c>
      <c r="I143" s="131">
        <v>874</v>
      </c>
      <c r="J143" s="132"/>
      <c r="K143" s="133">
        <f t="shared" si="0"/>
        <v>0</v>
      </c>
      <c r="L143" s="134"/>
      <c r="M143" s="32"/>
      <c r="N143" s="135" t="s">
        <v>1</v>
      </c>
      <c r="O143" s="136" t="s">
        <v>44</v>
      </c>
      <c r="Q143" s="137">
        <f t="shared" si="1"/>
        <v>0</v>
      </c>
      <c r="R143" s="137">
        <v>0</v>
      </c>
      <c r="S143" s="137">
        <f t="shared" si="2"/>
        <v>0</v>
      </c>
      <c r="T143" s="137">
        <v>0</v>
      </c>
      <c r="U143" s="138">
        <f t="shared" si="3"/>
        <v>0</v>
      </c>
      <c r="AS143" s="139" t="s">
        <v>229</v>
      </c>
      <c r="AU143" s="139" t="s">
        <v>225</v>
      </c>
      <c r="AV143" s="139" t="s">
        <v>6</v>
      </c>
      <c r="AZ143" s="17" t="s">
        <v>224</v>
      </c>
      <c r="BF143" s="140">
        <f t="shared" si="4"/>
        <v>0</v>
      </c>
      <c r="BG143" s="140">
        <f t="shared" si="5"/>
        <v>0</v>
      </c>
      <c r="BH143" s="140">
        <f t="shared" si="6"/>
        <v>0</v>
      </c>
      <c r="BI143" s="140">
        <f t="shared" si="7"/>
        <v>0</v>
      </c>
      <c r="BJ143" s="140">
        <f t="shared" si="8"/>
        <v>0</v>
      </c>
      <c r="BK143" s="17" t="s">
        <v>6</v>
      </c>
      <c r="BL143" s="140">
        <f t="shared" si="9"/>
        <v>0</v>
      </c>
      <c r="BM143" s="17" t="s">
        <v>229</v>
      </c>
      <c r="BN143" s="139" t="s">
        <v>289</v>
      </c>
    </row>
    <row r="144" spans="2:66" s="1" customFormat="1" ht="24.2" customHeight="1">
      <c r="B144" s="32"/>
      <c r="C144" s="127" t="s">
        <v>261</v>
      </c>
      <c r="D144" s="127" t="s">
        <v>225</v>
      </c>
      <c r="E144" s="128" t="s">
        <v>1561</v>
      </c>
      <c r="F144" s="129" t="s">
        <v>1562</v>
      </c>
      <c r="G144" s="129" t="s">
        <v>2921</v>
      </c>
      <c r="H144" s="130" t="s">
        <v>447</v>
      </c>
      <c r="I144" s="131">
        <v>50</v>
      </c>
      <c r="J144" s="132"/>
      <c r="K144" s="133">
        <f t="shared" si="0"/>
        <v>0</v>
      </c>
      <c r="L144" s="134"/>
      <c r="M144" s="32"/>
      <c r="N144" s="135" t="s">
        <v>1</v>
      </c>
      <c r="O144" s="136" t="s">
        <v>44</v>
      </c>
      <c r="Q144" s="137">
        <f t="shared" si="1"/>
        <v>0</v>
      </c>
      <c r="R144" s="137">
        <v>0</v>
      </c>
      <c r="S144" s="137">
        <f t="shared" si="2"/>
        <v>0</v>
      </c>
      <c r="T144" s="137">
        <v>0</v>
      </c>
      <c r="U144" s="138">
        <f t="shared" si="3"/>
        <v>0</v>
      </c>
      <c r="AS144" s="139" t="s">
        <v>229</v>
      </c>
      <c r="AU144" s="139" t="s">
        <v>225</v>
      </c>
      <c r="AV144" s="139" t="s">
        <v>6</v>
      </c>
      <c r="AZ144" s="17" t="s">
        <v>224</v>
      </c>
      <c r="BF144" s="140">
        <f t="shared" si="4"/>
        <v>0</v>
      </c>
      <c r="BG144" s="140">
        <f t="shared" si="5"/>
        <v>0</v>
      </c>
      <c r="BH144" s="140">
        <f t="shared" si="6"/>
        <v>0</v>
      </c>
      <c r="BI144" s="140">
        <f t="shared" si="7"/>
        <v>0</v>
      </c>
      <c r="BJ144" s="140">
        <f t="shared" si="8"/>
        <v>0</v>
      </c>
      <c r="BK144" s="17" t="s">
        <v>6</v>
      </c>
      <c r="BL144" s="140">
        <f t="shared" si="9"/>
        <v>0</v>
      </c>
      <c r="BM144" s="17" t="s">
        <v>229</v>
      </c>
      <c r="BN144" s="139" t="s">
        <v>472</v>
      </c>
    </row>
    <row r="145" spans="2:66" s="1" customFormat="1" ht="24.2" customHeight="1">
      <c r="B145" s="32"/>
      <c r="C145" s="127" t="s">
        <v>7</v>
      </c>
      <c r="D145" s="127" t="s">
        <v>225</v>
      </c>
      <c r="E145" s="128" t="s">
        <v>1563</v>
      </c>
      <c r="F145" s="129" t="s">
        <v>1562</v>
      </c>
      <c r="G145" s="129" t="s">
        <v>2922</v>
      </c>
      <c r="H145" s="130" t="s">
        <v>447</v>
      </c>
      <c r="I145" s="131">
        <v>40</v>
      </c>
      <c r="J145" s="132"/>
      <c r="K145" s="133">
        <f t="shared" si="0"/>
        <v>0</v>
      </c>
      <c r="L145" s="134"/>
      <c r="M145" s="32"/>
      <c r="N145" s="135" t="s">
        <v>1</v>
      </c>
      <c r="O145" s="136" t="s">
        <v>44</v>
      </c>
      <c r="Q145" s="137">
        <f t="shared" si="1"/>
        <v>0</v>
      </c>
      <c r="R145" s="137">
        <v>0</v>
      </c>
      <c r="S145" s="137">
        <f t="shared" si="2"/>
        <v>0</v>
      </c>
      <c r="T145" s="137">
        <v>0</v>
      </c>
      <c r="U145" s="138">
        <f t="shared" si="3"/>
        <v>0</v>
      </c>
      <c r="AS145" s="139" t="s">
        <v>229</v>
      </c>
      <c r="AU145" s="139" t="s">
        <v>225</v>
      </c>
      <c r="AV145" s="139" t="s">
        <v>6</v>
      </c>
      <c r="AZ145" s="17" t="s">
        <v>224</v>
      </c>
      <c r="BF145" s="140">
        <f t="shared" si="4"/>
        <v>0</v>
      </c>
      <c r="BG145" s="140">
        <f t="shared" si="5"/>
        <v>0</v>
      </c>
      <c r="BH145" s="140">
        <f t="shared" si="6"/>
        <v>0</v>
      </c>
      <c r="BI145" s="140">
        <f t="shared" si="7"/>
        <v>0</v>
      </c>
      <c r="BJ145" s="140">
        <f t="shared" si="8"/>
        <v>0</v>
      </c>
      <c r="BK145" s="17" t="s">
        <v>6</v>
      </c>
      <c r="BL145" s="140">
        <f t="shared" si="9"/>
        <v>0</v>
      </c>
      <c r="BM145" s="17" t="s">
        <v>229</v>
      </c>
      <c r="BN145" s="139" t="s">
        <v>292</v>
      </c>
    </row>
    <row r="146" spans="2:66" s="1" customFormat="1" ht="24.2" customHeight="1">
      <c r="B146" s="32"/>
      <c r="C146" s="127" t="s">
        <v>265</v>
      </c>
      <c r="D146" s="127" t="s">
        <v>225</v>
      </c>
      <c r="E146" s="128" t="s">
        <v>1564</v>
      </c>
      <c r="F146" s="129" t="s">
        <v>1562</v>
      </c>
      <c r="G146" s="129" t="s">
        <v>2923</v>
      </c>
      <c r="H146" s="130" t="s">
        <v>447</v>
      </c>
      <c r="I146" s="131">
        <v>25</v>
      </c>
      <c r="J146" s="132"/>
      <c r="K146" s="133">
        <f t="shared" si="0"/>
        <v>0</v>
      </c>
      <c r="L146" s="134"/>
      <c r="M146" s="32"/>
      <c r="N146" s="135" t="s">
        <v>1</v>
      </c>
      <c r="O146" s="136" t="s">
        <v>44</v>
      </c>
      <c r="Q146" s="137">
        <f t="shared" si="1"/>
        <v>0</v>
      </c>
      <c r="R146" s="137">
        <v>0</v>
      </c>
      <c r="S146" s="137">
        <f t="shared" si="2"/>
        <v>0</v>
      </c>
      <c r="T146" s="137">
        <v>0</v>
      </c>
      <c r="U146" s="138">
        <f t="shared" si="3"/>
        <v>0</v>
      </c>
      <c r="AS146" s="139" t="s">
        <v>229</v>
      </c>
      <c r="AU146" s="139" t="s">
        <v>225</v>
      </c>
      <c r="AV146" s="139" t="s">
        <v>6</v>
      </c>
      <c r="AZ146" s="17" t="s">
        <v>224</v>
      </c>
      <c r="BF146" s="140">
        <f t="shared" si="4"/>
        <v>0</v>
      </c>
      <c r="BG146" s="140">
        <f t="shared" si="5"/>
        <v>0</v>
      </c>
      <c r="BH146" s="140">
        <f t="shared" si="6"/>
        <v>0</v>
      </c>
      <c r="BI146" s="140">
        <f t="shared" si="7"/>
        <v>0</v>
      </c>
      <c r="BJ146" s="140">
        <f t="shared" si="8"/>
        <v>0</v>
      </c>
      <c r="BK146" s="17" t="s">
        <v>6</v>
      </c>
      <c r="BL146" s="140">
        <f t="shared" si="9"/>
        <v>0</v>
      </c>
      <c r="BM146" s="17" t="s">
        <v>229</v>
      </c>
      <c r="BN146" s="139" t="s">
        <v>302</v>
      </c>
    </row>
    <row r="147" spans="2:66" s="1" customFormat="1" ht="24.2" customHeight="1">
      <c r="B147" s="32"/>
      <c r="C147" s="127" t="s">
        <v>356</v>
      </c>
      <c r="D147" s="127" t="s">
        <v>225</v>
      </c>
      <c r="E147" s="128" t="s">
        <v>1565</v>
      </c>
      <c r="F147" s="129" t="s">
        <v>1566</v>
      </c>
      <c r="G147" s="129"/>
      <c r="H147" s="130" t="s">
        <v>447</v>
      </c>
      <c r="I147" s="131">
        <v>30</v>
      </c>
      <c r="J147" s="132"/>
      <c r="K147" s="133">
        <f t="shared" si="0"/>
        <v>0</v>
      </c>
      <c r="L147" s="134"/>
      <c r="M147" s="32"/>
      <c r="N147" s="135" t="s">
        <v>1</v>
      </c>
      <c r="O147" s="136" t="s">
        <v>44</v>
      </c>
      <c r="Q147" s="137">
        <f t="shared" si="1"/>
        <v>0</v>
      </c>
      <c r="R147" s="137">
        <v>0</v>
      </c>
      <c r="S147" s="137">
        <f t="shared" si="2"/>
        <v>0</v>
      </c>
      <c r="T147" s="137">
        <v>0</v>
      </c>
      <c r="U147" s="138">
        <f t="shared" si="3"/>
        <v>0</v>
      </c>
      <c r="AS147" s="139" t="s">
        <v>229</v>
      </c>
      <c r="AU147" s="139" t="s">
        <v>225</v>
      </c>
      <c r="AV147" s="139" t="s">
        <v>6</v>
      </c>
      <c r="AZ147" s="17" t="s">
        <v>224</v>
      </c>
      <c r="BF147" s="140">
        <f t="shared" si="4"/>
        <v>0</v>
      </c>
      <c r="BG147" s="140">
        <f t="shared" si="5"/>
        <v>0</v>
      </c>
      <c r="BH147" s="140">
        <f t="shared" si="6"/>
        <v>0</v>
      </c>
      <c r="BI147" s="140">
        <f t="shared" si="7"/>
        <v>0</v>
      </c>
      <c r="BJ147" s="140">
        <f t="shared" si="8"/>
        <v>0</v>
      </c>
      <c r="BK147" s="17" t="s">
        <v>6</v>
      </c>
      <c r="BL147" s="140">
        <f t="shared" si="9"/>
        <v>0</v>
      </c>
      <c r="BM147" s="17" t="s">
        <v>229</v>
      </c>
      <c r="BN147" s="139" t="s">
        <v>499</v>
      </c>
    </row>
    <row r="148" spans="2:66" s="1" customFormat="1" ht="24.2" customHeight="1">
      <c r="B148" s="32"/>
      <c r="C148" s="127" t="s">
        <v>275</v>
      </c>
      <c r="D148" s="127" t="s">
        <v>225</v>
      </c>
      <c r="E148" s="128" t="s">
        <v>1567</v>
      </c>
      <c r="F148" s="129" t="s">
        <v>1568</v>
      </c>
      <c r="G148" s="129"/>
      <c r="H148" s="130" t="s">
        <v>447</v>
      </c>
      <c r="I148" s="131">
        <v>10</v>
      </c>
      <c r="J148" s="132"/>
      <c r="K148" s="133">
        <f t="shared" si="0"/>
        <v>0</v>
      </c>
      <c r="L148" s="134"/>
      <c r="M148" s="32"/>
      <c r="N148" s="135" t="s">
        <v>1</v>
      </c>
      <c r="O148" s="136" t="s">
        <v>44</v>
      </c>
      <c r="Q148" s="137">
        <f t="shared" si="1"/>
        <v>0</v>
      </c>
      <c r="R148" s="137">
        <v>0</v>
      </c>
      <c r="S148" s="137">
        <f t="shared" si="2"/>
        <v>0</v>
      </c>
      <c r="T148" s="137">
        <v>0</v>
      </c>
      <c r="U148" s="138">
        <f t="shared" si="3"/>
        <v>0</v>
      </c>
      <c r="AS148" s="139" t="s">
        <v>229</v>
      </c>
      <c r="AU148" s="139" t="s">
        <v>225</v>
      </c>
      <c r="AV148" s="139" t="s">
        <v>6</v>
      </c>
      <c r="AZ148" s="17" t="s">
        <v>224</v>
      </c>
      <c r="BF148" s="140">
        <f t="shared" si="4"/>
        <v>0</v>
      </c>
      <c r="BG148" s="140">
        <f t="shared" si="5"/>
        <v>0</v>
      </c>
      <c r="BH148" s="140">
        <f t="shared" si="6"/>
        <v>0</v>
      </c>
      <c r="BI148" s="140">
        <f t="shared" si="7"/>
        <v>0</v>
      </c>
      <c r="BJ148" s="140">
        <f t="shared" si="8"/>
        <v>0</v>
      </c>
      <c r="BK148" s="17" t="s">
        <v>6</v>
      </c>
      <c r="BL148" s="140">
        <f t="shared" si="9"/>
        <v>0</v>
      </c>
      <c r="BM148" s="17" t="s">
        <v>229</v>
      </c>
      <c r="BN148" s="139" t="s">
        <v>507</v>
      </c>
    </row>
    <row r="149" spans="2:66" s="1" customFormat="1" ht="24.2" customHeight="1">
      <c r="B149" s="32"/>
      <c r="C149" s="127" t="s">
        <v>369</v>
      </c>
      <c r="D149" s="127" t="s">
        <v>225</v>
      </c>
      <c r="E149" s="128" t="s">
        <v>1569</v>
      </c>
      <c r="F149" s="129" t="s">
        <v>1570</v>
      </c>
      <c r="G149" s="129"/>
      <c r="H149" s="130" t="s">
        <v>447</v>
      </c>
      <c r="I149" s="131">
        <v>20</v>
      </c>
      <c r="J149" s="132"/>
      <c r="K149" s="133">
        <f t="shared" si="0"/>
        <v>0</v>
      </c>
      <c r="L149" s="134"/>
      <c r="M149" s="32"/>
      <c r="N149" s="135" t="s">
        <v>1</v>
      </c>
      <c r="O149" s="136" t="s">
        <v>44</v>
      </c>
      <c r="Q149" s="137">
        <f t="shared" si="1"/>
        <v>0</v>
      </c>
      <c r="R149" s="137">
        <v>0</v>
      </c>
      <c r="S149" s="137">
        <f t="shared" si="2"/>
        <v>0</v>
      </c>
      <c r="T149" s="137">
        <v>0</v>
      </c>
      <c r="U149" s="138">
        <f t="shared" si="3"/>
        <v>0</v>
      </c>
      <c r="AS149" s="139" t="s">
        <v>229</v>
      </c>
      <c r="AU149" s="139" t="s">
        <v>225</v>
      </c>
      <c r="AV149" s="139" t="s">
        <v>6</v>
      </c>
      <c r="AZ149" s="17" t="s">
        <v>224</v>
      </c>
      <c r="BF149" s="140">
        <f t="shared" si="4"/>
        <v>0</v>
      </c>
      <c r="BG149" s="140">
        <f t="shared" si="5"/>
        <v>0</v>
      </c>
      <c r="BH149" s="140">
        <f t="shared" si="6"/>
        <v>0</v>
      </c>
      <c r="BI149" s="140">
        <f t="shared" si="7"/>
        <v>0</v>
      </c>
      <c r="BJ149" s="140">
        <f t="shared" si="8"/>
        <v>0</v>
      </c>
      <c r="BK149" s="17" t="s">
        <v>6</v>
      </c>
      <c r="BL149" s="140">
        <f t="shared" si="9"/>
        <v>0</v>
      </c>
      <c r="BM149" s="17" t="s">
        <v>229</v>
      </c>
      <c r="BN149" s="139" t="s">
        <v>516</v>
      </c>
    </row>
    <row r="150" spans="2:66" s="1" customFormat="1" ht="24.2" customHeight="1">
      <c r="B150" s="32"/>
      <c r="C150" s="127" t="s">
        <v>376</v>
      </c>
      <c r="D150" s="127" t="s">
        <v>225</v>
      </c>
      <c r="E150" s="128" t="s">
        <v>1571</v>
      </c>
      <c r="F150" s="129" t="s">
        <v>1572</v>
      </c>
      <c r="G150" s="129"/>
      <c r="H150" s="130" t="s">
        <v>447</v>
      </c>
      <c r="I150" s="131">
        <v>8</v>
      </c>
      <c r="J150" s="132"/>
      <c r="K150" s="133">
        <f t="shared" si="0"/>
        <v>0</v>
      </c>
      <c r="L150" s="134"/>
      <c r="M150" s="32"/>
      <c r="N150" s="135" t="s">
        <v>1</v>
      </c>
      <c r="O150" s="136" t="s">
        <v>44</v>
      </c>
      <c r="Q150" s="137">
        <f t="shared" si="1"/>
        <v>0</v>
      </c>
      <c r="R150" s="137">
        <v>0</v>
      </c>
      <c r="S150" s="137">
        <f t="shared" si="2"/>
        <v>0</v>
      </c>
      <c r="T150" s="137">
        <v>0</v>
      </c>
      <c r="U150" s="138">
        <f t="shared" si="3"/>
        <v>0</v>
      </c>
      <c r="AS150" s="139" t="s">
        <v>229</v>
      </c>
      <c r="AU150" s="139" t="s">
        <v>225</v>
      </c>
      <c r="AV150" s="139" t="s">
        <v>6</v>
      </c>
      <c r="AZ150" s="17" t="s">
        <v>224</v>
      </c>
      <c r="BF150" s="140">
        <f t="shared" si="4"/>
        <v>0</v>
      </c>
      <c r="BG150" s="140">
        <f t="shared" si="5"/>
        <v>0</v>
      </c>
      <c r="BH150" s="140">
        <f t="shared" si="6"/>
        <v>0</v>
      </c>
      <c r="BI150" s="140">
        <f t="shared" si="7"/>
        <v>0</v>
      </c>
      <c r="BJ150" s="140">
        <f t="shared" si="8"/>
        <v>0</v>
      </c>
      <c r="BK150" s="17" t="s">
        <v>6</v>
      </c>
      <c r="BL150" s="140">
        <f t="shared" si="9"/>
        <v>0</v>
      </c>
      <c r="BM150" s="17" t="s">
        <v>229</v>
      </c>
      <c r="BN150" s="139" t="s">
        <v>534</v>
      </c>
    </row>
    <row r="151" spans="2:66" s="1" customFormat="1" ht="37.9" customHeight="1">
      <c r="B151" s="32"/>
      <c r="C151" s="127" t="s">
        <v>380</v>
      </c>
      <c r="D151" s="127" t="s">
        <v>225</v>
      </c>
      <c r="E151" s="128" t="s">
        <v>1573</v>
      </c>
      <c r="F151" s="129" t="s">
        <v>1574</v>
      </c>
      <c r="G151" s="129"/>
      <c r="H151" s="130" t="s">
        <v>447</v>
      </c>
      <c r="I151" s="131">
        <v>30</v>
      </c>
      <c r="J151" s="132"/>
      <c r="K151" s="133">
        <f t="shared" si="0"/>
        <v>0</v>
      </c>
      <c r="L151" s="134"/>
      <c r="M151" s="32"/>
      <c r="N151" s="135" t="s">
        <v>1</v>
      </c>
      <c r="O151" s="136" t="s">
        <v>44</v>
      </c>
      <c r="Q151" s="137">
        <f t="shared" si="1"/>
        <v>0</v>
      </c>
      <c r="R151" s="137">
        <v>0</v>
      </c>
      <c r="S151" s="137">
        <f t="shared" si="2"/>
        <v>0</v>
      </c>
      <c r="T151" s="137">
        <v>0</v>
      </c>
      <c r="U151" s="138">
        <f t="shared" si="3"/>
        <v>0</v>
      </c>
      <c r="AS151" s="139" t="s">
        <v>229</v>
      </c>
      <c r="AU151" s="139" t="s">
        <v>225</v>
      </c>
      <c r="AV151" s="139" t="s">
        <v>6</v>
      </c>
      <c r="AZ151" s="17" t="s">
        <v>224</v>
      </c>
      <c r="BF151" s="140">
        <f t="shared" si="4"/>
        <v>0</v>
      </c>
      <c r="BG151" s="140">
        <f t="shared" si="5"/>
        <v>0</v>
      </c>
      <c r="BH151" s="140">
        <f t="shared" si="6"/>
        <v>0</v>
      </c>
      <c r="BI151" s="140">
        <f t="shared" si="7"/>
        <v>0</v>
      </c>
      <c r="BJ151" s="140">
        <f t="shared" si="8"/>
        <v>0</v>
      </c>
      <c r="BK151" s="17" t="s">
        <v>6</v>
      </c>
      <c r="BL151" s="140">
        <f t="shared" si="9"/>
        <v>0</v>
      </c>
      <c r="BM151" s="17" t="s">
        <v>229</v>
      </c>
      <c r="BN151" s="139" t="s">
        <v>544</v>
      </c>
    </row>
    <row r="152" spans="2:66" s="1" customFormat="1" ht="24.2" customHeight="1">
      <c r="B152" s="32"/>
      <c r="C152" s="127" t="s">
        <v>280</v>
      </c>
      <c r="D152" s="127" t="s">
        <v>225</v>
      </c>
      <c r="E152" s="128" t="s">
        <v>1575</v>
      </c>
      <c r="F152" s="129" t="s">
        <v>1576</v>
      </c>
      <c r="G152" s="129"/>
      <c r="H152" s="130" t="s">
        <v>447</v>
      </c>
      <c r="I152" s="131">
        <v>384</v>
      </c>
      <c r="J152" s="132"/>
      <c r="K152" s="133">
        <f t="shared" si="0"/>
        <v>0</v>
      </c>
      <c r="L152" s="134"/>
      <c r="M152" s="32"/>
      <c r="N152" s="135" t="s">
        <v>1</v>
      </c>
      <c r="O152" s="136" t="s">
        <v>44</v>
      </c>
      <c r="Q152" s="137">
        <f t="shared" si="1"/>
        <v>0</v>
      </c>
      <c r="R152" s="137">
        <v>0</v>
      </c>
      <c r="S152" s="137">
        <f t="shared" si="2"/>
        <v>0</v>
      </c>
      <c r="T152" s="137">
        <v>0</v>
      </c>
      <c r="U152" s="138">
        <f t="shared" si="3"/>
        <v>0</v>
      </c>
      <c r="AS152" s="139" t="s">
        <v>229</v>
      </c>
      <c r="AU152" s="139" t="s">
        <v>225</v>
      </c>
      <c r="AV152" s="139" t="s">
        <v>6</v>
      </c>
      <c r="AZ152" s="17" t="s">
        <v>224</v>
      </c>
      <c r="BF152" s="140">
        <f t="shared" si="4"/>
        <v>0</v>
      </c>
      <c r="BG152" s="140">
        <f t="shared" si="5"/>
        <v>0</v>
      </c>
      <c r="BH152" s="140">
        <f t="shared" si="6"/>
        <v>0</v>
      </c>
      <c r="BI152" s="140">
        <f t="shared" si="7"/>
        <v>0</v>
      </c>
      <c r="BJ152" s="140">
        <f t="shared" si="8"/>
        <v>0</v>
      </c>
      <c r="BK152" s="17" t="s">
        <v>6</v>
      </c>
      <c r="BL152" s="140">
        <f t="shared" si="9"/>
        <v>0</v>
      </c>
      <c r="BM152" s="17" t="s">
        <v>229</v>
      </c>
      <c r="BN152" s="139" t="s">
        <v>557</v>
      </c>
    </row>
    <row r="153" spans="2:66" s="1" customFormat="1" ht="24.2" customHeight="1">
      <c r="B153" s="32"/>
      <c r="C153" s="127" t="s">
        <v>394</v>
      </c>
      <c r="D153" s="127" t="s">
        <v>225</v>
      </c>
      <c r="E153" s="128" t="s">
        <v>1577</v>
      </c>
      <c r="F153" s="129" t="s">
        <v>1578</v>
      </c>
      <c r="G153" s="129"/>
      <c r="H153" s="130" t="s">
        <v>447</v>
      </c>
      <c r="I153" s="131">
        <v>4</v>
      </c>
      <c r="J153" s="132"/>
      <c r="K153" s="133">
        <f t="shared" si="0"/>
        <v>0</v>
      </c>
      <c r="L153" s="134"/>
      <c r="M153" s="32"/>
      <c r="N153" s="135" t="s">
        <v>1</v>
      </c>
      <c r="O153" s="136" t="s">
        <v>44</v>
      </c>
      <c r="Q153" s="137">
        <f t="shared" si="1"/>
        <v>0</v>
      </c>
      <c r="R153" s="137">
        <v>0</v>
      </c>
      <c r="S153" s="137">
        <f t="shared" si="2"/>
        <v>0</v>
      </c>
      <c r="T153" s="137">
        <v>0</v>
      </c>
      <c r="U153" s="138">
        <f t="shared" si="3"/>
        <v>0</v>
      </c>
      <c r="AS153" s="139" t="s">
        <v>229</v>
      </c>
      <c r="AU153" s="139" t="s">
        <v>225</v>
      </c>
      <c r="AV153" s="139" t="s">
        <v>6</v>
      </c>
      <c r="AZ153" s="17" t="s">
        <v>224</v>
      </c>
      <c r="BF153" s="140">
        <f t="shared" si="4"/>
        <v>0</v>
      </c>
      <c r="BG153" s="140">
        <f t="shared" si="5"/>
        <v>0</v>
      </c>
      <c r="BH153" s="140">
        <f t="shared" si="6"/>
        <v>0</v>
      </c>
      <c r="BI153" s="140">
        <f t="shared" si="7"/>
        <v>0</v>
      </c>
      <c r="BJ153" s="140">
        <f t="shared" si="8"/>
        <v>0</v>
      </c>
      <c r="BK153" s="17" t="s">
        <v>6</v>
      </c>
      <c r="BL153" s="140">
        <f t="shared" si="9"/>
        <v>0</v>
      </c>
      <c r="BM153" s="17" t="s">
        <v>229</v>
      </c>
      <c r="BN153" s="139" t="s">
        <v>568</v>
      </c>
    </row>
    <row r="154" spans="2:66" s="1" customFormat="1" ht="24.2" customHeight="1">
      <c r="B154" s="32"/>
      <c r="C154" s="127" t="s">
        <v>285</v>
      </c>
      <c r="D154" s="127" t="s">
        <v>225</v>
      </c>
      <c r="E154" s="128" t="s">
        <v>1579</v>
      </c>
      <c r="F154" s="129" t="s">
        <v>1580</v>
      </c>
      <c r="G154" s="129"/>
      <c r="H154" s="130" t="s">
        <v>447</v>
      </c>
      <c r="I154" s="131">
        <v>8</v>
      </c>
      <c r="J154" s="132"/>
      <c r="K154" s="133">
        <f t="shared" si="0"/>
        <v>0</v>
      </c>
      <c r="L154" s="134"/>
      <c r="M154" s="32"/>
      <c r="N154" s="135" t="s">
        <v>1</v>
      </c>
      <c r="O154" s="136" t="s">
        <v>44</v>
      </c>
      <c r="Q154" s="137">
        <f t="shared" si="1"/>
        <v>0</v>
      </c>
      <c r="R154" s="137">
        <v>0</v>
      </c>
      <c r="S154" s="137">
        <f t="shared" si="2"/>
        <v>0</v>
      </c>
      <c r="T154" s="137">
        <v>0</v>
      </c>
      <c r="U154" s="138">
        <f t="shared" si="3"/>
        <v>0</v>
      </c>
      <c r="AS154" s="139" t="s">
        <v>229</v>
      </c>
      <c r="AU154" s="139" t="s">
        <v>225</v>
      </c>
      <c r="AV154" s="139" t="s">
        <v>6</v>
      </c>
      <c r="AZ154" s="17" t="s">
        <v>224</v>
      </c>
      <c r="BF154" s="140">
        <f t="shared" si="4"/>
        <v>0</v>
      </c>
      <c r="BG154" s="140">
        <f t="shared" si="5"/>
        <v>0</v>
      </c>
      <c r="BH154" s="140">
        <f t="shared" si="6"/>
        <v>0</v>
      </c>
      <c r="BI154" s="140">
        <f t="shared" si="7"/>
        <v>0</v>
      </c>
      <c r="BJ154" s="140">
        <f t="shared" si="8"/>
        <v>0</v>
      </c>
      <c r="BK154" s="17" t="s">
        <v>6</v>
      </c>
      <c r="BL154" s="140">
        <f t="shared" si="9"/>
        <v>0</v>
      </c>
      <c r="BM154" s="17" t="s">
        <v>229</v>
      </c>
      <c r="BN154" s="139" t="s">
        <v>576</v>
      </c>
    </row>
    <row r="155" spans="2:66" s="1" customFormat="1" ht="37.9" customHeight="1">
      <c r="B155" s="32"/>
      <c r="C155" s="127" t="s">
        <v>414</v>
      </c>
      <c r="D155" s="127" t="s">
        <v>225</v>
      </c>
      <c r="E155" s="128" t="s">
        <v>1581</v>
      </c>
      <c r="F155" s="129" t="s">
        <v>1582</v>
      </c>
      <c r="G155" s="129"/>
      <c r="H155" s="130" t="s">
        <v>336</v>
      </c>
      <c r="I155" s="131">
        <v>9</v>
      </c>
      <c r="J155" s="132"/>
      <c r="K155" s="133">
        <f t="shared" si="0"/>
        <v>0</v>
      </c>
      <c r="L155" s="134"/>
      <c r="M155" s="32"/>
      <c r="N155" s="135" t="s">
        <v>1</v>
      </c>
      <c r="O155" s="136" t="s">
        <v>44</v>
      </c>
      <c r="Q155" s="137">
        <f t="shared" si="1"/>
        <v>0</v>
      </c>
      <c r="R155" s="137">
        <v>0</v>
      </c>
      <c r="S155" s="137">
        <f t="shared" si="2"/>
        <v>0</v>
      </c>
      <c r="T155" s="137">
        <v>0</v>
      </c>
      <c r="U155" s="138">
        <f t="shared" si="3"/>
        <v>0</v>
      </c>
      <c r="AS155" s="139" t="s">
        <v>229</v>
      </c>
      <c r="AU155" s="139" t="s">
        <v>225</v>
      </c>
      <c r="AV155" s="139" t="s">
        <v>6</v>
      </c>
      <c r="AZ155" s="17" t="s">
        <v>224</v>
      </c>
      <c r="BF155" s="140">
        <f t="shared" si="4"/>
        <v>0</v>
      </c>
      <c r="BG155" s="140">
        <f t="shared" si="5"/>
        <v>0</v>
      </c>
      <c r="BH155" s="140">
        <f t="shared" si="6"/>
        <v>0</v>
      </c>
      <c r="BI155" s="140">
        <f t="shared" si="7"/>
        <v>0</v>
      </c>
      <c r="BJ155" s="140">
        <f t="shared" si="8"/>
        <v>0</v>
      </c>
      <c r="BK155" s="17" t="s">
        <v>6</v>
      </c>
      <c r="BL155" s="140">
        <f t="shared" si="9"/>
        <v>0</v>
      </c>
      <c r="BM155" s="17" t="s">
        <v>229</v>
      </c>
      <c r="BN155" s="139" t="s">
        <v>313</v>
      </c>
    </row>
    <row r="156" spans="2:66" s="1" customFormat="1" ht="24.2" customHeight="1">
      <c r="B156" s="32"/>
      <c r="C156" s="127" t="s">
        <v>420</v>
      </c>
      <c r="D156" s="127" t="s">
        <v>225</v>
      </c>
      <c r="E156" s="128" t="s">
        <v>1583</v>
      </c>
      <c r="F156" s="129" t="s">
        <v>1584</v>
      </c>
      <c r="G156" s="129"/>
      <c r="H156" s="130" t="s">
        <v>336</v>
      </c>
      <c r="I156" s="131">
        <v>1</v>
      </c>
      <c r="J156" s="132"/>
      <c r="K156" s="133">
        <f t="shared" si="0"/>
        <v>0</v>
      </c>
      <c r="L156" s="134"/>
      <c r="M156" s="32"/>
      <c r="N156" s="135" t="s">
        <v>1</v>
      </c>
      <c r="O156" s="136" t="s">
        <v>44</v>
      </c>
      <c r="Q156" s="137">
        <f t="shared" si="1"/>
        <v>0</v>
      </c>
      <c r="R156" s="137">
        <v>0</v>
      </c>
      <c r="S156" s="137">
        <f t="shared" si="2"/>
        <v>0</v>
      </c>
      <c r="T156" s="137">
        <v>0</v>
      </c>
      <c r="U156" s="138">
        <f t="shared" si="3"/>
        <v>0</v>
      </c>
      <c r="AS156" s="139" t="s">
        <v>229</v>
      </c>
      <c r="AU156" s="139" t="s">
        <v>225</v>
      </c>
      <c r="AV156" s="139" t="s">
        <v>6</v>
      </c>
      <c r="AZ156" s="17" t="s">
        <v>224</v>
      </c>
      <c r="BF156" s="140">
        <f t="shared" si="4"/>
        <v>0</v>
      </c>
      <c r="BG156" s="140">
        <f t="shared" si="5"/>
        <v>0</v>
      </c>
      <c r="BH156" s="140">
        <f t="shared" si="6"/>
        <v>0</v>
      </c>
      <c r="BI156" s="140">
        <f t="shared" si="7"/>
        <v>0</v>
      </c>
      <c r="BJ156" s="140">
        <f t="shared" si="8"/>
        <v>0</v>
      </c>
      <c r="BK156" s="17" t="s">
        <v>6</v>
      </c>
      <c r="BL156" s="140">
        <f t="shared" si="9"/>
        <v>0</v>
      </c>
      <c r="BM156" s="17" t="s">
        <v>229</v>
      </c>
      <c r="BN156" s="139" t="s">
        <v>317</v>
      </c>
    </row>
    <row r="157" spans="2:66" s="1" customFormat="1" ht="24.2" customHeight="1">
      <c r="B157" s="32"/>
      <c r="C157" s="127" t="s">
        <v>425</v>
      </c>
      <c r="D157" s="127" t="s">
        <v>225</v>
      </c>
      <c r="E157" s="128" t="s">
        <v>1585</v>
      </c>
      <c r="F157" s="129" t="s">
        <v>1586</v>
      </c>
      <c r="G157" s="129"/>
      <c r="H157" s="130" t="s">
        <v>336</v>
      </c>
      <c r="I157" s="131">
        <v>2</v>
      </c>
      <c r="J157" s="132"/>
      <c r="K157" s="133">
        <f t="shared" si="0"/>
        <v>0</v>
      </c>
      <c r="L157" s="134"/>
      <c r="M157" s="32"/>
      <c r="N157" s="135" t="s">
        <v>1</v>
      </c>
      <c r="O157" s="136" t="s">
        <v>44</v>
      </c>
      <c r="Q157" s="137">
        <f t="shared" si="1"/>
        <v>0</v>
      </c>
      <c r="R157" s="137">
        <v>0</v>
      </c>
      <c r="S157" s="137">
        <f t="shared" si="2"/>
        <v>0</v>
      </c>
      <c r="T157" s="137">
        <v>0</v>
      </c>
      <c r="U157" s="138">
        <f t="shared" si="3"/>
        <v>0</v>
      </c>
      <c r="AS157" s="139" t="s">
        <v>229</v>
      </c>
      <c r="AU157" s="139" t="s">
        <v>225</v>
      </c>
      <c r="AV157" s="139" t="s">
        <v>6</v>
      </c>
      <c r="AZ157" s="17" t="s">
        <v>224</v>
      </c>
      <c r="BF157" s="140">
        <f t="shared" si="4"/>
        <v>0</v>
      </c>
      <c r="BG157" s="140">
        <f t="shared" si="5"/>
        <v>0</v>
      </c>
      <c r="BH157" s="140">
        <f t="shared" si="6"/>
        <v>0</v>
      </c>
      <c r="BI157" s="140">
        <f t="shared" si="7"/>
        <v>0</v>
      </c>
      <c r="BJ157" s="140">
        <f t="shared" si="8"/>
        <v>0</v>
      </c>
      <c r="BK157" s="17" t="s">
        <v>6</v>
      </c>
      <c r="BL157" s="140">
        <f t="shared" si="9"/>
        <v>0</v>
      </c>
      <c r="BM157" s="17" t="s">
        <v>229</v>
      </c>
      <c r="BN157" s="139" t="s">
        <v>321</v>
      </c>
    </row>
    <row r="158" spans="2:66" s="1" customFormat="1" ht="24.2" customHeight="1">
      <c r="B158" s="32"/>
      <c r="C158" s="127" t="s">
        <v>429</v>
      </c>
      <c r="D158" s="127" t="s">
        <v>225</v>
      </c>
      <c r="E158" s="128" t="s">
        <v>1587</v>
      </c>
      <c r="F158" s="129" t="s">
        <v>1588</v>
      </c>
      <c r="G158" s="129"/>
      <c r="H158" s="130" t="s">
        <v>336</v>
      </c>
      <c r="I158" s="131">
        <v>4</v>
      </c>
      <c r="J158" s="132"/>
      <c r="K158" s="133">
        <f t="shared" si="0"/>
        <v>0</v>
      </c>
      <c r="L158" s="134"/>
      <c r="M158" s="32"/>
      <c r="N158" s="135" t="s">
        <v>1</v>
      </c>
      <c r="O158" s="136" t="s">
        <v>44</v>
      </c>
      <c r="Q158" s="137">
        <f t="shared" si="1"/>
        <v>0</v>
      </c>
      <c r="R158" s="137">
        <v>0</v>
      </c>
      <c r="S158" s="137">
        <f t="shared" si="2"/>
        <v>0</v>
      </c>
      <c r="T158" s="137">
        <v>0</v>
      </c>
      <c r="U158" s="138">
        <f t="shared" si="3"/>
        <v>0</v>
      </c>
      <c r="AS158" s="139" t="s">
        <v>229</v>
      </c>
      <c r="AU158" s="139" t="s">
        <v>225</v>
      </c>
      <c r="AV158" s="139" t="s">
        <v>6</v>
      </c>
      <c r="AZ158" s="17" t="s">
        <v>224</v>
      </c>
      <c r="BF158" s="140">
        <f t="shared" si="4"/>
        <v>0</v>
      </c>
      <c r="BG158" s="140">
        <f t="shared" si="5"/>
        <v>0</v>
      </c>
      <c r="BH158" s="140">
        <f t="shared" si="6"/>
        <v>0</v>
      </c>
      <c r="BI158" s="140">
        <f t="shared" si="7"/>
        <v>0</v>
      </c>
      <c r="BJ158" s="140">
        <f t="shared" si="8"/>
        <v>0</v>
      </c>
      <c r="BK158" s="17" t="s">
        <v>6</v>
      </c>
      <c r="BL158" s="140">
        <f t="shared" si="9"/>
        <v>0</v>
      </c>
      <c r="BM158" s="17" t="s">
        <v>229</v>
      </c>
      <c r="BN158" s="139" t="s">
        <v>326</v>
      </c>
    </row>
    <row r="159" spans="2:66" s="1" customFormat="1" ht="33" customHeight="1">
      <c r="B159" s="32"/>
      <c r="C159" s="127" t="s">
        <v>434</v>
      </c>
      <c r="D159" s="127" t="s">
        <v>225</v>
      </c>
      <c r="E159" s="128" t="s">
        <v>1589</v>
      </c>
      <c r="F159" s="129" t="s">
        <v>1590</v>
      </c>
      <c r="G159" s="129"/>
      <c r="H159" s="130" t="s">
        <v>336</v>
      </c>
      <c r="I159" s="131">
        <v>2</v>
      </c>
      <c r="J159" s="132"/>
      <c r="K159" s="133">
        <f t="shared" si="0"/>
        <v>0</v>
      </c>
      <c r="L159" s="134"/>
      <c r="M159" s="32"/>
      <c r="N159" s="135" t="s">
        <v>1</v>
      </c>
      <c r="O159" s="136" t="s">
        <v>44</v>
      </c>
      <c r="Q159" s="137">
        <f t="shared" si="1"/>
        <v>0</v>
      </c>
      <c r="R159" s="137">
        <v>0</v>
      </c>
      <c r="S159" s="137">
        <f t="shared" si="2"/>
        <v>0</v>
      </c>
      <c r="T159" s="137">
        <v>0</v>
      </c>
      <c r="U159" s="138">
        <f t="shared" si="3"/>
        <v>0</v>
      </c>
      <c r="AS159" s="139" t="s">
        <v>229</v>
      </c>
      <c r="AU159" s="139" t="s">
        <v>225</v>
      </c>
      <c r="AV159" s="139" t="s">
        <v>6</v>
      </c>
      <c r="AZ159" s="17" t="s">
        <v>224</v>
      </c>
      <c r="BF159" s="140">
        <f t="shared" si="4"/>
        <v>0</v>
      </c>
      <c r="BG159" s="140">
        <f t="shared" si="5"/>
        <v>0</v>
      </c>
      <c r="BH159" s="140">
        <f t="shared" si="6"/>
        <v>0</v>
      </c>
      <c r="BI159" s="140">
        <f t="shared" si="7"/>
        <v>0</v>
      </c>
      <c r="BJ159" s="140">
        <f t="shared" si="8"/>
        <v>0</v>
      </c>
      <c r="BK159" s="17" t="s">
        <v>6</v>
      </c>
      <c r="BL159" s="140">
        <f t="shared" si="9"/>
        <v>0</v>
      </c>
      <c r="BM159" s="17" t="s">
        <v>229</v>
      </c>
      <c r="BN159" s="139" t="s">
        <v>331</v>
      </c>
    </row>
    <row r="160" spans="2:66" s="1" customFormat="1" ht="24.2" customHeight="1">
      <c r="B160" s="32"/>
      <c r="C160" s="127" t="s">
        <v>444</v>
      </c>
      <c r="D160" s="127" t="s">
        <v>225</v>
      </c>
      <c r="E160" s="128" t="s">
        <v>1591</v>
      </c>
      <c r="F160" s="129" t="s">
        <v>1592</v>
      </c>
      <c r="G160" s="129"/>
      <c r="H160" s="130" t="s">
        <v>336</v>
      </c>
      <c r="I160" s="131">
        <v>4</v>
      </c>
      <c r="J160" s="132"/>
      <c r="K160" s="133">
        <f t="shared" si="0"/>
        <v>0</v>
      </c>
      <c r="L160" s="134"/>
      <c r="M160" s="32"/>
      <c r="N160" s="135" t="s">
        <v>1</v>
      </c>
      <c r="O160" s="136" t="s">
        <v>44</v>
      </c>
      <c r="Q160" s="137">
        <f t="shared" si="1"/>
        <v>0</v>
      </c>
      <c r="R160" s="137">
        <v>0</v>
      </c>
      <c r="S160" s="137">
        <f t="shared" si="2"/>
        <v>0</v>
      </c>
      <c r="T160" s="137">
        <v>0</v>
      </c>
      <c r="U160" s="138">
        <f t="shared" si="3"/>
        <v>0</v>
      </c>
      <c r="AS160" s="139" t="s">
        <v>229</v>
      </c>
      <c r="AU160" s="139" t="s">
        <v>225</v>
      </c>
      <c r="AV160" s="139" t="s">
        <v>6</v>
      </c>
      <c r="AZ160" s="17" t="s">
        <v>224</v>
      </c>
      <c r="BF160" s="140">
        <f t="shared" si="4"/>
        <v>0</v>
      </c>
      <c r="BG160" s="140">
        <f t="shared" si="5"/>
        <v>0</v>
      </c>
      <c r="BH160" s="140">
        <f t="shared" si="6"/>
        <v>0</v>
      </c>
      <c r="BI160" s="140">
        <f t="shared" si="7"/>
        <v>0</v>
      </c>
      <c r="BJ160" s="140">
        <f t="shared" si="8"/>
        <v>0</v>
      </c>
      <c r="BK160" s="17" t="s">
        <v>6</v>
      </c>
      <c r="BL160" s="140">
        <f t="shared" si="9"/>
        <v>0</v>
      </c>
      <c r="BM160" s="17" t="s">
        <v>229</v>
      </c>
      <c r="BN160" s="139" t="s">
        <v>337</v>
      </c>
    </row>
    <row r="161" spans="2:66" s="10" customFormat="1" ht="25.9" customHeight="1">
      <c r="B161" s="117"/>
      <c r="D161" s="118" t="s">
        <v>78</v>
      </c>
      <c r="E161" s="119" t="s">
        <v>1095</v>
      </c>
      <c r="F161" s="119" t="s">
        <v>223</v>
      </c>
      <c r="G161" s="119"/>
      <c r="J161" s="120"/>
      <c r="K161" s="121">
        <f>BL161</f>
        <v>0</v>
      </c>
      <c r="M161" s="117"/>
      <c r="N161" s="122"/>
      <c r="Q161" s="123">
        <f>SUM(Q162:Q164)</f>
        <v>0</v>
      </c>
      <c r="S161" s="123">
        <f>SUM(S162:S164)</f>
        <v>0</v>
      </c>
      <c r="U161" s="124">
        <f>SUM(U162:U164)</f>
        <v>0</v>
      </c>
      <c r="AS161" s="118" t="s">
        <v>6</v>
      </c>
      <c r="AU161" s="125" t="s">
        <v>78</v>
      </c>
      <c r="AV161" s="125" t="s">
        <v>79</v>
      </c>
      <c r="AZ161" s="118" t="s">
        <v>224</v>
      </c>
      <c r="BL161" s="126">
        <f>SUM(BL162:BL164)</f>
        <v>0</v>
      </c>
    </row>
    <row r="162" spans="2:66" s="1" customFormat="1" ht="37.9" customHeight="1">
      <c r="B162" s="32"/>
      <c r="C162" s="127" t="s">
        <v>451</v>
      </c>
      <c r="D162" s="127" t="s">
        <v>225</v>
      </c>
      <c r="E162" s="128" t="s">
        <v>1097</v>
      </c>
      <c r="F162" s="129" t="s">
        <v>1593</v>
      </c>
      <c r="G162" s="129"/>
      <c r="H162" s="130" t="s">
        <v>447</v>
      </c>
      <c r="I162" s="131">
        <v>370</v>
      </c>
      <c r="J162" s="132"/>
      <c r="K162" s="133">
        <f>ROUND(J162*I162,2)</f>
        <v>0</v>
      </c>
      <c r="L162" s="134"/>
      <c r="M162" s="32"/>
      <c r="N162" s="135" t="s">
        <v>1</v>
      </c>
      <c r="O162" s="136" t="s">
        <v>44</v>
      </c>
      <c r="Q162" s="137">
        <f>P162*I162</f>
        <v>0</v>
      </c>
      <c r="R162" s="137">
        <v>0</v>
      </c>
      <c r="S162" s="137">
        <f>R162*I162</f>
        <v>0</v>
      </c>
      <c r="T162" s="137">
        <v>0</v>
      </c>
      <c r="U162" s="138">
        <f>T162*I162</f>
        <v>0</v>
      </c>
      <c r="AS162" s="139" t="s">
        <v>229</v>
      </c>
      <c r="AU162" s="139" t="s">
        <v>225</v>
      </c>
      <c r="AV162" s="139" t="s">
        <v>6</v>
      </c>
      <c r="AZ162" s="17" t="s">
        <v>224</v>
      </c>
      <c r="BF162" s="140">
        <f>IF(O162="základní",K162,0)</f>
        <v>0</v>
      </c>
      <c r="BG162" s="140">
        <f>IF(O162="snížená",K162,0)</f>
        <v>0</v>
      </c>
      <c r="BH162" s="140">
        <f>IF(O162="zákl. přenesená",K162,0)</f>
        <v>0</v>
      </c>
      <c r="BI162" s="140">
        <f>IF(O162="sníž. přenesená",K162,0)</f>
        <v>0</v>
      </c>
      <c r="BJ162" s="140">
        <f>IF(O162="nulová",K162,0)</f>
        <v>0</v>
      </c>
      <c r="BK162" s="17" t="s">
        <v>6</v>
      </c>
      <c r="BL162" s="140">
        <f>ROUND(J162*I162,2)</f>
        <v>0</v>
      </c>
      <c r="BM162" s="17" t="s">
        <v>229</v>
      </c>
      <c r="BN162" s="139" t="s">
        <v>626</v>
      </c>
    </row>
    <row r="163" spans="2:66" s="1" customFormat="1" ht="37.9" customHeight="1">
      <c r="B163" s="32"/>
      <c r="C163" s="127" t="s">
        <v>289</v>
      </c>
      <c r="D163" s="127" t="s">
        <v>225</v>
      </c>
      <c r="E163" s="128" t="s">
        <v>1594</v>
      </c>
      <c r="F163" s="129" t="s">
        <v>1595</v>
      </c>
      <c r="G163" s="129"/>
      <c r="H163" s="130" t="s">
        <v>447</v>
      </c>
      <c r="I163" s="131">
        <v>243</v>
      </c>
      <c r="J163" s="132"/>
      <c r="K163" s="133">
        <f>ROUND(J163*I163,2)</f>
        <v>0</v>
      </c>
      <c r="L163" s="134"/>
      <c r="M163" s="32"/>
      <c r="N163" s="135" t="s">
        <v>1</v>
      </c>
      <c r="O163" s="136" t="s">
        <v>44</v>
      </c>
      <c r="Q163" s="137">
        <f>P163*I163</f>
        <v>0</v>
      </c>
      <c r="R163" s="137">
        <v>0</v>
      </c>
      <c r="S163" s="137">
        <f>R163*I163</f>
        <v>0</v>
      </c>
      <c r="T163" s="137">
        <v>0</v>
      </c>
      <c r="U163" s="138">
        <f>T163*I163</f>
        <v>0</v>
      </c>
      <c r="AS163" s="139" t="s">
        <v>229</v>
      </c>
      <c r="AU163" s="139" t="s">
        <v>225</v>
      </c>
      <c r="AV163" s="139" t="s">
        <v>6</v>
      </c>
      <c r="AZ163" s="17" t="s">
        <v>224</v>
      </c>
      <c r="BF163" s="140">
        <f>IF(O163="základní",K163,0)</f>
        <v>0</v>
      </c>
      <c r="BG163" s="140">
        <f>IF(O163="snížená",K163,0)</f>
        <v>0</v>
      </c>
      <c r="BH163" s="140">
        <f>IF(O163="zákl. přenesená",K163,0)</f>
        <v>0</v>
      </c>
      <c r="BI163" s="140">
        <f>IF(O163="sníž. přenesená",K163,0)</f>
        <v>0</v>
      </c>
      <c r="BJ163" s="140">
        <f>IF(O163="nulová",K163,0)</f>
        <v>0</v>
      </c>
      <c r="BK163" s="17" t="s">
        <v>6</v>
      </c>
      <c r="BL163" s="140">
        <f>ROUND(J163*I163,2)</f>
        <v>0</v>
      </c>
      <c r="BM163" s="17" t="s">
        <v>229</v>
      </c>
      <c r="BN163" s="139" t="s">
        <v>634</v>
      </c>
    </row>
    <row r="164" spans="2:66" s="1" customFormat="1" ht="44.25" customHeight="1">
      <c r="B164" s="32"/>
      <c r="C164" s="127" t="s">
        <v>468</v>
      </c>
      <c r="D164" s="127" t="s">
        <v>225</v>
      </c>
      <c r="E164" s="128" t="s">
        <v>1109</v>
      </c>
      <c r="F164" s="129" t="s">
        <v>1596</v>
      </c>
      <c r="G164" s="129"/>
      <c r="H164" s="130" t="s">
        <v>336</v>
      </c>
      <c r="I164" s="131">
        <v>7</v>
      </c>
      <c r="J164" s="132"/>
      <c r="K164" s="133">
        <f>ROUND(J164*I164,2)</f>
        <v>0</v>
      </c>
      <c r="L164" s="134"/>
      <c r="M164" s="32"/>
      <c r="N164" s="135" t="s">
        <v>1</v>
      </c>
      <c r="O164" s="136" t="s">
        <v>44</v>
      </c>
      <c r="Q164" s="137">
        <f>P164*I164</f>
        <v>0</v>
      </c>
      <c r="R164" s="137">
        <v>0</v>
      </c>
      <c r="S164" s="137">
        <f>R164*I164</f>
        <v>0</v>
      </c>
      <c r="T164" s="137">
        <v>0</v>
      </c>
      <c r="U164" s="138">
        <f>T164*I164</f>
        <v>0</v>
      </c>
      <c r="AS164" s="139" t="s">
        <v>229</v>
      </c>
      <c r="AU164" s="139" t="s">
        <v>225</v>
      </c>
      <c r="AV164" s="139" t="s">
        <v>6</v>
      </c>
      <c r="AZ164" s="17" t="s">
        <v>224</v>
      </c>
      <c r="BF164" s="140">
        <f>IF(O164="základní",K164,0)</f>
        <v>0</v>
      </c>
      <c r="BG164" s="140">
        <f>IF(O164="snížená",K164,0)</f>
        <v>0</v>
      </c>
      <c r="BH164" s="140">
        <f>IF(O164="zákl. přenesená",K164,0)</f>
        <v>0</v>
      </c>
      <c r="BI164" s="140">
        <f>IF(O164="sníž. přenesená",K164,0)</f>
        <v>0</v>
      </c>
      <c r="BJ164" s="140">
        <f>IF(O164="nulová",K164,0)</f>
        <v>0</v>
      </c>
      <c r="BK164" s="17" t="s">
        <v>6</v>
      </c>
      <c r="BL164" s="140">
        <f>ROUND(J164*I164,2)</f>
        <v>0</v>
      </c>
      <c r="BM164" s="17" t="s">
        <v>229</v>
      </c>
      <c r="BN164" s="139" t="s">
        <v>642</v>
      </c>
    </row>
    <row r="165" spans="2:66" s="10" customFormat="1" ht="25.9" customHeight="1">
      <c r="B165" s="117"/>
      <c r="D165" s="118" t="s">
        <v>78</v>
      </c>
      <c r="E165" s="119" t="s">
        <v>1107</v>
      </c>
      <c r="F165" s="119" t="s">
        <v>1112</v>
      </c>
      <c r="G165" s="119"/>
      <c r="J165" s="120"/>
      <c r="K165" s="121">
        <f>BL165</f>
        <v>0</v>
      </c>
      <c r="M165" s="117"/>
      <c r="N165" s="122"/>
      <c r="Q165" s="123">
        <f>SUM(Q166:Q170)</f>
        <v>0</v>
      </c>
      <c r="S165" s="123">
        <f>SUM(S166:S170)</f>
        <v>0</v>
      </c>
      <c r="U165" s="124">
        <f>SUM(U166:U170)</f>
        <v>0</v>
      </c>
      <c r="AS165" s="118" t="s">
        <v>6</v>
      </c>
      <c r="AU165" s="125" t="s">
        <v>78</v>
      </c>
      <c r="AV165" s="125" t="s">
        <v>79</v>
      </c>
      <c r="AZ165" s="118" t="s">
        <v>224</v>
      </c>
      <c r="BL165" s="126">
        <f>SUM(BL166:BL170)</f>
        <v>0</v>
      </c>
    </row>
    <row r="166" spans="2:66" s="1" customFormat="1" ht="33" customHeight="1">
      <c r="B166" s="32"/>
      <c r="C166" s="127" t="s">
        <v>472</v>
      </c>
      <c r="D166" s="127" t="s">
        <v>225</v>
      </c>
      <c r="E166" s="128" t="s">
        <v>1597</v>
      </c>
      <c r="F166" s="129" t="s">
        <v>1598</v>
      </c>
      <c r="G166" s="129" t="s">
        <v>2924</v>
      </c>
      <c r="H166" s="130" t="s">
        <v>447</v>
      </c>
      <c r="I166" s="131">
        <v>552</v>
      </c>
      <c r="J166" s="132"/>
      <c r="K166" s="133">
        <f>ROUND(J166*I166,2)</f>
        <v>0</v>
      </c>
      <c r="L166" s="134"/>
      <c r="M166" s="32"/>
      <c r="N166" s="135" t="s">
        <v>1</v>
      </c>
      <c r="O166" s="136" t="s">
        <v>44</v>
      </c>
      <c r="Q166" s="137">
        <f>P166*I166</f>
        <v>0</v>
      </c>
      <c r="R166" s="137">
        <v>0</v>
      </c>
      <c r="S166" s="137">
        <f>R166*I166</f>
        <v>0</v>
      </c>
      <c r="T166" s="137">
        <v>0</v>
      </c>
      <c r="U166" s="138">
        <f>T166*I166</f>
        <v>0</v>
      </c>
      <c r="AS166" s="139" t="s">
        <v>229</v>
      </c>
      <c r="AU166" s="139" t="s">
        <v>225</v>
      </c>
      <c r="AV166" s="139" t="s">
        <v>6</v>
      </c>
      <c r="AZ166" s="17" t="s">
        <v>224</v>
      </c>
      <c r="BF166" s="140">
        <f>IF(O166="základní",K166,0)</f>
        <v>0</v>
      </c>
      <c r="BG166" s="140">
        <f>IF(O166="snížená",K166,0)</f>
        <v>0</v>
      </c>
      <c r="BH166" s="140">
        <f>IF(O166="zákl. přenesená",K166,0)</f>
        <v>0</v>
      </c>
      <c r="BI166" s="140">
        <f>IF(O166="sníž. přenesená",K166,0)</f>
        <v>0</v>
      </c>
      <c r="BJ166" s="140">
        <f>IF(O166="nulová",K166,0)</f>
        <v>0</v>
      </c>
      <c r="BK166" s="17" t="s">
        <v>6</v>
      </c>
      <c r="BL166" s="140">
        <f>ROUND(J166*I166,2)</f>
        <v>0</v>
      </c>
      <c r="BM166" s="17" t="s">
        <v>229</v>
      </c>
      <c r="BN166" s="139" t="s">
        <v>650</v>
      </c>
    </row>
    <row r="167" spans="2:66" s="1" customFormat="1" ht="33" customHeight="1">
      <c r="B167" s="32"/>
      <c r="C167" s="127" t="s">
        <v>477</v>
      </c>
      <c r="D167" s="127" t="s">
        <v>225</v>
      </c>
      <c r="E167" s="128" t="s">
        <v>1599</v>
      </c>
      <c r="F167" s="129" t="s">
        <v>1600</v>
      </c>
      <c r="G167" s="129" t="s">
        <v>2925</v>
      </c>
      <c r="H167" s="130" t="s">
        <v>447</v>
      </c>
      <c r="I167" s="131">
        <v>57</v>
      </c>
      <c r="J167" s="132"/>
      <c r="K167" s="133">
        <f>ROUND(J167*I167,2)</f>
        <v>0</v>
      </c>
      <c r="L167" s="134"/>
      <c r="M167" s="32"/>
      <c r="N167" s="135" t="s">
        <v>1</v>
      </c>
      <c r="O167" s="136" t="s">
        <v>44</v>
      </c>
      <c r="Q167" s="137">
        <f>P167*I167</f>
        <v>0</v>
      </c>
      <c r="R167" s="137">
        <v>0</v>
      </c>
      <c r="S167" s="137">
        <f>R167*I167</f>
        <v>0</v>
      </c>
      <c r="T167" s="137">
        <v>0</v>
      </c>
      <c r="U167" s="138">
        <f>T167*I167</f>
        <v>0</v>
      </c>
      <c r="AS167" s="139" t="s">
        <v>229</v>
      </c>
      <c r="AU167" s="139" t="s">
        <v>225</v>
      </c>
      <c r="AV167" s="139" t="s">
        <v>6</v>
      </c>
      <c r="AZ167" s="17" t="s">
        <v>224</v>
      </c>
      <c r="BF167" s="140">
        <f>IF(O167="základní",K167,0)</f>
        <v>0</v>
      </c>
      <c r="BG167" s="140">
        <f>IF(O167="snížená",K167,0)</f>
        <v>0</v>
      </c>
      <c r="BH167" s="140">
        <f>IF(O167="zákl. přenesená",K167,0)</f>
        <v>0</v>
      </c>
      <c r="BI167" s="140">
        <f>IF(O167="sníž. přenesená",K167,0)</f>
        <v>0</v>
      </c>
      <c r="BJ167" s="140">
        <f>IF(O167="nulová",K167,0)</f>
        <v>0</v>
      </c>
      <c r="BK167" s="17" t="s">
        <v>6</v>
      </c>
      <c r="BL167" s="140">
        <f>ROUND(J167*I167,2)</f>
        <v>0</v>
      </c>
      <c r="BM167" s="17" t="s">
        <v>229</v>
      </c>
      <c r="BN167" s="139" t="s">
        <v>658</v>
      </c>
    </row>
    <row r="168" spans="2:66" s="1" customFormat="1" ht="24.2" customHeight="1">
      <c r="B168" s="32"/>
      <c r="C168" s="127" t="s">
        <v>292</v>
      </c>
      <c r="D168" s="127" t="s">
        <v>225</v>
      </c>
      <c r="E168" s="128" t="s">
        <v>1601</v>
      </c>
      <c r="F168" s="129" t="s">
        <v>1602</v>
      </c>
      <c r="G168" s="129"/>
      <c r="H168" s="130" t="s">
        <v>336</v>
      </c>
      <c r="I168" s="131">
        <v>62</v>
      </c>
      <c r="J168" s="132"/>
      <c r="K168" s="133">
        <f>ROUND(J168*I168,2)</f>
        <v>0</v>
      </c>
      <c r="L168" s="134"/>
      <c r="M168" s="32"/>
      <c r="N168" s="135" t="s">
        <v>1</v>
      </c>
      <c r="O168" s="136" t="s">
        <v>44</v>
      </c>
      <c r="Q168" s="137">
        <f>P168*I168</f>
        <v>0</v>
      </c>
      <c r="R168" s="137">
        <v>0</v>
      </c>
      <c r="S168" s="137">
        <f>R168*I168</f>
        <v>0</v>
      </c>
      <c r="T168" s="137">
        <v>0</v>
      </c>
      <c r="U168" s="138">
        <f>T168*I168</f>
        <v>0</v>
      </c>
      <c r="AS168" s="139" t="s">
        <v>229</v>
      </c>
      <c r="AU168" s="139" t="s">
        <v>225</v>
      </c>
      <c r="AV168" s="139" t="s">
        <v>6</v>
      </c>
      <c r="AZ168" s="17" t="s">
        <v>224</v>
      </c>
      <c r="BF168" s="140">
        <f>IF(O168="základní",K168,0)</f>
        <v>0</v>
      </c>
      <c r="BG168" s="140">
        <f>IF(O168="snížená",K168,0)</f>
        <v>0</v>
      </c>
      <c r="BH168" s="140">
        <f>IF(O168="zákl. přenesená",K168,0)</f>
        <v>0</v>
      </c>
      <c r="BI168" s="140">
        <f>IF(O168="sníž. přenesená",K168,0)</f>
        <v>0</v>
      </c>
      <c r="BJ168" s="140">
        <f>IF(O168="nulová",K168,0)</f>
        <v>0</v>
      </c>
      <c r="BK168" s="17" t="s">
        <v>6</v>
      </c>
      <c r="BL168" s="140">
        <f>ROUND(J168*I168,2)</f>
        <v>0</v>
      </c>
      <c r="BM168" s="17" t="s">
        <v>229</v>
      </c>
      <c r="BN168" s="139" t="s">
        <v>666</v>
      </c>
    </row>
    <row r="169" spans="2:66" s="1" customFormat="1" ht="24.2" customHeight="1">
      <c r="B169" s="32"/>
      <c r="C169" s="127" t="s">
        <v>485</v>
      </c>
      <c r="D169" s="127" t="s">
        <v>225</v>
      </c>
      <c r="E169" s="128" t="s">
        <v>1603</v>
      </c>
      <c r="F169" s="129" t="s">
        <v>1604</v>
      </c>
      <c r="G169" s="129"/>
      <c r="H169" s="130" t="s">
        <v>336</v>
      </c>
      <c r="I169" s="131">
        <v>32</v>
      </c>
      <c r="J169" s="132"/>
      <c r="K169" s="133">
        <f>ROUND(J169*I169,2)</f>
        <v>0</v>
      </c>
      <c r="L169" s="134"/>
      <c r="M169" s="32"/>
      <c r="N169" s="135" t="s">
        <v>1</v>
      </c>
      <c r="O169" s="136" t="s">
        <v>44</v>
      </c>
      <c r="Q169" s="137">
        <f>P169*I169</f>
        <v>0</v>
      </c>
      <c r="R169" s="137">
        <v>0</v>
      </c>
      <c r="S169" s="137">
        <f>R169*I169</f>
        <v>0</v>
      </c>
      <c r="T169" s="137">
        <v>0</v>
      </c>
      <c r="U169" s="138">
        <f>T169*I169</f>
        <v>0</v>
      </c>
      <c r="AS169" s="139" t="s">
        <v>229</v>
      </c>
      <c r="AU169" s="139" t="s">
        <v>225</v>
      </c>
      <c r="AV169" s="139" t="s">
        <v>6</v>
      </c>
      <c r="AZ169" s="17" t="s">
        <v>224</v>
      </c>
      <c r="BF169" s="140">
        <f>IF(O169="základní",K169,0)</f>
        <v>0</v>
      </c>
      <c r="BG169" s="140">
        <f>IF(O169="snížená",K169,0)</f>
        <v>0</v>
      </c>
      <c r="BH169" s="140">
        <f>IF(O169="zákl. přenesená",K169,0)</f>
        <v>0</v>
      </c>
      <c r="BI169" s="140">
        <f>IF(O169="sníž. přenesená",K169,0)</f>
        <v>0</v>
      </c>
      <c r="BJ169" s="140">
        <f>IF(O169="nulová",K169,0)</f>
        <v>0</v>
      </c>
      <c r="BK169" s="17" t="s">
        <v>6</v>
      </c>
      <c r="BL169" s="140">
        <f>ROUND(J169*I169,2)</f>
        <v>0</v>
      </c>
      <c r="BM169" s="17" t="s">
        <v>229</v>
      </c>
      <c r="BN169" s="139" t="s">
        <v>676</v>
      </c>
    </row>
    <row r="170" spans="2:66" s="1" customFormat="1" ht="24.2" customHeight="1">
      <c r="B170" s="32"/>
      <c r="C170" s="127" t="s">
        <v>302</v>
      </c>
      <c r="D170" s="127" t="s">
        <v>225</v>
      </c>
      <c r="E170" s="128" t="s">
        <v>1605</v>
      </c>
      <c r="F170" s="129" t="s">
        <v>1606</v>
      </c>
      <c r="G170" s="129"/>
      <c r="H170" s="130" t="s">
        <v>336</v>
      </c>
      <c r="I170" s="131">
        <v>13</v>
      </c>
      <c r="J170" s="132"/>
      <c r="K170" s="133">
        <f>ROUND(J170*I170,2)</f>
        <v>0</v>
      </c>
      <c r="L170" s="134"/>
      <c r="M170" s="32"/>
      <c r="N170" s="135" t="s">
        <v>1</v>
      </c>
      <c r="O170" s="136" t="s">
        <v>44</v>
      </c>
      <c r="Q170" s="137">
        <f>P170*I170</f>
        <v>0</v>
      </c>
      <c r="R170" s="137">
        <v>0</v>
      </c>
      <c r="S170" s="137">
        <f>R170*I170</f>
        <v>0</v>
      </c>
      <c r="T170" s="137">
        <v>0</v>
      </c>
      <c r="U170" s="138">
        <f>T170*I170</f>
        <v>0</v>
      </c>
      <c r="AS170" s="139" t="s">
        <v>229</v>
      </c>
      <c r="AU170" s="139" t="s">
        <v>225</v>
      </c>
      <c r="AV170" s="139" t="s">
        <v>6</v>
      </c>
      <c r="AZ170" s="17" t="s">
        <v>224</v>
      </c>
      <c r="BF170" s="140">
        <f>IF(O170="základní",K170,0)</f>
        <v>0</v>
      </c>
      <c r="BG170" s="140">
        <f>IF(O170="snížená",K170,0)</f>
        <v>0</v>
      </c>
      <c r="BH170" s="140">
        <f>IF(O170="zákl. přenesená",K170,0)</f>
        <v>0</v>
      </c>
      <c r="BI170" s="140">
        <f>IF(O170="sníž. přenesená",K170,0)</f>
        <v>0</v>
      </c>
      <c r="BJ170" s="140">
        <f>IF(O170="nulová",K170,0)</f>
        <v>0</v>
      </c>
      <c r="BK170" s="17" t="s">
        <v>6</v>
      </c>
      <c r="BL170" s="140">
        <f>ROUND(J170*I170,2)</f>
        <v>0</v>
      </c>
      <c r="BM170" s="17" t="s">
        <v>229</v>
      </c>
      <c r="BN170" s="139" t="s">
        <v>686</v>
      </c>
    </row>
    <row r="171" spans="2:66" s="10" customFormat="1" ht="25.9" customHeight="1">
      <c r="B171" s="117"/>
      <c r="D171" s="118" t="s">
        <v>78</v>
      </c>
      <c r="E171" s="119" t="s">
        <v>1111</v>
      </c>
      <c r="F171" s="119" t="s">
        <v>1132</v>
      </c>
      <c r="G171" s="119"/>
      <c r="J171" s="120"/>
      <c r="K171" s="121">
        <f>BL171</f>
        <v>0</v>
      </c>
      <c r="M171" s="117"/>
      <c r="N171" s="122"/>
      <c r="Q171" s="123">
        <f>SUM(Q172:Q174)</f>
        <v>0</v>
      </c>
      <c r="S171" s="123">
        <f>SUM(S172:S174)</f>
        <v>0</v>
      </c>
      <c r="U171" s="124">
        <f>SUM(U172:U174)</f>
        <v>0</v>
      </c>
      <c r="AS171" s="118" t="s">
        <v>6</v>
      </c>
      <c r="AU171" s="125" t="s">
        <v>78</v>
      </c>
      <c r="AV171" s="125" t="s">
        <v>79</v>
      </c>
      <c r="AZ171" s="118" t="s">
        <v>224</v>
      </c>
      <c r="BL171" s="126">
        <f>SUM(BL172:BL174)</f>
        <v>0</v>
      </c>
    </row>
    <row r="172" spans="2:66" s="1" customFormat="1" ht="16.5" customHeight="1">
      <c r="B172" s="32"/>
      <c r="C172" s="127" t="s">
        <v>494</v>
      </c>
      <c r="D172" s="127" t="s">
        <v>225</v>
      </c>
      <c r="E172" s="128" t="s">
        <v>1133</v>
      </c>
      <c r="F172" s="129" t="s">
        <v>1607</v>
      </c>
      <c r="G172" s="129"/>
      <c r="H172" s="130" t="s">
        <v>1608</v>
      </c>
      <c r="I172" s="131">
        <v>5</v>
      </c>
      <c r="J172" s="132"/>
      <c r="K172" s="133">
        <f>ROUND(J172*I172,2)</f>
        <v>0</v>
      </c>
      <c r="L172" s="134"/>
      <c r="M172" s="32"/>
      <c r="N172" s="135" t="s">
        <v>1</v>
      </c>
      <c r="O172" s="136" t="s">
        <v>44</v>
      </c>
      <c r="Q172" s="137">
        <f>P172*I172</f>
        <v>0</v>
      </c>
      <c r="R172" s="137">
        <v>0</v>
      </c>
      <c r="S172" s="137">
        <f>R172*I172</f>
        <v>0</v>
      </c>
      <c r="T172" s="137">
        <v>0</v>
      </c>
      <c r="U172" s="138">
        <f>T172*I172</f>
        <v>0</v>
      </c>
      <c r="AS172" s="139" t="s">
        <v>229</v>
      </c>
      <c r="AU172" s="139" t="s">
        <v>225</v>
      </c>
      <c r="AV172" s="139" t="s">
        <v>6</v>
      </c>
      <c r="AZ172" s="17" t="s">
        <v>224</v>
      </c>
      <c r="BF172" s="140">
        <f>IF(O172="základní",K172,0)</f>
        <v>0</v>
      </c>
      <c r="BG172" s="140">
        <f>IF(O172="snížená",K172,0)</f>
        <v>0</v>
      </c>
      <c r="BH172" s="140">
        <f>IF(O172="zákl. přenesená",K172,0)</f>
        <v>0</v>
      </c>
      <c r="BI172" s="140">
        <f>IF(O172="sníž. přenesená",K172,0)</f>
        <v>0</v>
      </c>
      <c r="BJ172" s="140">
        <f>IF(O172="nulová",K172,0)</f>
        <v>0</v>
      </c>
      <c r="BK172" s="17" t="s">
        <v>6</v>
      </c>
      <c r="BL172" s="140">
        <f>ROUND(J172*I172,2)</f>
        <v>0</v>
      </c>
      <c r="BM172" s="17" t="s">
        <v>229</v>
      </c>
      <c r="BN172" s="139" t="s">
        <v>696</v>
      </c>
    </row>
    <row r="173" spans="2:66" s="1" customFormat="1" ht="16.5" customHeight="1">
      <c r="B173" s="32"/>
      <c r="C173" s="127" t="s">
        <v>499</v>
      </c>
      <c r="D173" s="127" t="s">
        <v>225</v>
      </c>
      <c r="E173" s="128" t="s">
        <v>1135</v>
      </c>
      <c r="F173" s="129" t="s">
        <v>1609</v>
      </c>
      <c r="G173" s="129"/>
      <c r="H173" s="130" t="s">
        <v>1608</v>
      </c>
      <c r="I173" s="131">
        <v>10</v>
      </c>
      <c r="J173" s="132"/>
      <c r="K173" s="133">
        <f>ROUND(J173*I173,2)</f>
        <v>0</v>
      </c>
      <c r="L173" s="134"/>
      <c r="M173" s="32"/>
      <c r="N173" s="135" t="s">
        <v>1</v>
      </c>
      <c r="O173" s="136" t="s">
        <v>44</v>
      </c>
      <c r="Q173" s="137">
        <f>P173*I173</f>
        <v>0</v>
      </c>
      <c r="R173" s="137">
        <v>0</v>
      </c>
      <c r="S173" s="137">
        <f>R173*I173</f>
        <v>0</v>
      </c>
      <c r="T173" s="137">
        <v>0</v>
      </c>
      <c r="U173" s="138">
        <f>T173*I173</f>
        <v>0</v>
      </c>
      <c r="AS173" s="139" t="s">
        <v>229</v>
      </c>
      <c r="AU173" s="139" t="s">
        <v>225</v>
      </c>
      <c r="AV173" s="139" t="s">
        <v>6</v>
      </c>
      <c r="AZ173" s="17" t="s">
        <v>224</v>
      </c>
      <c r="BF173" s="140">
        <f>IF(O173="základní",K173,0)</f>
        <v>0</v>
      </c>
      <c r="BG173" s="140">
        <f>IF(O173="snížená",K173,0)</f>
        <v>0</v>
      </c>
      <c r="BH173" s="140">
        <f>IF(O173="zákl. přenesená",K173,0)</f>
        <v>0</v>
      </c>
      <c r="BI173" s="140">
        <f>IF(O173="sníž. přenesená",K173,0)</f>
        <v>0</v>
      </c>
      <c r="BJ173" s="140">
        <f>IF(O173="nulová",K173,0)</f>
        <v>0</v>
      </c>
      <c r="BK173" s="17" t="s">
        <v>6</v>
      </c>
      <c r="BL173" s="140">
        <f>ROUND(J173*I173,2)</f>
        <v>0</v>
      </c>
      <c r="BM173" s="17" t="s">
        <v>229</v>
      </c>
      <c r="BN173" s="139" t="s">
        <v>706</v>
      </c>
    </row>
    <row r="174" spans="2:66" s="1" customFormat="1" ht="21.75" customHeight="1">
      <c r="B174" s="32"/>
      <c r="C174" s="127" t="s">
        <v>503</v>
      </c>
      <c r="D174" s="127" t="s">
        <v>225</v>
      </c>
      <c r="E174" s="128" t="s">
        <v>1137</v>
      </c>
      <c r="F174" s="129" t="s">
        <v>1138</v>
      </c>
      <c r="G174" s="129"/>
      <c r="H174" s="130" t="s">
        <v>1608</v>
      </c>
      <c r="I174" s="131">
        <v>20</v>
      </c>
      <c r="J174" s="132"/>
      <c r="K174" s="133">
        <f>ROUND(J174*I174,2)</f>
        <v>0</v>
      </c>
      <c r="L174" s="134"/>
      <c r="M174" s="32"/>
      <c r="N174" s="135" t="s">
        <v>1</v>
      </c>
      <c r="O174" s="136" t="s">
        <v>44</v>
      </c>
      <c r="Q174" s="137">
        <f>P174*I174</f>
        <v>0</v>
      </c>
      <c r="R174" s="137">
        <v>0</v>
      </c>
      <c r="S174" s="137">
        <f>R174*I174</f>
        <v>0</v>
      </c>
      <c r="T174" s="137">
        <v>0</v>
      </c>
      <c r="U174" s="138">
        <f>T174*I174</f>
        <v>0</v>
      </c>
      <c r="AS174" s="139" t="s">
        <v>229</v>
      </c>
      <c r="AU174" s="139" t="s">
        <v>225</v>
      </c>
      <c r="AV174" s="139" t="s">
        <v>6</v>
      </c>
      <c r="AZ174" s="17" t="s">
        <v>224</v>
      </c>
      <c r="BF174" s="140">
        <f>IF(O174="základní",K174,0)</f>
        <v>0</v>
      </c>
      <c r="BG174" s="140">
        <f>IF(O174="snížená",K174,0)</f>
        <v>0</v>
      </c>
      <c r="BH174" s="140">
        <f>IF(O174="zákl. přenesená",K174,0)</f>
        <v>0</v>
      </c>
      <c r="BI174" s="140">
        <f>IF(O174="sníž. přenesená",K174,0)</f>
        <v>0</v>
      </c>
      <c r="BJ174" s="140">
        <f>IF(O174="nulová",K174,0)</f>
        <v>0</v>
      </c>
      <c r="BK174" s="17" t="s">
        <v>6</v>
      </c>
      <c r="BL174" s="140">
        <f>ROUND(J174*I174,2)</f>
        <v>0</v>
      </c>
      <c r="BM174" s="17" t="s">
        <v>229</v>
      </c>
      <c r="BN174" s="139" t="s">
        <v>717</v>
      </c>
    </row>
    <row r="175" spans="2:66" s="10" customFormat="1" ht="25.9" customHeight="1">
      <c r="B175" s="117"/>
      <c r="D175" s="118" t="s">
        <v>78</v>
      </c>
      <c r="E175" s="119" t="s">
        <v>1131</v>
      </c>
      <c r="F175" s="119" t="s">
        <v>178</v>
      </c>
      <c r="G175" s="119"/>
      <c r="J175" s="120"/>
      <c r="K175" s="121">
        <f>BL175</f>
        <v>0</v>
      </c>
      <c r="M175" s="117"/>
      <c r="N175" s="122"/>
      <c r="Q175" s="123">
        <f>Q176</f>
        <v>0</v>
      </c>
      <c r="S175" s="123">
        <f>S176</f>
        <v>0</v>
      </c>
      <c r="U175" s="124">
        <f>U176</f>
        <v>0</v>
      </c>
      <c r="AS175" s="118" t="s">
        <v>6</v>
      </c>
      <c r="AU175" s="125" t="s">
        <v>78</v>
      </c>
      <c r="AV175" s="125" t="s">
        <v>79</v>
      </c>
      <c r="AZ175" s="118" t="s">
        <v>224</v>
      </c>
      <c r="BL175" s="126">
        <f>BL176</f>
        <v>0</v>
      </c>
    </row>
    <row r="176" spans="2:66" s="1" customFormat="1" ht="16.5" customHeight="1">
      <c r="B176" s="32"/>
      <c r="C176" s="127" t="s">
        <v>507</v>
      </c>
      <c r="D176" s="127" t="s">
        <v>225</v>
      </c>
      <c r="E176" s="128" t="s">
        <v>1610</v>
      </c>
      <c r="F176" s="129" t="s">
        <v>1611</v>
      </c>
      <c r="G176" s="129"/>
      <c r="H176" s="130" t="s">
        <v>336</v>
      </c>
      <c r="I176" s="131">
        <v>1</v>
      </c>
      <c r="J176" s="132"/>
      <c r="K176" s="133">
        <f>ROUND(J176*I176,2)</f>
        <v>0</v>
      </c>
      <c r="L176" s="134"/>
      <c r="M176" s="32"/>
      <c r="N176" s="181" t="s">
        <v>1</v>
      </c>
      <c r="O176" s="182" t="s">
        <v>44</v>
      </c>
      <c r="P176" s="183"/>
      <c r="Q176" s="184">
        <f>P176*I176</f>
        <v>0</v>
      </c>
      <c r="R176" s="184">
        <v>0</v>
      </c>
      <c r="S176" s="184">
        <f>R176*I176</f>
        <v>0</v>
      </c>
      <c r="T176" s="184">
        <v>0</v>
      </c>
      <c r="U176" s="185">
        <f>T176*I176</f>
        <v>0</v>
      </c>
      <c r="AS176" s="139" t="s">
        <v>229</v>
      </c>
      <c r="AU176" s="139" t="s">
        <v>225</v>
      </c>
      <c r="AV176" s="139" t="s">
        <v>6</v>
      </c>
      <c r="AZ176" s="17" t="s">
        <v>224</v>
      </c>
      <c r="BF176" s="140">
        <f>IF(O176="základní",K176,0)</f>
        <v>0</v>
      </c>
      <c r="BG176" s="140">
        <f>IF(O176="snížená",K176,0)</f>
        <v>0</v>
      </c>
      <c r="BH176" s="140">
        <f>IF(O176="zákl. přenesená",K176,0)</f>
        <v>0</v>
      </c>
      <c r="BI176" s="140">
        <f>IF(O176="sníž. přenesená",K176,0)</f>
        <v>0</v>
      </c>
      <c r="BJ176" s="140">
        <f>IF(O176="nulová",K176,0)</f>
        <v>0</v>
      </c>
      <c r="BK176" s="17" t="s">
        <v>6</v>
      </c>
      <c r="BL176" s="140">
        <f>ROUND(J176*I176,2)</f>
        <v>0</v>
      </c>
      <c r="BM176" s="17" t="s">
        <v>229</v>
      </c>
      <c r="BN176" s="139" t="s">
        <v>728</v>
      </c>
    </row>
    <row r="177" spans="2:13" s="1" customFormat="1" ht="6.95" customHeight="1">
      <c r="B177" s="44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32"/>
    </row>
  </sheetData>
  <sheetProtection algorithmName="SHA-512" hashValue="Mo4Ss1e/Ba1BRRy0BnwtrcMYm9+0K+mV1EfMrCea5iYowRHuyij4ufDg2BWBd7IGa8iREzRpRAemAxmm0tg38w==" saltValue="Oz5MTuTURAGPC9G13sXMlA==" spinCount="100000" sheet="1" formatCells="0" formatColumns="0" formatRows="0" insertColumns="0" insertRows="0" insertHyperlinks="0" deleteColumns="0" deleteRows="0" sort="0" autoFilter="0" pivotTables="0"/>
  <autoFilter ref="C121:L176" xr:uid="{00000000-0009-0000-0000-000008000000}"/>
  <mergeCells count="9">
    <mergeCell ref="E87:I87"/>
    <mergeCell ref="E112:I112"/>
    <mergeCell ref="E114:I114"/>
    <mergeCell ref="M2:W2"/>
    <mergeCell ref="E7:I7"/>
    <mergeCell ref="E9:I9"/>
    <mergeCell ref="E18:I18"/>
    <mergeCell ref="E27:I27"/>
    <mergeCell ref="E85:I85"/>
  </mergeCells>
  <pageMargins left="0.39374999999999999" right="0.39374999999999999" top="0.39374999999999999" bottom="0.39374999999999999" header="0" footer="0"/>
  <pageSetup paperSize="9" scale="76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33</vt:i4>
      </vt:variant>
      <vt:variant>
        <vt:lpstr>Pojmenované oblasti</vt:lpstr>
      </vt:variant>
      <vt:variant>
        <vt:i4>66</vt:i4>
      </vt:variant>
    </vt:vector>
  </HeadingPairs>
  <TitlesOfParts>
    <vt:vector size="99" baseType="lpstr">
      <vt:lpstr>Rekapitulace stavby</vt:lpstr>
      <vt:lpstr>SO 01 - Přírodní koupací ...</vt:lpstr>
      <vt:lpstr>SO 02 - Dopravní napojení...</vt:lpstr>
      <vt:lpstr>SO 02.1 - Dopravní napoje...</vt:lpstr>
      <vt:lpstr>SO 03 - Zpevněné plochy a...</vt:lpstr>
      <vt:lpstr>SO 04 - Nezpevněné plochy...</vt:lpstr>
      <vt:lpstr>SO 04.1 - závlahový systém</vt:lpstr>
      <vt:lpstr>SO 05.1 - Areálové vedení...</vt:lpstr>
      <vt:lpstr>SO 05.2 - Areálové vedení...</vt:lpstr>
      <vt:lpstr>SO 05.3 - Areálové vedení...</vt:lpstr>
      <vt:lpstr>SO 06 - Mobiliář. Vybaven...</vt:lpstr>
      <vt:lpstr>SO 07 - Oplocení areálu</vt:lpstr>
      <vt:lpstr>SO 08 - Objekt zázemí - p...</vt:lpstr>
      <vt:lpstr>SO 08.1 - Objekt zázemí -...</vt:lpstr>
      <vt:lpstr>SO 08.2 - Objekt zázemí -...</vt:lpstr>
      <vt:lpstr>SO 08.3 - Objekt zázemí -...</vt:lpstr>
      <vt:lpstr>SO 08.4 - Objekkt zázemí ...</vt:lpstr>
      <vt:lpstr>SO 08.5 - Objekkt zázemí ...</vt:lpstr>
      <vt:lpstr>SO 08.6 - Objekkt zázemí ...</vt:lpstr>
      <vt:lpstr>SO 08.7 - Objekt zázemí -...</vt:lpstr>
      <vt:lpstr>SO 09 - Objekt zázemí - o...</vt:lpstr>
      <vt:lpstr>SO 09.1 - Objekt zázemí -...</vt:lpstr>
      <vt:lpstr>SO 09.2 - Objekt zázemí -...</vt:lpstr>
      <vt:lpstr>SO 09.3 - Objekt zázemí -...</vt:lpstr>
      <vt:lpstr>SO 09.4 - Objekt zázemí -...</vt:lpstr>
      <vt:lpstr>SO 09.6 - Objekt zázemí -...</vt:lpstr>
      <vt:lpstr>SO 10 - Tobogán</vt:lpstr>
      <vt:lpstr>SO 11 - Přípojka splaškov...</vt:lpstr>
      <vt:lpstr>SO 12 - Bourací práce, od...</vt:lpstr>
      <vt:lpstr>SO 13 - Dětské hřiště</vt:lpstr>
      <vt:lpstr>SO 14 - Vodní svět</vt:lpstr>
      <vt:lpstr>SO 15 - Výustní objekt</vt:lpstr>
      <vt:lpstr>VRN - Vedlejší rozpočtové...</vt:lpstr>
      <vt:lpstr>'Rekapitulace stavby'!Názvy_tisku</vt:lpstr>
      <vt:lpstr>'SO 01 - Přírodní koupací ...'!Názvy_tisku</vt:lpstr>
      <vt:lpstr>'SO 02 - Dopravní napojení...'!Názvy_tisku</vt:lpstr>
      <vt:lpstr>'SO 02.1 - Dopravní napoje...'!Názvy_tisku</vt:lpstr>
      <vt:lpstr>'SO 03 - Zpevněné plochy a...'!Názvy_tisku</vt:lpstr>
      <vt:lpstr>'SO 04 - Nezpevněné plochy...'!Názvy_tisku</vt:lpstr>
      <vt:lpstr>'SO 04.1 - závlahový systém'!Názvy_tisku</vt:lpstr>
      <vt:lpstr>'SO 05.1 - Areálové vedení...'!Názvy_tisku</vt:lpstr>
      <vt:lpstr>'SO 05.2 - Areálové vedení...'!Názvy_tisku</vt:lpstr>
      <vt:lpstr>'SO 05.3 - Areálové vedení...'!Názvy_tisku</vt:lpstr>
      <vt:lpstr>'SO 06 - Mobiliář. Vybaven...'!Názvy_tisku</vt:lpstr>
      <vt:lpstr>'SO 07 - Oplocení areálu'!Názvy_tisku</vt:lpstr>
      <vt:lpstr>'SO 08 - Objekt zázemí - p...'!Názvy_tisku</vt:lpstr>
      <vt:lpstr>'SO 08.1 - Objekt zázemí -...'!Názvy_tisku</vt:lpstr>
      <vt:lpstr>'SO 08.2 - Objekt zázemí -...'!Názvy_tisku</vt:lpstr>
      <vt:lpstr>'SO 08.3 - Objekt zázemí -...'!Názvy_tisku</vt:lpstr>
      <vt:lpstr>'SO 08.4 - Objekkt zázemí ...'!Názvy_tisku</vt:lpstr>
      <vt:lpstr>'SO 08.5 - Objekkt zázemí ...'!Názvy_tisku</vt:lpstr>
      <vt:lpstr>'SO 08.6 - Objekkt zázemí ...'!Názvy_tisku</vt:lpstr>
      <vt:lpstr>'SO 08.7 - Objekt zázemí -...'!Názvy_tisku</vt:lpstr>
      <vt:lpstr>'SO 09 - Objekt zázemí - o...'!Názvy_tisku</vt:lpstr>
      <vt:lpstr>'SO 09.1 - Objekt zázemí -...'!Názvy_tisku</vt:lpstr>
      <vt:lpstr>'SO 09.2 - Objekt zázemí -...'!Názvy_tisku</vt:lpstr>
      <vt:lpstr>'SO 09.3 - Objekt zázemí -...'!Názvy_tisku</vt:lpstr>
      <vt:lpstr>'SO 09.4 - Objekt zázemí -...'!Názvy_tisku</vt:lpstr>
      <vt:lpstr>'SO 09.6 - Objekt zázemí -...'!Názvy_tisku</vt:lpstr>
      <vt:lpstr>'SO 10 - Tobogán'!Názvy_tisku</vt:lpstr>
      <vt:lpstr>'SO 11 - Přípojka splaškov...'!Názvy_tisku</vt:lpstr>
      <vt:lpstr>'SO 12 - Bourací práce, od...'!Názvy_tisku</vt:lpstr>
      <vt:lpstr>'SO 13 - Dětské hřiště'!Názvy_tisku</vt:lpstr>
      <vt:lpstr>'SO 14 - Vodní svět'!Názvy_tisku</vt:lpstr>
      <vt:lpstr>'SO 15 - Výustní objekt'!Názvy_tisku</vt:lpstr>
      <vt:lpstr>'VRN - Vedlejší rozpočtové...'!Názvy_tisku</vt:lpstr>
      <vt:lpstr>'Rekapitulace stavby'!Oblast_tisku</vt:lpstr>
      <vt:lpstr>'SO 01 - Přírodní koupací ...'!Oblast_tisku</vt:lpstr>
      <vt:lpstr>'SO 02 - Dopravní napojení...'!Oblast_tisku</vt:lpstr>
      <vt:lpstr>'SO 02.1 - Dopravní napoje...'!Oblast_tisku</vt:lpstr>
      <vt:lpstr>'SO 03 - Zpevněné plochy a...'!Oblast_tisku</vt:lpstr>
      <vt:lpstr>'SO 04 - Nezpevněné plochy...'!Oblast_tisku</vt:lpstr>
      <vt:lpstr>'SO 04.1 - závlahový systém'!Oblast_tisku</vt:lpstr>
      <vt:lpstr>'SO 05.1 - Areálové vedení...'!Oblast_tisku</vt:lpstr>
      <vt:lpstr>'SO 05.2 - Areálové vedení...'!Oblast_tisku</vt:lpstr>
      <vt:lpstr>'SO 05.3 - Areálové vedení...'!Oblast_tisku</vt:lpstr>
      <vt:lpstr>'SO 06 - Mobiliář. Vybaven...'!Oblast_tisku</vt:lpstr>
      <vt:lpstr>'SO 07 - Oplocení areálu'!Oblast_tisku</vt:lpstr>
      <vt:lpstr>'SO 08 - Objekt zázemí - p...'!Oblast_tisku</vt:lpstr>
      <vt:lpstr>'SO 08.1 - Objekt zázemí -...'!Oblast_tisku</vt:lpstr>
      <vt:lpstr>'SO 08.2 - Objekt zázemí -...'!Oblast_tisku</vt:lpstr>
      <vt:lpstr>'SO 08.3 - Objekt zázemí -...'!Oblast_tisku</vt:lpstr>
      <vt:lpstr>'SO 08.4 - Objekkt zázemí ...'!Oblast_tisku</vt:lpstr>
      <vt:lpstr>'SO 08.5 - Objekkt zázemí ...'!Oblast_tisku</vt:lpstr>
      <vt:lpstr>'SO 08.6 - Objekkt zázemí ...'!Oblast_tisku</vt:lpstr>
      <vt:lpstr>'SO 08.7 - Objekt zázemí -...'!Oblast_tisku</vt:lpstr>
      <vt:lpstr>'SO 09 - Objekt zázemí - o...'!Oblast_tisku</vt:lpstr>
      <vt:lpstr>'SO 09.1 - Objekt zázemí -...'!Oblast_tisku</vt:lpstr>
      <vt:lpstr>'SO 09.2 - Objekt zázemí -...'!Oblast_tisku</vt:lpstr>
      <vt:lpstr>'SO 09.3 - Objekt zázemí -...'!Oblast_tisku</vt:lpstr>
      <vt:lpstr>'SO 09.4 - Objekt zázemí -...'!Oblast_tisku</vt:lpstr>
      <vt:lpstr>'SO 09.6 - Objekt zázemí -...'!Oblast_tisku</vt:lpstr>
      <vt:lpstr>'SO 10 - Tobogán'!Oblast_tisku</vt:lpstr>
      <vt:lpstr>'SO 11 - Přípojka splaškov...'!Oblast_tisku</vt:lpstr>
      <vt:lpstr>'SO 12 - Bourací práce, od...'!Oblast_tisku</vt:lpstr>
      <vt:lpstr>'SO 13 - Dětské hřiště'!Oblast_tisku</vt:lpstr>
      <vt:lpstr>'SO 14 - Vodní svět'!Oblast_tisku</vt:lpstr>
      <vt:lpstr>'SO 15 - Výustní objekt'!Oblast_tisku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Hladil</dc:creator>
  <cp:lastModifiedBy>Martin</cp:lastModifiedBy>
  <cp:lastPrinted>2024-08-14T08:42:28Z</cp:lastPrinted>
  <dcterms:created xsi:type="dcterms:W3CDTF">2024-04-07T18:22:29Z</dcterms:created>
  <dcterms:modified xsi:type="dcterms:W3CDTF">2024-08-15T12:34:01Z</dcterms:modified>
</cp:coreProperties>
</file>