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D.1 - Stavební část" sheetId="2" r:id="rId2"/>
    <sheet name="D.1.4 A - Zdravotně techn..." sheetId="3" r:id="rId3"/>
    <sheet name="D 1.4_B_Vytápění UT - Vzd..." sheetId="4" r:id="rId4"/>
    <sheet name="D.1.4_B - Vzduchotechnika..." sheetId="5" r:id="rId5"/>
    <sheet name="D.1.4_D - Silnoproudá ele..." sheetId="6" r:id="rId6"/>
    <sheet name="D.1.4 - E Gastro" sheetId="7" r:id="rId7"/>
    <sheet name="D.2.IO.01 - Přeložka kana..." sheetId="8" r:id="rId8"/>
    <sheet name="D.2 IO.02 Zadání - Přípoj..." sheetId="9" r:id="rId9"/>
    <sheet name="D.2 IO.03 - Přípojka NN a..." sheetId="10" r:id="rId10"/>
    <sheet name="D.2 IO 03_ - Přípojka NN ..." sheetId="11" r:id="rId11"/>
    <sheet name="D.2 IO 03 - Přípojka NN a..." sheetId="12" r:id="rId12"/>
    <sheet name="D.2 IO.04 - Komunikace - ..." sheetId="13" r:id="rId13"/>
    <sheet name="D.2.IO.05 - Terénní úprav..." sheetId="14" r:id="rId14"/>
    <sheet name="00 - Vedlejší a ostatní n..." sheetId="15" r:id="rId15"/>
    <sheet name="Pokyny pro vyplnění" sheetId="16" r:id="rId16"/>
  </sheets>
  <definedNames>
    <definedName name="_xlnm.Print_Area" localSheetId="0">'Rekapitulace stavby'!$D$4:$AO$33,'Rekapitulace stavby'!$C$39:$AQ$66</definedName>
    <definedName name="_xlnm.Print_Titles" localSheetId="0">'Rekapitulace stavby'!$49:$49</definedName>
    <definedName name="_xlnm._FilterDatabase" localSheetId="1" hidden="1">'D.1 - Stavební část'!$C$105:$K$389</definedName>
    <definedName name="_xlnm.Print_Area" localSheetId="1">'D.1 - Stavební část'!$C$4:$J$36,'D.1 - Stavební část'!$C$42:$J$87,'D.1 - Stavební část'!$C$93:$K$389</definedName>
    <definedName name="_xlnm.Print_Titles" localSheetId="1">'D.1 - Stavební část'!$105:$105</definedName>
    <definedName name="_xlnm._FilterDatabase" localSheetId="2" hidden="1">'D.1.4 A - Zdravotně techn...'!$C$82:$K$292</definedName>
    <definedName name="_xlnm.Print_Area" localSheetId="2">'D.1.4 A - Zdravotně techn...'!$C$4:$J$36,'D.1.4 A - Zdravotně techn...'!$C$42:$J$64,'D.1.4 A - Zdravotně techn...'!$C$70:$K$292</definedName>
    <definedName name="_xlnm.Print_Titles" localSheetId="2">'D.1.4 A - Zdravotně techn...'!$82:$82</definedName>
    <definedName name="_xlnm._FilterDatabase" localSheetId="3" hidden="1">'D 1.4_B_Vytápění UT - Vzd...'!$C$90:$K$213</definedName>
    <definedName name="_xlnm.Print_Area" localSheetId="3">'D 1.4_B_Vytápění UT - Vzd...'!$C$4:$J$36,'D 1.4_B_Vytápění UT - Vzd...'!$C$42:$J$72,'D 1.4_B_Vytápění UT - Vzd...'!$C$78:$K$213</definedName>
    <definedName name="_xlnm.Print_Titles" localSheetId="3">'D 1.4_B_Vytápění UT - Vzd...'!$90:$90</definedName>
    <definedName name="_xlnm._FilterDatabase" localSheetId="4" hidden="1">'D.1.4_B - Vzduchotechnika...'!$C$121:$K$359</definedName>
    <definedName name="_xlnm.Print_Area" localSheetId="4">'D.1.4_B - Vzduchotechnika...'!$C$4:$J$36,'D.1.4_B - Vzduchotechnika...'!$C$42:$J$103,'D.1.4_B - Vzduchotechnika...'!$C$109:$K$359</definedName>
    <definedName name="_xlnm.Print_Titles" localSheetId="4">'D.1.4_B - Vzduchotechnika...'!$121:$121</definedName>
    <definedName name="_xlnm._FilterDatabase" localSheetId="5" hidden="1">'D.1.4_D - Silnoproudá ele...'!$C$124:$K$419</definedName>
    <definedName name="_xlnm.Print_Area" localSheetId="5">'D.1.4_D - Silnoproudá ele...'!$C$4:$J$36,'D.1.4_D - Silnoproudá ele...'!$C$42:$J$106,'D.1.4_D - Silnoproudá ele...'!$C$112:$K$419</definedName>
    <definedName name="_xlnm.Print_Titles" localSheetId="5">'D.1.4_D - Silnoproudá ele...'!$124:$124</definedName>
    <definedName name="_xlnm._FilterDatabase" localSheetId="6" hidden="1">'D.1.4 - E Gastro'!$C$75:$K$132</definedName>
    <definedName name="_xlnm.Print_Area" localSheetId="6">'D.1.4 - E Gastro'!$C$4:$J$36,'D.1.4 - E Gastro'!$C$42:$J$57,'D.1.4 - E Gastro'!$C$63:$K$132</definedName>
    <definedName name="_xlnm.Print_Titles" localSheetId="6">'D.1.4 - E Gastro'!$75:$75</definedName>
    <definedName name="_xlnm._FilterDatabase" localSheetId="7" hidden="1">'D.2.IO.01 - Přeložka kana...'!$C$79:$K$134</definedName>
    <definedName name="_xlnm.Print_Area" localSheetId="7">'D.2.IO.01 - Přeložka kana...'!$C$4:$J$36,'D.2.IO.01 - Přeložka kana...'!$C$42:$J$61,'D.2.IO.01 - Přeložka kana...'!$C$67:$K$134</definedName>
    <definedName name="_xlnm.Print_Titles" localSheetId="7">'D.2.IO.01 - Přeložka kana...'!$79:$79</definedName>
    <definedName name="_xlnm._FilterDatabase" localSheetId="8" hidden="1">'D.2 IO.02 Zadání - Přípoj...'!$C$78:$K$105</definedName>
    <definedName name="_xlnm.Print_Area" localSheetId="8">'D.2 IO.02 Zadání - Přípoj...'!$C$4:$J$36,'D.2 IO.02 Zadání - Přípoj...'!$C$42:$J$60,'D.2 IO.02 Zadání - Přípoj...'!$C$66:$K$105</definedName>
    <definedName name="_xlnm.Print_Titles" localSheetId="8">'D.2 IO.02 Zadání - Přípoj...'!$78:$78</definedName>
    <definedName name="_xlnm._FilterDatabase" localSheetId="9" hidden="1">'D.2 IO.03 - Přípojka NN a...'!$C$77:$K$96</definedName>
    <definedName name="_xlnm.Print_Area" localSheetId="9">'D.2 IO.03 - Přípojka NN a...'!$C$4:$J$36,'D.2 IO.03 - Přípojka NN a...'!$C$42:$J$59,'D.2 IO.03 - Přípojka NN a...'!$C$65:$K$96</definedName>
    <definedName name="_xlnm.Print_Titles" localSheetId="9">'D.2 IO.03 - Přípojka NN a...'!$77:$77</definedName>
    <definedName name="_xlnm._FilterDatabase" localSheetId="10" hidden="1">'D.2 IO 03_ - Přípojka NN ...'!$C$86:$K$124</definedName>
    <definedName name="_xlnm.Print_Area" localSheetId="10">'D.2 IO 03_ - Přípojka NN ...'!$C$4:$J$36,'D.2 IO 03_ - Přípojka NN ...'!$C$42:$J$68,'D.2 IO 03_ - Přípojka NN ...'!$C$74:$K$124</definedName>
    <definedName name="_xlnm.Print_Titles" localSheetId="10">'D.2 IO 03_ - Přípojka NN ...'!$86:$86</definedName>
    <definedName name="_xlnm._FilterDatabase" localSheetId="11" hidden="1">'D.2 IO 03 - Přípojka NN a...'!$C$103:$K$218</definedName>
    <definedName name="_xlnm.Print_Area" localSheetId="11">'D.2 IO 03 - Přípojka NN a...'!$C$4:$J$36,'D.2 IO 03 - Přípojka NN a...'!$C$42:$J$85,'D.2 IO 03 - Přípojka NN a...'!$C$91:$K$218</definedName>
    <definedName name="_xlnm.Print_Titles" localSheetId="11">'D.2 IO 03 - Přípojka NN a...'!$103:$103</definedName>
    <definedName name="_xlnm._FilterDatabase" localSheetId="12" hidden="1">'D.2 IO.04 - Komunikace - ...'!$C$79:$K$160</definedName>
    <definedName name="_xlnm.Print_Area" localSheetId="12">'D.2 IO.04 - Komunikace - ...'!$C$4:$J$36,'D.2 IO.04 - Komunikace - ...'!$C$42:$J$61,'D.2 IO.04 - Komunikace - ...'!$C$67:$K$160</definedName>
    <definedName name="_xlnm.Print_Titles" localSheetId="12">'D.2 IO.04 - Komunikace - ...'!$79:$79</definedName>
    <definedName name="_xlnm._FilterDatabase" localSheetId="13" hidden="1">'D.2.IO.05 - Terénní úprav...'!$C$80:$K$218</definedName>
    <definedName name="_xlnm.Print_Area" localSheetId="13">'D.2.IO.05 - Terénní úprav...'!$C$4:$J$36,'D.2.IO.05 - Terénní úprav...'!$C$42:$J$62,'D.2.IO.05 - Terénní úprav...'!$C$68:$K$218</definedName>
    <definedName name="_xlnm.Print_Titles" localSheetId="13">'D.2.IO.05 - Terénní úprav...'!$80:$80</definedName>
    <definedName name="_xlnm._FilterDatabase" localSheetId="14" hidden="1">'00 - Vedlejší a ostatní n...'!$C$77:$K$97</definedName>
    <definedName name="_xlnm.Print_Area" localSheetId="14">'00 - Vedlejší a ostatní n...'!$C$4:$J$36,'00 - Vedlejší a ostatní n...'!$C$42:$J$59,'00 - Vedlejší a ostatní n...'!$C$65:$K$97</definedName>
    <definedName name="_xlnm.Print_Titles" localSheetId="14">'00 - Vedlejší a ostatní n...'!$77:$77</definedName>
    <definedName name="_xlnm.Print_Area" localSheetId="15">'Pokyny pro vyplnění'!$B$2:$K$69,'Pokyny pro vyplnění'!$B$72:$K$116,'Pokyny pro vyplnění'!$B$119:$K$188,'Pokyny pro vyplnění'!$B$196:$K$216</definedName>
  </definedNames>
  <calcPr/>
</workbook>
</file>

<file path=xl/calcChain.xml><?xml version="1.0" encoding="utf-8"?>
<calcChain xmlns="http://schemas.openxmlformats.org/spreadsheetml/2006/main">
  <c i="1" r="AY65"/>
  <c r="AX65"/>
  <c i="15" r="BI97"/>
  <c r="BH97"/>
  <c r="BG97"/>
  <c r="BF97"/>
  <c r="T97"/>
  <c r="R97"/>
  <c r="P97"/>
  <c r="BK97"/>
  <c r="J97"/>
  <c r="BE97"/>
  <c r="BI96"/>
  <c r="BH96"/>
  <c r="BG96"/>
  <c r="BF96"/>
  <c r="T96"/>
  <c r="R96"/>
  <c r="P96"/>
  <c r="BK96"/>
  <c r="J96"/>
  <c r="BE96"/>
  <c r="BI95"/>
  <c r="BH95"/>
  <c r="BG95"/>
  <c r="BF95"/>
  <c r="T95"/>
  <c r="R95"/>
  <c r="P95"/>
  <c r="BK95"/>
  <c r="J95"/>
  <c r="BE95"/>
  <c r="BI94"/>
  <c r="BH94"/>
  <c r="BG94"/>
  <c r="BF94"/>
  <c r="T94"/>
  <c r="R94"/>
  <c r="P94"/>
  <c r="BK94"/>
  <c r="J94"/>
  <c r="BE94"/>
  <c r="BI93"/>
  <c r="BH93"/>
  <c r="BG93"/>
  <c r="BF93"/>
  <c r="T93"/>
  <c r="R93"/>
  <c r="P93"/>
  <c r="BK93"/>
  <c r="J93"/>
  <c r="BE93"/>
  <c r="BI92"/>
  <c r="BH92"/>
  <c r="BG92"/>
  <c r="BF92"/>
  <c r="T92"/>
  <c r="R92"/>
  <c r="P92"/>
  <c r="BK92"/>
  <c r="J92"/>
  <c r="BE92"/>
  <c r="BI91"/>
  <c r="BH91"/>
  <c r="BG91"/>
  <c r="BF91"/>
  <c r="T91"/>
  <c r="R91"/>
  <c r="P91"/>
  <c r="BK91"/>
  <c r="J91"/>
  <c r="BE91"/>
  <c r="BI90"/>
  <c r="BH90"/>
  <c r="BG90"/>
  <c r="BF90"/>
  <c r="T90"/>
  <c r="R90"/>
  <c r="P90"/>
  <c r="BK90"/>
  <c r="J90"/>
  <c r="BE90"/>
  <c r="BI89"/>
  <c r="BH89"/>
  <c r="BG89"/>
  <c r="BF89"/>
  <c r="T89"/>
  <c r="R89"/>
  <c r="P89"/>
  <c r="BK89"/>
  <c r="J89"/>
  <c r="BE89"/>
  <c r="BI88"/>
  <c r="BH88"/>
  <c r="BG88"/>
  <c r="BF88"/>
  <c r="T88"/>
  <c r="R88"/>
  <c r="P88"/>
  <c r="BK88"/>
  <c r="J88"/>
  <c r="BE88"/>
  <c r="BI87"/>
  <c r="BH87"/>
  <c r="BG87"/>
  <c r="BF87"/>
  <c r="T87"/>
  <c r="R87"/>
  <c r="P87"/>
  <c r="BK87"/>
  <c r="J87"/>
  <c r="BE87"/>
  <c r="BI86"/>
  <c r="BH86"/>
  <c r="BG86"/>
  <c r="BF86"/>
  <c r="T86"/>
  <c r="R86"/>
  <c r="P86"/>
  <c r="BK86"/>
  <c r="J86"/>
  <c r="BE86"/>
  <c r="BI85"/>
  <c r="BH85"/>
  <c r="BG85"/>
  <c r="BF85"/>
  <c r="T85"/>
  <c r="T84"/>
  <c r="R85"/>
  <c r="R84"/>
  <c r="P85"/>
  <c r="P84"/>
  <c r="BK85"/>
  <c r="BK84"/>
  <c r="J84"/>
  <c r="J85"/>
  <c r="BE85"/>
  <c r="J58"/>
  <c r="BI83"/>
  <c r="BH83"/>
  <c r="BG83"/>
  <c r="BF83"/>
  <c r="T83"/>
  <c r="R83"/>
  <c r="P83"/>
  <c r="BK83"/>
  <c r="J83"/>
  <c r="BE83"/>
  <c r="BI82"/>
  <c r="BH82"/>
  <c r="BG82"/>
  <c r="BF82"/>
  <c r="T82"/>
  <c r="R82"/>
  <c r="P82"/>
  <c r="BK82"/>
  <c r="J82"/>
  <c r="BE82"/>
  <c r="BI81"/>
  <c r="BH81"/>
  <c r="BG81"/>
  <c r="BF81"/>
  <c r="T81"/>
  <c r="R81"/>
  <c r="P81"/>
  <c r="BK81"/>
  <c r="J81"/>
  <c r="BE81"/>
  <c r="BI80"/>
  <c r="F34"/>
  <c i="1" r="BD65"/>
  <c i="15" r="BH80"/>
  <c r="F33"/>
  <c i="1" r="BC65"/>
  <c i="15" r="BG80"/>
  <c r="F32"/>
  <c i="1" r="BB65"/>
  <c i="15" r="BF80"/>
  <c r="J31"/>
  <c i="1" r="AW65"/>
  <c i="15" r="F31"/>
  <c i="1" r="BA65"/>
  <c i="15" r="T80"/>
  <c r="T79"/>
  <c r="T78"/>
  <c r="R80"/>
  <c r="R79"/>
  <c r="R78"/>
  <c r="P80"/>
  <c r="P79"/>
  <c r="P78"/>
  <c i="1" r="AU65"/>
  <c i="15" r="BK80"/>
  <c r="BK79"/>
  <c r="J79"/>
  <c r="BK78"/>
  <c r="J78"/>
  <c r="J56"/>
  <c r="J27"/>
  <c i="1" r="AG65"/>
  <c i="15" r="J80"/>
  <c r="BE80"/>
  <c r="J30"/>
  <c i="1" r="AV65"/>
  <c i="15" r="F30"/>
  <c i="1" r="AZ65"/>
  <c i="15" r="J57"/>
  <c r="J74"/>
  <c r="F74"/>
  <c r="F72"/>
  <c r="E70"/>
  <c r="J51"/>
  <c r="F51"/>
  <c r="F49"/>
  <c r="E47"/>
  <c r="J36"/>
  <c r="J18"/>
  <c r="E18"/>
  <c r="F75"/>
  <c r="F52"/>
  <c r="J17"/>
  <c r="J12"/>
  <c r="J72"/>
  <c r="J49"/>
  <c r="E7"/>
  <c r="E68"/>
  <c r="E45"/>
  <c i="1" r="AY64"/>
  <c r="AX64"/>
  <c i="14" r="BI216"/>
  <c r="BH216"/>
  <c r="BG216"/>
  <c r="BF216"/>
  <c r="T216"/>
  <c r="R216"/>
  <c r="P216"/>
  <c r="BK216"/>
  <c r="J216"/>
  <c r="BE216"/>
  <c r="BI213"/>
  <c r="BH213"/>
  <c r="BG213"/>
  <c r="BF213"/>
  <c r="T213"/>
  <c r="R213"/>
  <c r="P213"/>
  <c r="BK213"/>
  <c r="J213"/>
  <c r="BE213"/>
  <c r="BI209"/>
  <c r="BH209"/>
  <c r="BG209"/>
  <c r="BF209"/>
  <c r="T209"/>
  <c r="R209"/>
  <c r="P209"/>
  <c r="BK209"/>
  <c r="J209"/>
  <c r="BE209"/>
  <c r="BI206"/>
  <c r="BH206"/>
  <c r="BG206"/>
  <c r="BF206"/>
  <c r="T206"/>
  <c r="R206"/>
  <c r="P206"/>
  <c r="BK206"/>
  <c r="J206"/>
  <c r="BE206"/>
  <c r="BI203"/>
  <c r="BH203"/>
  <c r="BG203"/>
  <c r="BF203"/>
  <c r="T203"/>
  <c r="R203"/>
  <c r="P203"/>
  <c r="BK203"/>
  <c r="J203"/>
  <c r="BE203"/>
  <c r="BI200"/>
  <c r="BH200"/>
  <c r="BG200"/>
  <c r="BF200"/>
  <c r="T200"/>
  <c r="T199"/>
  <c r="R200"/>
  <c r="R199"/>
  <c r="P200"/>
  <c r="P199"/>
  <c r="BK200"/>
  <c r="BK199"/>
  <c r="J199"/>
  <c r="J200"/>
  <c r="BE200"/>
  <c r="J61"/>
  <c r="BI197"/>
  <c r="BH197"/>
  <c r="BG197"/>
  <c r="BF197"/>
  <c r="T197"/>
  <c r="R197"/>
  <c r="P197"/>
  <c r="BK197"/>
  <c r="J197"/>
  <c r="BE197"/>
  <c r="BI196"/>
  <c r="BH196"/>
  <c r="BG196"/>
  <c r="BF196"/>
  <c r="T196"/>
  <c r="R196"/>
  <c r="P196"/>
  <c r="BK196"/>
  <c r="J196"/>
  <c r="BE196"/>
  <c r="BI193"/>
  <c r="BH193"/>
  <c r="BG193"/>
  <c r="BF193"/>
  <c r="T193"/>
  <c r="R193"/>
  <c r="P193"/>
  <c r="BK193"/>
  <c r="J193"/>
  <c r="BE193"/>
  <c r="BI192"/>
  <c r="BH192"/>
  <c r="BG192"/>
  <c r="BF192"/>
  <c r="T192"/>
  <c r="R192"/>
  <c r="P192"/>
  <c r="BK192"/>
  <c r="J192"/>
  <c r="BE192"/>
  <c r="BI190"/>
  <c r="BH190"/>
  <c r="BG190"/>
  <c r="BF190"/>
  <c r="T190"/>
  <c r="R190"/>
  <c r="P190"/>
  <c r="BK190"/>
  <c r="J190"/>
  <c r="BE190"/>
  <c r="BI189"/>
  <c r="BH189"/>
  <c r="BG189"/>
  <c r="BF189"/>
  <c r="T189"/>
  <c r="R189"/>
  <c r="P189"/>
  <c r="BK189"/>
  <c r="J189"/>
  <c r="BE189"/>
  <c r="BI188"/>
  <c r="BH188"/>
  <c r="BG188"/>
  <c r="BF188"/>
  <c r="T188"/>
  <c r="R188"/>
  <c r="P188"/>
  <c r="BK188"/>
  <c r="J188"/>
  <c r="BE188"/>
  <c r="BI185"/>
  <c r="BH185"/>
  <c r="BG185"/>
  <c r="BF185"/>
  <c r="T185"/>
  <c r="R185"/>
  <c r="P185"/>
  <c r="BK185"/>
  <c r="J185"/>
  <c r="BE185"/>
  <c r="BI182"/>
  <c r="BH182"/>
  <c r="BG182"/>
  <c r="BF182"/>
  <c r="T182"/>
  <c r="R182"/>
  <c r="P182"/>
  <c r="BK182"/>
  <c r="J182"/>
  <c r="BE182"/>
  <c r="BI178"/>
  <c r="BH178"/>
  <c r="BG178"/>
  <c r="BF178"/>
  <c r="T178"/>
  <c r="R178"/>
  <c r="P178"/>
  <c r="BK178"/>
  <c r="J178"/>
  <c r="BE178"/>
  <c r="BI177"/>
  <c r="BH177"/>
  <c r="BG177"/>
  <c r="BF177"/>
  <c r="T177"/>
  <c r="R177"/>
  <c r="P177"/>
  <c r="BK177"/>
  <c r="J177"/>
  <c r="BE177"/>
  <c r="BI173"/>
  <c r="BH173"/>
  <c r="BG173"/>
  <c r="BF173"/>
  <c r="T173"/>
  <c r="R173"/>
  <c r="P173"/>
  <c r="BK173"/>
  <c r="J173"/>
  <c r="BE173"/>
  <c r="BI170"/>
  <c r="BH170"/>
  <c r="BG170"/>
  <c r="BF170"/>
  <c r="T170"/>
  <c r="R170"/>
  <c r="P170"/>
  <c r="BK170"/>
  <c r="J170"/>
  <c r="BE170"/>
  <c r="BI169"/>
  <c r="BH169"/>
  <c r="BG169"/>
  <c r="BF169"/>
  <c r="T169"/>
  <c r="R169"/>
  <c r="P169"/>
  <c r="BK169"/>
  <c r="J169"/>
  <c r="BE169"/>
  <c r="BI164"/>
  <c r="BH164"/>
  <c r="BG164"/>
  <c r="BF164"/>
  <c r="T164"/>
  <c r="R164"/>
  <c r="P164"/>
  <c r="BK164"/>
  <c r="J164"/>
  <c r="BE164"/>
  <c r="BI162"/>
  <c r="BH162"/>
  <c r="BG162"/>
  <c r="BF162"/>
  <c r="T162"/>
  <c r="R162"/>
  <c r="P162"/>
  <c r="BK162"/>
  <c r="J162"/>
  <c r="BE162"/>
  <c r="BI159"/>
  <c r="BH159"/>
  <c r="BG159"/>
  <c r="BF159"/>
  <c r="T159"/>
  <c r="R159"/>
  <c r="P159"/>
  <c r="BK159"/>
  <c r="J159"/>
  <c r="BE159"/>
  <c r="BI154"/>
  <c r="BH154"/>
  <c r="BG154"/>
  <c r="BF154"/>
  <c r="T154"/>
  <c r="R154"/>
  <c r="P154"/>
  <c r="BK154"/>
  <c r="J154"/>
  <c r="BE154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5"/>
  <c r="BH145"/>
  <c r="BG145"/>
  <c r="BF145"/>
  <c r="T145"/>
  <c r="R145"/>
  <c r="P145"/>
  <c r="BK145"/>
  <c r="J145"/>
  <c r="BE145"/>
  <c r="BI143"/>
  <c r="BH143"/>
  <c r="BG143"/>
  <c r="BF143"/>
  <c r="T143"/>
  <c r="R143"/>
  <c r="P143"/>
  <c r="BK143"/>
  <c r="J143"/>
  <c r="BE143"/>
  <c r="BI142"/>
  <c r="BH142"/>
  <c r="BG142"/>
  <c r="BF142"/>
  <c r="T142"/>
  <c r="T141"/>
  <c r="R142"/>
  <c r="R141"/>
  <c r="P142"/>
  <c r="P141"/>
  <c r="BK142"/>
  <c r="BK141"/>
  <c r="J141"/>
  <c r="J142"/>
  <c r="BE142"/>
  <c r="J60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3"/>
  <c r="BH123"/>
  <c r="BG123"/>
  <c r="BF123"/>
  <c r="T123"/>
  <c r="R123"/>
  <c r="P123"/>
  <c r="BK123"/>
  <c r="J123"/>
  <c r="BE123"/>
  <c r="BI120"/>
  <c r="BH120"/>
  <c r="BG120"/>
  <c r="BF120"/>
  <c r="T120"/>
  <c r="R120"/>
  <c r="P120"/>
  <c r="BK120"/>
  <c r="J120"/>
  <c r="BE120"/>
  <c r="BI116"/>
  <c r="BH116"/>
  <c r="BG116"/>
  <c r="BF116"/>
  <c r="T116"/>
  <c r="R116"/>
  <c r="P116"/>
  <c r="BK116"/>
  <c r="J116"/>
  <c r="BE116"/>
  <c r="BI112"/>
  <c r="BH112"/>
  <c r="BG112"/>
  <c r="BF112"/>
  <c r="T112"/>
  <c r="R112"/>
  <c r="P112"/>
  <c r="BK112"/>
  <c r="J112"/>
  <c r="BE112"/>
  <c r="BI110"/>
  <c r="BH110"/>
  <c r="BG110"/>
  <c r="BF110"/>
  <c r="T110"/>
  <c r="R110"/>
  <c r="P110"/>
  <c r="BK110"/>
  <c r="J110"/>
  <c r="BE110"/>
  <c r="BI109"/>
  <c r="BH109"/>
  <c r="BG109"/>
  <c r="BF109"/>
  <c r="T109"/>
  <c r="R109"/>
  <c r="P109"/>
  <c r="BK109"/>
  <c r="J109"/>
  <c r="BE109"/>
  <c r="BI107"/>
  <c r="BH107"/>
  <c r="BG107"/>
  <c r="BF107"/>
  <c r="T107"/>
  <c r="R107"/>
  <c r="P107"/>
  <c r="BK107"/>
  <c r="J107"/>
  <c r="BE107"/>
  <c r="BI106"/>
  <c r="BH106"/>
  <c r="BG106"/>
  <c r="BF106"/>
  <c r="T106"/>
  <c r="R106"/>
  <c r="P106"/>
  <c r="BK106"/>
  <c r="J106"/>
  <c r="BE106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2"/>
  <c r="BH102"/>
  <c r="BG102"/>
  <c r="BF102"/>
  <c r="T102"/>
  <c r="R102"/>
  <c r="P102"/>
  <c r="BK102"/>
  <c r="J102"/>
  <c r="BE102"/>
  <c r="BI98"/>
  <c r="BH98"/>
  <c r="BG98"/>
  <c r="BF98"/>
  <c r="T98"/>
  <c r="R98"/>
  <c r="P98"/>
  <c r="BK98"/>
  <c r="J98"/>
  <c r="BE98"/>
  <c r="BI95"/>
  <c r="BH95"/>
  <c r="BG95"/>
  <c r="BF95"/>
  <c r="T95"/>
  <c r="T94"/>
  <c r="R95"/>
  <c r="R94"/>
  <c r="P95"/>
  <c r="P94"/>
  <c r="BK95"/>
  <c r="BK94"/>
  <c r="J94"/>
  <c r="J95"/>
  <c r="BE95"/>
  <c r="J59"/>
  <c r="BI90"/>
  <c r="BH90"/>
  <c r="BG90"/>
  <c r="BF90"/>
  <c r="T90"/>
  <c r="R90"/>
  <c r="P90"/>
  <c r="BK90"/>
  <c r="J90"/>
  <c r="BE90"/>
  <c r="BI87"/>
  <c r="BH87"/>
  <c r="BG87"/>
  <c r="BF87"/>
  <c r="T87"/>
  <c r="R87"/>
  <c r="P87"/>
  <c r="BK87"/>
  <c r="J87"/>
  <c r="BE87"/>
  <c r="BI84"/>
  <c r="F34"/>
  <c i="1" r="BD64"/>
  <c i="14" r="BH84"/>
  <c r="F33"/>
  <c i="1" r="BC64"/>
  <c i="14" r="BG84"/>
  <c r="F32"/>
  <c i="1" r="BB64"/>
  <c i="14" r="BF84"/>
  <c r="J31"/>
  <c i="1" r="AW64"/>
  <c i="14" r="F31"/>
  <c i="1" r="BA64"/>
  <c i="14" r="T84"/>
  <c r="T83"/>
  <c r="T82"/>
  <c r="T81"/>
  <c r="R84"/>
  <c r="R83"/>
  <c r="R82"/>
  <c r="R81"/>
  <c r="P84"/>
  <c r="P83"/>
  <c r="P82"/>
  <c r="P81"/>
  <c i="1" r="AU64"/>
  <c i="14" r="BK84"/>
  <c r="BK83"/>
  <c r="J83"/>
  <c r="BK82"/>
  <c r="J82"/>
  <c r="BK81"/>
  <c r="J81"/>
  <c r="J56"/>
  <c r="J27"/>
  <c i="1" r="AG64"/>
  <c i="14" r="J84"/>
  <c r="BE84"/>
  <c r="J30"/>
  <c i="1" r="AV64"/>
  <c i="14" r="F30"/>
  <c i="1" r="AZ64"/>
  <c i="14" r="J58"/>
  <c r="J57"/>
  <c r="J77"/>
  <c r="F77"/>
  <c r="F75"/>
  <c r="E73"/>
  <c r="J51"/>
  <c r="F51"/>
  <c r="F49"/>
  <c r="E47"/>
  <c r="J36"/>
  <c r="J18"/>
  <c r="E18"/>
  <c r="F78"/>
  <c r="F52"/>
  <c r="J17"/>
  <c r="J12"/>
  <c r="J75"/>
  <c r="J49"/>
  <c r="E7"/>
  <c r="E71"/>
  <c r="E45"/>
  <c i="1" r="AY63"/>
  <c r="AX63"/>
  <c i="13" r="BI158"/>
  <c r="BH158"/>
  <c r="BG158"/>
  <c r="BF158"/>
  <c r="T158"/>
  <c r="R158"/>
  <c r="P158"/>
  <c r="BK158"/>
  <c r="J158"/>
  <c r="BE158"/>
  <c r="BI155"/>
  <c r="BH155"/>
  <c r="BG155"/>
  <c r="BF155"/>
  <c r="T155"/>
  <c r="R155"/>
  <c r="P155"/>
  <c r="BK155"/>
  <c r="J155"/>
  <c r="BE155"/>
  <c r="BI152"/>
  <c r="BH152"/>
  <c r="BG152"/>
  <c r="BF152"/>
  <c r="T152"/>
  <c r="R152"/>
  <c r="P152"/>
  <c r="BK152"/>
  <c r="J152"/>
  <c r="BE152"/>
  <c r="BI149"/>
  <c r="BH149"/>
  <c r="BG149"/>
  <c r="BF149"/>
  <c r="T149"/>
  <c r="R149"/>
  <c r="P149"/>
  <c r="BK149"/>
  <c r="J149"/>
  <c r="BE149"/>
  <c r="BI145"/>
  <c r="BH145"/>
  <c r="BG145"/>
  <c r="BF145"/>
  <c r="T145"/>
  <c r="R145"/>
  <c r="P145"/>
  <c r="BK145"/>
  <c r="J145"/>
  <c r="BE145"/>
  <c r="BI142"/>
  <c r="BH142"/>
  <c r="BG142"/>
  <c r="BF142"/>
  <c r="T142"/>
  <c r="R142"/>
  <c r="P142"/>
  <c r="BK142"/>
  <c r="J142"/>
  <c r="BE142"/>
  <c r="BI141"/>
  <c r="BH141"/>
  <c r="BG141"/>
  <c r="BF141"/>
  <c r="T141"/>
  <c r="T140"/>
  <c r="R141"/>
  <c r="R140"/>
  <c r="P141"/>
  <c r="P140"/>
  <c r="BK141"/>
  <c r="BK140"/>
  <c r="J140"/>
  <c r="J141"/>
  <c r="BE141"/>
  <c r="J60"/>
  <c r="BI138"/>
  <c r="BH138"/>
  <c r="BG138"/>
  <c r="BF138"/>
  <c r="T138"/>
  <c r="R138"/>
  <c r="P138"/>
  <c r="BK138"/>
  <c r="J138"/>
  <c r="BE138"/>
  <c r="BI136"/>
  <c r="BH136"/>
  <c r="BG136"/>
  <c r="BF136"/>
  <c r="T136"/>
  <c r="R136"/>
  <c r="P136"/>
  <c r="BK136"/>
  <c r="J136"/>
  <c r="BE136"/>
  <c r="BI133"/>
  <c r="BH133"/>
  <c r="BG133"/>
  <c r="BF133"/>
  <c r="T133"/>
  <c r="R133"/>
  <c r="P133"/>
  <c r="BK133"/>
  <c r="J133"/>
  <c r="BE133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19"/>
  <c r="BH119"/>
  <c r="BG119"/>
  <c r="BF119"/>
  <c r="T119"/>
  <c r="R119"/>
  <c r="P119"/>
  <c r="BK119"/>
  <c r="J119"/>
  <c r="BE119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/>
  <c r="BI108"/>
  <c r="BH108"/>
  <c r="BG108"/>
  <c r="BF108"/>
  <c r="T108"/>
  <c r="R108"/>
  <c r="P108"/>
  <c r="BK108"/>
  <c r="J108"/>
  <c r="BE108"/>
  <c r="BI104"/>
  <c r="BH104"/>
  <c r="BG104"/>
  <c r="BF104"/>
  <c r="T104"/>
  <c r="R104"/>
  <c r="P104"/>
  <c r="BK104"/>
  <c r="J104"/>
  <c r="BE104"/>
  <c r="BI100"/>
  <c r="BH100"/>
  <c r="BG100"/>
  <c r="BF100"/>
  <c r="T100"/>
  <c r="R100"/>
  <c r="P100"/>
  <c r="BK100"/>
  <c r="J100"/>
  <c r="BE100"/>
  <c r="BI97"/>
  <c r="BH97"/>
  <c r="BG97"/>
  <c r="BF97"/>
  <c r="T97"/>
  <c r="R97"/>
  <c r="P97"/>
  <c r="BK97"/>
  <c r="J97"/>
  <c r="BE97"/>
  <c r="BI94"/>
  <c r="BH94"/>
  <c r="BG94"/>
  <c r="BF94"/>
  <c r="T94"/>
  <c r="R94"/>
  <c r="P94"/>
  <c r="BK94"/>
  <c r="J94"/>
  <c r="BE94"/>
  <c r="BI91"/>
  <c r="BH91"/>
  <c r="BG91"/>
  <c r="BF91"/>
  <c r="T91"/>
  <c r="T90"/>
  <c r="R91"/>
  <c r="R90"/>
  <c r="P91"/>
  <c r="P90"/>
  <c r="BK91"/>
  <c r="BK90"/>
  <c r="J90"/>
  <c r="J91"/>
  <c r="BE91"/>
  <c r="J59"/>
  <c r="BI87"/>
  <c r="BH87"/>
  <c r="BG87"/>
  <c r="BF87"/>
  <c r="T87"/>
  <c r="R87"/>
  <c r="P87"/>
  <c r="BK87"/>
  <c r="J87"/>
  <c r="BE87"/>
  <c r="BI84"/>
  <c r="BH84"/>
  <c r="BG84"/>
  <c r="BF84"/>
  <c r="T84"/>
  <c r="R84"/>
  <c r="P84"/>
  <c r="BK84"/>
  <c r="J84"/>
  <c r="BE84"/>
  <c r="BI83"/>
  <c r="F34"/>
  <c i="1" r="BD63"/>
  <c i="13" r="BH83"/>
  <c r="F33"/>
  <c i="1" r="BC63"/>
  <c i="13" r="BG83"/>
  <c r="F32"/>
  <c i="1" r="BB63"/>
  <c i="13" r="BF83"/>
  <c r="J31"/>
  <c i="1" r="AW63"/>
  <c i="13" r="F31"/>
  <c i="1" r="BA63"/>
  <c i="13" r="T83"/>
  <c r="T82"/>
  <c r="T81"/>
  <c r="T80"/>
  <c r="R83"/>
  <c r="R82"/>
  <c r="R81"/>
  <c r="R80"/>
  <c r="P83"/>
  <c r="P82"/>
  <c r="P81"/>
  <c r="P80"/>
  <c i="1" r="AU63"/>
  <c i="13" r="BK83"/>
  <c r="BK82"/>
  <c r="J82"/>
  <c r="BK81"/>
  <c r="J81"/>
  <c r="BK80"/>
  <c r="J80"/>
  <c r="J56"/>
  <c r="J27"/>
  <c i="1" r="AG63"/>
  <c i="13" r="J83"/>
  <c r="BE83"/>
  <c r="J30"/>
  <c i="1" r="AV63"/>
  <c i="13" r="F30"/>
  <c i="1" r="AZ63"/>
  <c i="13" r="J58"/>
  <c r="J57"/>
  <c r="J76"/>
  <c r="F76"/>
  <c r="F74"/>
  <c r="E72"/>
  <c r="J51"/>
  <c r="F51"/>
  <c r="F49"/>
  <c r="E47"/>
  <c r="J36"/>
  <c r="J18"/>
  <c r="E18"/>
  <c r="F77"/>
  <c r="F52"/>
  <c r="J17"/>
  <c r="J12"/>
  <c r="J74"/>
  <c r="J49"/>
  <c r="E7"/>
  <c r="E70"/>
  <c r="E45"/>
  <c i="1" r="AY62"/>
  <c r="AX62"/>
  <c i="12" r="BI216"/>
  <c r="BH216"/>
  <c r="BG216"/>
  <c r="BF216"/>
  <c r="T216"/>
  <c r="R216"/>
  <c r="P216"/>
  <c r="BK216"/>
  <c r="J216"/>
  <c r="BE216"/>
  <c r="BI213"/>
  <c r="BH213"/>
  <c r="BG213"/>
  <c r="BF213"/>
  <c r="T213"/>
  <c r="T212"/>
  <c r="R213"/>
  <c r="R212"/>
  <c r="P213"/>
  <c r="P212"/>
  <c r="BK213"/>
  <c r="BK212"/>
  <c r="J212"/>
  <c r="J213"/>
  <c r="BE213"/>
  <c r="J84"/>
  <c r="BI209"/>
  <c r="BH209"/>
  <c r="BG209"/>
  <c r="BF209"/>
  <c r="T209"/>
  <c r="T208"/>
  <c r="R209"/>
  <c r="R208"/>
  <c r="P209"/>
  <c r="P208"/>
  <c r="BK209"/>
  <c r="BK208"/>
  <c r="J208"/>
  <c r="J209"/>
  <c r="BE209"/>
  <c r="J83"/>
  <c r="BI205"/>
  <c r="BH205"/>
  <c r="BG205"/>
  <c r="BF205"/>
  <c r="T205"/>
  <c r="T204"/>
  <c r="R205"/>
  <c r="R204"/>
  <c r="P205"/>
  <c r="P204"/>
  <c r="BK205"/>
  <c r="BK204"/>
  <c r="J204"/>
  <c r="J205"/>
  <c r="BE205"/>
  <c r="J82"/>
  <c r="BI201"/>
  <c r="BH201"/>
  <c r="BG201"/>
  <c r="BF201"/>
  <c r="T201"/>
  <c r="T200"/>
  <c r="R201"/>
  <c r="R200"/>
  <c r="P201"/>
  <c r="P200"/>
  <c r="BK201"/>
  <c r="BK200"/>
  <c r="J200"/>
  <c r="J201"/>
  <c r="BE201"/>
  <c r="J81"/>
  <c r="BI197"/>
  <c r="BH197"/>
  <c r="BG197"/>
  <c r="BF197"/>
  <c r="T197"/>
  <c r="T196"/>
  <c r="R197"/>
  <c r="R196"/>
  <c r="P197"/>
  <c r="P196"/>
  <c r="BK197"/>
  <c r="BK196"/>
  <c r="J196"/>
  <c r="J197"/>
  <c r="BE197"/>
  <c r="J80"/>
  <c r="BI195"/>
  <c r="BH195"/>
  <c r="BG195"/>
  <c r="BF195"/>
  <c r="T195"/>
  <c r="T194"/>
  <c r="R195"/>
  <c r="R194"/>
  <c r="P195"/>
  <c r="P194"/>
  <c r="BK195"/>
  <c r="BK194"/>
  <c r="J194"/>
  <c r="J195"/>
  <c r="BE195"/>
  <c r="J79"/>
  <c r="BI193"/>
  <c r="BH193"/>
  <c r="BG193"/>
  <c r="BF193"/>
  <c r="T193"/>
  <c r="T192"/>
  <c r="R193"/>
  <c r="R192"/>
  <c r="P193"/>
  <c r="P192"/>
  <c r="BK193"/>
  <c r="BK192"/>
  <c r="J192"/>
  <c r="J193"/>
  <c r="BE193"/>
  <c r="J78"/>
  <c r="BI191"/>
  <c r="BH191"/>
  <c r="BG191"/>
  <c r="BF191"/>
  <c r="T191"/>
  <c r="T190"/>
  <c r="R191"/>
  <c r="R190"/>
  <c r="P191"/>
  <c r="P190"/>
  <c r="BK191"/>
  <c r="BK190"/>
  <c r="J190"/>
  <c r="J191"/>
  <c r="BE191"/>
  <c r="J77"/>
  <c r="BI187"/>
  <c r="BH187"/>
  <c r="BG187"/>
  <c r="BF187"/>
  <c r="T187"/>
  <c r="R187"/>
  <c r="P187"/>
  <c r="BK187"/>
  <c r="J187"/>
  <c r="BE187"/>
  <c r="BI184"/>
  <c r="BH184"/>
  <c r="BG184"/>
  <c r="BF184"/>
  <c r="T184"/>
  <c r="T183"/>
  <c r="R184"/>
  <c r="R183"/>
  <c r="P184"/>
  <c r="P183"/>
  <c r="BK184"/>
  <c r="BK183"/>
  <c r="J183"/>
  <c r="J184"/>
  <c r="BE184"/>
  <c r="J76"/>
  <c r="BI180"/>
  <c r="BH180"/>
  <c r="BG180"/>
  <c r="BF180"/>
  <c r="T180"/>
  <c r="R180"/>
  <c r="P180"/>
  <c r="BK180"/>
  <c r="J180"/>
  <c r="BE180"/>
  <c r="BI177"/>
  <c r="BH177"/>
  <c r="BG177"/>
  <c r="BF177"/>
  <c r="T177"/>
  <c r="T176"/>
  <c r="R177"/>
  <c r="R176"/>
  <c r="P177"/>
  <c r="P176"/>
  <c r="BK177"/>
  <c r="BK176"/>
  <c r="J176"/>
  <c r="J177"/>
  <c r="BE177"/>
  <c r="J75"/>
  <c r="BI173"/>
  <c r="BH173"/>
  <c r="BG173"/>
  <c r="BF173"/>
  <c r="T173"/>
  <c r="T172"/>
  <c r="R173"/>
  <c r="R172"/>
  <c r="P173"/>
  <c r="P172"/>
  <c r="BK173"/>
  <c r="BK172"/>
  <c r="J172"/>
  <c r="J173"/>
  <c r="BE173"/>
  <c r="J74"/>
  <c r="BI169"/>
  <c r="BH169"/>
  <c r="BG169"/>
  <c r="BF169"/>
  <c r="T169"/>
  <c r="T168"/>
  <c r="T167"/>
  <c r="R169"/>
  <c r="R168"/>
  <c r="R167"/>
  <c r="P169"/>
  <c r="P168"/>
  <c r="P167"/>
  <c r="BK169"/>
  <c r="BK168"/>
  <c r="J168"/>
  <c r="BK167"/>
  <c r="J167"/>
  <c r="J169"/>
  <c r="BE169"/>
  <c r="J73"/>
  <c r="J72"/>
  <c r="BI164"/>
  <c r="BH164"/>
  <c r="BG164"/>
  <c r="BF164"/>
  <c r="T164"/>
  <c r="T163"/>
  <c r="R164"/>
  <c r="R163"/>
  <c r="P164"/>
  <c r="P163"/>
  <c r="BK164"/>
  <c r="BK163"/>
  <c r="J163"/>
  <c r="J164"/>
  <c r="BE164"/>
  <c r="J71"/>
  <c r="BI160"/>
  <c r="BH160"/>
  <c r="BG160"/>
  <c r="BF160"/>
  <c r="T160"/>
  <c r="T159"/>
  <c r="R160"/>
  <c r="R159"/>
  <c r="P160"/>
  <c r="P159"/>
  <c r="BK160"/>
  <c r="BK159"/>
  <c r="J159"/>
  <c r="J160"/>
  <c r="BE160"/>
  <c r="J70"/>
  <c r="BI158"/>
  <c r="BH158"/>
  <c r="BG158"/>
  <c r="BF158"/>
  <c r="T158"/>
  <c r="R158"/>
  <c r="P158"/>
  <c r="BK158"/>
  <c r="J158"/>
  <c r="BE158"/>
  <c r="BI155"/>
  <c r="BH155"/>
  <c r="BG155"/>
  <c r="BF155"/>
  <c r="T155"/>
  <c r="T154"/>
  <c r="R155"/>
  <c r="R154"/>
  <c r="P155"/>
  <c r="P154"/>
  <c r="BK155"/>
  <c r="BK154"/>
  <c r="J154"/>
  <c r="J155"/>
  <c r="BE155"/>
  <c r="J69"/>
  <c r="BI151"/>
  <c r="BH151"/>
  <c r="BG151"/>
  <c r="BF151"/>
  <c r="T151"/>
  <c r="R151"/>
  <c r="P151"/>
  <c r="BK151"/>
  <c r="J151"/>
  <c r="BE151"/>
  <c r="BI149"/>
  <c r="BH149"/>
  <c r="BG149"/>
  <c r="BF149"/>
  <c r="T149"/>
  <c r="T148"/>
  <c r="R149"/>
  <c r="R148"/>
  <c r="P149"/>
  <c r="P148"/>
  <c r="BK149"/>
  <c r="BK148"/>
  <c r="J148"/>
  <c r="J149"/>
  <c r="BE149"/>
  <c r="J68"/>
  <c r="BI145"/>
  <c r="BH145"/>
  <c r="BG145"/>
  <c r="BF145"/>
  <c r="T145"/>
  <c r="T144"/>
  <c r="R145"/>
  <c r="R144"/>
  <c r="P145"/>
  <c r="P144"/>
  <c r="BK145"/>
  <c r="BK144"/>
  <c r="J144"/>
  <c r="J145"/>
  <c r="BE145"/>
  <c r="J67"/>
  <c r="BI141"/>
  <c r="BH141"/>
  <c r="BG141"/>
  <c r="BF141"/>
  <c r="T141"/>
  <c r="T140"/>
  <c r="R141"/>
  <c r="R140"/>
  <c r="P141"/>
  <c r="P140"/>
  <c r="BK141"/>
  <c r="BK140"/>
  <c r="J140"/>
  <c r="J141"/>
  <c r="BE141"/>
  <c r="J66"/>
  <c r="BI137"/>
  <c r="BH137"/>
  <c r="BG137"/>
  <c r="BF137"/>
  <c r="T137"/>
  <c r="T136"/>
  <c r="R137"/>
  <c r="R136"/>
  <c r="P137"/>
  <c r="P136"/>
  <c r="BK137"/>
  <c r="BK136"/>
  <c r="J136"/>
  <c r="J137"/>
  <c r="BE137"/>
  <c r="J65"/>
  <c r="BI135"/>
  <c r="BH135"/>
  <c r="BG135"/>
  <c r="BF135"/>
  <c r="T135"/>
  <c r="R135"/>
  <c r="P135"/>
  <c r="BK135"/>
  <c r="J135"/>
  <c r="BE135"/>
  <c r="BI132"/>
  <c r="BH132"/>
  <c r="BG132"/>
  <c r="BF132"/>
  <c r="T132"/>
  <c r="R132"/>
  <c r="P132"/>
  <c r="BK132"/>
  <c r="J132"/>
  <c r="BE132"/>
  <c r="BI129"/>
  <c r="BH129"/>
  <c r="BG129"/>
  <c r="BF129"/>
  <c r="T129"/>
  <c r="T128"/>
  <c r="R129"/>
  <c r="R128"/>
  <c r="P129"/>
  <c r="P128"/>
  <c r="BK129"/>
  <c r="BK128"/>
  <c r="J128"/>
  <c r="J129"/>
  <c r="BE129"/>
  <c r="J64"/>
  <c r="BI125"/>
  <c r="BH125"/>
  <c r="BG125"/>
  <c r="BF125"/>
  <c r="T125"/>
  <c r="T124"/>
  <c r="R125"/>
  <c r="R124"/>
  <c r="P125"/>
  <c r="P124"/>
  <c r="BK125"/>
  <c r="BK124"/>
  <c r="J124"/>
  <c r="J125"/>
  <c r="BE125"/>
  <c r="J63"/>
  <c r="BI121"/>
  <c r="BH121"/>
  <c r="BG121"/>
  <c r="BF121"/>
  <c r="T121"/>
  <c r="T120"/>
  <c r="R121"/>
  <c r="R120"/>
  <c r="P121"/>
  <c r="P120"/>
  <c r="BK121"/>
  <c r="BK120"/>
  <c r="J120"/>
  <c r="J121"/>
  <c r="BE121"/>
  <c r="J62"/>
  <c r="BI119"/>
  <c r="BH119"/>
  <c r="BG119"/>
  <c r="BF119"/>
  <c r="T119"/>
  <c r="T118"/>
  <c r="R119"/>
  <c r="R118"/>
  <c r="P119"/>
  <c r="P118"/>
  <c r="BK119"/>
  <c r="BK118"/>
  <c r="J118"/>
  <c r="J119"/>
  <c r="BE119"/>
  <c r="J61"/>
  <c r="BI115"/>
  <c r="BH115"/>
  <c r="BG115"/>
  <c r="BF115"/>
  <c r="T115"/>
  <c r="T114"/>
  <c r="R115"/>
  <c r="R114"/>
  <c r="P115"/>
  <c r="P114"/>
  <c r="BK115"/>
  <c r="BK114"/>
  <c r="J114"/>
  <c r="J115"/>
  <c r="BE115"/>
  <c r="J60"/>
  <c r="BI111"/>
  <c r="BH111"/>
  <c r="BG111"/>
  <c r="BF111"/>
  <c r="T111"/>
  <c r="T110"/>
  <c r="R111"/>
  <c r="R110"/>
  <c r="P111"/>
  <c r="P110"/>
  <c r="BK111"/>
  <c r="BK110"/>
  <c r="J110"/>
  <c r="J111"/>
  <c r="BE111"/>
  <c r="J59"/>
  <c r="BI107"/>
  <c r="F34"/>
  <c i="1" r="BD62"/>
  <c i="12" r="BH107"/>
  <c r="F33"/>
  <c i="1" r="BC62"/>
  <c i="12" r="BG107"/>
  <c r="F32"/>
  <c i="1" r="BB62"/>
  <c i="12" r="BF107"/>
  <c r="J31"/>
  <c i="1" r="AW62"/>
  <c i="12" r="F31"/>
  <c i="1" r="BA62"/>
  <c i="12" r="T107"/>
  <c r="T106"/>
  <c r="T105"/>
  <c r="T104"/>
  <c r="R107"/>
  <c r="R106"/>
  <c r="R105"/>
  <c r="R104"/>
  <c r="P107"/>
  <c r="P106"/>
  <c r="P105"/>
  <c r="P104"/>
  <c i="1" r="AU62"/>
  <c i="12" r="BK107"/>
  <c r="BK106"/>
  <c r="J106"/>
  <c r="BK105"/>
  <c r="J105"/>
  <c r="BK104"/>
  <c r="J104"/>
  <c r="J56"/>
  <c r="J27"/>
  <c i="1" r="AG62"/>
  <c i="12" r="J107"/>
  <c r="BE107"/>
  <c r="J30"/>
  <c i="1" r="AV62"/>
  <c i="12" r="F30"/>
  <c i="1" r="AZ62"/>
  <c i="12" r="J58"/>
  <c r="J57"/>
  <c r="J100"/>
  <c r="F100"/>
  <c r="F98"/>
  <c r="E96"/>
  <c r="J51"/>
  <c r="F51"/>
  <c r="F49"/>
  <c r="E47"/>
  <c r="J36"/>
  <c r="J18"/>
  <c r="E18"/>
  <c r="F101"/>
  <c r="F52"/>
  <c r="J17"/>
  <c r="J12"/>
  <c r="J98"/>
  <c r="J49"/>
  <c r="E7"/>
  <c r="E94"/>
  <c r="E45"/>
  <c i="1" r="AY61"/>
  <c r="AX61"/>
  <c i="11" r="BI122"/>
  <c r="BH122"/>
  <c r="BG122"/>
  <c r="BF122"/>
  <c r="T122"/>
  <c r="T121"/>
  <c r="R122"/>
  <c r="R121"/>
  <c r="P122"/>
  <c r="P121"/>
  <c r="BK122"/>
  <c r="BK121"/>
  <c r="J121"/>
  <c r="J122"/>
  <c r="BE122"/>
  <c r="J67"/>
  <c r="BI118"/>
  <c r="BH118"/>
  <c r="BG118"/>
  <c r="BF118"/>
  <c r="T118"/>
  <c r="T117"/>
  <c r="R118"/>
  <c r="R117"/>
  <c r="P118"/>
  <c r="P117"/>
  <c r="BK118"/>
  <c r="BK117"/>
  <c r="J117"/>
  <c r="J118"/>
  <c r="BE118"/>
  <c r="J66"/>
  <c r="BI114"/>
  <c r="BH114"/>
  <c r="BG114"/>
  <c r="BF114"/>
  <c r="T114"/>
  <c r="T113"/>
  <c r="R114"/>
  <c r="R113"/>
  <c r="P114"/>
  <c r="P113"/>
  <c r="BK114"/>
  <c r="BK113"/>
  <c r="J113"/>
  <c r="J114"/>
  <c r="BE114"/>
  <c r="J65"/>
  <c r="BI111"/>
  <c r="BH111"/>
  <c r="BG111"/>
  <c r="BF111"/>
  <c r="T111"/>
  <c r="T110"/>
  <c r="R111"/>
  <c r="R110"/>
  <c r="P111"/>
  <c r="P110"/>
  <c r="BK111"/>
  <c r="BK110"/>
  <c r="J110"/>
  <c r="J111"/>
  <c r="BE111"/>
  <c r="J64"/>
  <c r="BI108"/>
  <c r="BH108"/>
  <c r="BG108"/>
  <c r="BF108"/>
  <c r="T108"/>
  <c r="T107"/>
  <c r="R108"/>
  <c r="R107"/>
  <c r="P108"/>
  <c r="P107"/>
  <c r="BK108"/>
  <c r="BK107"/>
  <c r="J107"/>
  <c r="J108"/>
  <c r="BE108"/>
  <c r="J63"/>
  <c r="BI105"/>
  <c r="BH105"/>
  <c r="BG105"/>
  <c r="BF105"/>
  <c r="T105"/>
  <c r="T104"/>
  <c r="R105"/>
  <c r="R104"/>
  <c r="P105"/>
  <c r="P104"/>
  <c r="BK105"/>
  <c r="BK104"/>
  <c r="J104"/>
  <c r="J105"/>
  <c r="BE105"/>
  <c r="J62"/>
  <c r="BI102"/>
  <c r="BH102"/>
  <c r="BG102"/>
  <c r="BF102"/>
  <c r="T102"/>
  <c r="T101"/>
  <c r="R102"/>
  <c r="R101"/>
  <c r="P102"/>
  <c r="P101"/>
  <c r="BK102"/>
  <c r="BK101"/>
  <c r="J101"/>
  <c r="J102"/>
  <c r="BE102"/>
  <c r="J61"/>
  <c r="BI99"/>
  <c r="BH99"/>
  <c r="BG99"/>
  <c r="BF99"/>
  <c r="T99"/>
  <c r="T98"/>
  <c r="T97"/>
  <c r="R99"/>
  <c r="R98"/>
  <c r="R97"/>
  <c r="P99"/>
  <c r="P98"/>
  <c r="P97"/>
  <c r="BK99"/>
  <c r="BK98"/>
  <c r="J98"/>
  <c r="BK97"/>
  <c r="J97"/>
  <c r="J99"/>
  <c r="BE99"/>
  <c r="J60"/>
  <c r="J59"/>
  <c r="BI95"/>
  <c r="BH95"/>
  <c r="BG95"/>
  <c r="BF95"/>
  <c r="T95"/>
  <c r="T94"/>
  <c r="R95"/>
  <c r="R94"/>
  <c r="P95"/>
  <c r="P94"/>
  <c r="BK95"/>
  <c r="BK94"/>
  <c r="J94"/>
  <c r="J95"/>
  <c r="BE95"/>
  <c r="J58"/>
  <c r="BI91"/>
  <c r="BH91"/>
  <c r="BG91"/>
  <c r="BF91"/>
  <c r="T91"/>
  <c r="R91"/>
  <c r="P91"/>
  <c r="BK91"/>
  <c r="J91"/>
  <c r="BE91"/>
  <c r="BI89"/>
  <c r="F34"/>
  <c i="1" r="BD61"/>
  <c i="11" r="BH89"/>
  <c r="F33"/>
  <c i="1" r="BC61"/>
  <c i="11" r="BG89"/>
  <c r="F32"/>
  <c i="1" r="BB61"/>
  <c i="11" r="BF89"/>
  <c r="J31"/>
  <c i="1" r="AW61"/>
  <c i="11" r="F31"/>
  <c i="1" r="BA61"/>
  <c i="11" r="T89"/>
  <c r="T88"/>
  <c r="T87"/>
  <c r="R89"/>
  <c r="R88"/>
  <c r="R87"/>
  <c r="P89"/>
  <c r="P88"/>
  <c r="P87"/>
  <c i="1" r="AU61"/>
  <c i="11" r="BK89"/>
  <c r="BK88"/>
  <c r="J88"/>
  <c r="BK87"/>
  <c r="J87"/>
  <c r="J56"/>
  <c r="J27"/>
  <c i="1" r="AG61"/>
  <c i="11" r="J89"/>
  <c r="BE89"/>
  <c r="J30"/>
  <c i="1" r="AV61"/>
  <c i="11" r="F30"/>
  <c i="1" r="AZ61"/>
  <c i="11" r="J57"/>
  <c r="J83"/>
  <c r="F83"/>
  <c r="F81"/>
  <c r="E79"/>
  <c r="J51"/>
  <c r="F51"/>
  <c r="F49"/>
  <c r="E47"/>
  <c r="J36"/>
  <c r="J18"/>
  <c r="E18"/>
  <c r="F84"/>
  <c r="F52"/>
  <c r="J17"/>
  <c r="J12"/>
  <c r="J81"/>
  <c r="J49"/>
  <c r="E7"/>
  <c r="E77"/>
  <c r="E45"/>
  <c i="1" r="AY60"/>
  <c r="AX60"/>
  <c i="10" r="BI95"/>
  <c r="BH95"/>
  <c r="BG95"/>
  <c r="BF95"/>
  <c r="T95"/>
  <c r="T94"/>
  <c r="R95"/>
  <c r="R94"/>
  <c r="P95"/>
  <c r="P94"/>
  <c r="BK95"/>
  <c r="BK94"/>
  <c r="J94"/>
  <c r="J95"/>
  <c r="BE95"/>
  <c r="J58"/>
  <c r="BI91"/>
  <c r="BH91"/>
  <c r="BG91"/>
  <c r="BF91"/>
  <c r="T91"/>
  <c r="R91"/>
  <c r="P91"/>
  <c r="BK91"/>
  <c r="J91"/>
  <c r="BE91"/>
  <c r="BI88"/>
  <c r="BH88"/>
  <c r="BG88"/>
  <c r="BF88"/>
  <c r="T88"/>
  <c r="R88"/>
  <c r="P88"/>
  <c r="BK88"/>
  <c r="J88"/>
  <c r="BE88"/>
  <c r="BI86"/>
  <c r="BH86"/>
  <c r="BG86"/>
  <c r="BF86"/>
  <c r="T86"/>
  <c r="R86"/>
  <c r="P86"/>
  <c r="BK86"/>
  <c r="J86"/>
  <c r="BE86"/>
  <c r="BI84"/>
  <c r="BH84"/>
  <c r="BG84"/>
  <c r="BF84"/>
  <c r="T84"/>
  <c r="R84"/>
  <c r="P84"/>
  <c r="BK84"/>
  <c r="J84"/>
  <c r="BE84"/>
  <c r="BI82"/>
  <c r="BH82"/>
  <c r="BG82"/>
  <c r="BF82"/>
  <c r="T82"/>
  <c r="R82"/>
  <c r="P82"/>
  <c r="BK82"/>
  <c r="J82"/>
  <c r="BE82"/>
  <c r="BI80"/>
  <c r="F34"/>
  <c i="1" r="BD60"/>
  <c i="10" r="BH80"/>
  <c r="F33"/>
  <c i="1" r="BC60"/>
  <c i="10" r="BG80"/>
  <c r="F32"/>
  <c i="1" r="BB60"/>
  <c i="10" r="BF80"/>
  <c r="J31"/>
  <c i="1" r="AW60"/>
  <c i="10" r="F31"/>
  <c i="1" r="BA60"/>
  <c i="10" r="T80"/>
  <c r="T79"/>
  <c r="T78"/>
  <c r="R80"/>
  <c r="R79"/>
  <c r="R78"/>
  <c r="P80"/>
  <c r="P79"/>
  <c r="P78"/>
  <c i="1" r="AU60"/>
  <c i="10" r="BK80"/>
  <c r="BK79"/>
  <c r="J79"/>
  <c r="BK78"/>
  <c r="J78"/>
  <c r="J56"/>
  <c r="J27"/>
  <c i="1" r="AG60"/>
  <c i="10" r="J80"/>
  <c r="BE80"/>
  <c r="J30"/>
  <c i="1" r="AV60"/>
  <c i="10" r="F30"/>
  <c i="1" r="AZ60"/>
  <c i="10" r="J57"/>
  <c r="J74"/>
  <c r="F74"/>
  <c r="F72"/>
  <c r="E70"/>
  <c r="J51"/>
  <c r="F51"/>
  <c r="F49"/>
  <c r="E47"/>
  <c r="J36"/>
  <c r="J18"/>
  <c r="E18"/>
  <c r="F75"/>
  <c r="F52"/>
  <c r="J17"/>
  <c r="J12"/>
  <c r="J72"/>
  <c r="J49"/>
  <c r="E7"/>
  <c r="E68"/>
  <c r="E45"/>
  <c i="1" r="AY59"/>
  <c r="AX59"/>
  <c i="9" r="BI103"/>
  <c r="BH103"/>
  <c r="BG103"/>
  <c r="BF103"/>
  <c r="T103"/>
  <c r="R103"/>
  <c r="P103"/>
  <c r="BK103"/>
  <c r="J103"/>
  <c r="BE103"/>
  <c r="BI102"/>
  <c r="BH102"/>
  <c r="BG102"/>
  <c r="BF102"/>
  <c r="T102"/>
  <c r="T101"/>
  <c r="R102"/>
  <c r="R101"/>
  <c r="P102"/>
  <c r="P101"/>
  <c r="BK102"/>
  <c r="BK101"/>
  <c r="J101"/>
  <c r="J102"/>
  <c r="BE102"/>
  <c r="J59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6"/>
  <c r="BH96"/>
  <c r="BG96"/>
  <c r="BF96"/>
  <c r="T96"/>
  <c r="R96"/>
  <c r="P96"/>
  <c r="BK96"/>
  <c r="J96"/>
  <c r="BE96"/>
  <c r="BI94"/>
  <c r="BH94"/>
  <c r="BG94"/>
  <c r="BF94"/>
  <c r="T94"/>
  <c r="R94"/>
  <c r="P94"/>
  <c r="BK94"/>
  <c r="J94"/>
  <c r="BE94"/>
  <c r="BI91"/>
  <c r="BH91"/>
  <c r="BG91"/>
  <c r="BF91"/>
  <c r="T91"/>
  <c r="R91"/>
  <c r="P91"/>
  <c r="BK91"/>
  <c r="J91"/>
  <c r="BE91"/>
  <c r="BI88"/>
  <c r="BH88"/>
  <c r="BG88"/>
  <c r="BF88"/>
  <c r="T88"/>
  <c r="R88"/>
  <c r="P88"/>
  <c r="BK88"/>
  <c r="J88"/>
  <c r="BE88"/>
  <c r="BI85"/>
  <c r="BH85"/>
  <c r="BG85"/>
  <c r="BF85"/>
  <c r="T85"/>
  <c r="R85"/>
  <c r="P85"/>
  <c r="BK85"/>
  <c r="J85"/>
  <c r="BE85"/>
  <c r="BI82"/>
  <c r="F34"/>
  <c i="1" r="BD59"/>
  <c i="9" r="BH82"/>
  <c r="F33"/>
  <c i="1" r="BC59"/>
  <c i="9" r="BG82"/>
  <c r="F32"/>
  <c i="1" r="BB59"/>
  <c i="9" r="BF82"/>
  <c r="J31"/>
  <c i="1" r="AW59"/>
  <c i="9" r="F31"/>
  <c i="1" r="BA59"/>
  <c i="9" r="T82"/>
  <c r="T81"/>
  <c r="T80"/>
  <c r="T79"/>
  <c r="R82"/>
  <c r="R81"/>
  <c r="R80"/>
  <c r="R79"/>
  <c r="P82"/>
  <c r="P81"/>
  <c r="P80"/>
  <c r="P79"/>
  <c i="1" r="AU59"/>
  <c i="9" r="BK82"/>
  <c r="BK81"/>
  <c r="J81"/>
  <c r="BK80"/>
  <c r="J80"/>
  <c r="BK79"/>
  <c r="J79"/>
  <c r="J56"/>
  <c r="J27"/>
  <c i="1" r="AG59"/>
  <c i="9" r="J82"/>
  <c r="BE82"/>
  <c r="J30"/>
  <c i="1" r="AV59"/>
  <c i="9" r="F30"/>
  <c i="1" r="AZ59"/>
  <c i="9" r="J58"/>
  <c r="J57"/>
  <c r="J75"/>
  <c r="F75"/>
  <c r="F73"/>
  <c r="E71"/>
  <c r="J51"/>
  <c r="F51"/>
  <c r="F49"/>
  <c r="E47"/>
  <c r="J36"/>
  <c r="J18"/>
  <c r="E18"/>
  <c r="F76"/>
  <c r="F52"/>
  <c r="J17"/>
  <c r="J12"/>
  <c r="J73"/>
  <c r="J49"/>
  <c r="E7"/>
  <c r="E69"/>
  <c r="E45"/>
  <c i="1" r="AY58"/>
  <c r="AX58"/>
  <c i="8" r="BI134"/>
  <c r="BH134"/>
  <c r="BG134"/>
  <c r="BF134"/>
  <c r="T134"/>
  <c r="T133"/>
  <c r="R134"/>
  <c r="R133"/>
  <c r="P134"/>
  <c r="P133"/>
  <c r="BK134"/>
  <c r="BK133"/>
  <c r="J133"/>
  <c r="J134"/>
  <c r="BE134"/>
  <c r="J60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BH119"/>
  <c r="BG119"/>
  <c r="BF119"/>
  <c r="T119"/>
  <c r="R119"/>
  <c r="P119"/>
  <c r="BK119"/>
  <c r="J119"/>
  <c r="BE119"/>
  <c r="BI118"/>
  <c r="BH118"/>
  <c r="BG118"/>
  <c r="BF118"/>
  <c r="T118"/>
  <c r="R118"/>
  <c r="P118"/>
  <c r="BK118"/>
  <c r="J118"/>
  <c r="BE118"/>
  <c r="BI117"/>
  <c r="BH117"/>
  <c r="BG117"/>
  <c r="BF117"/>
  <c r="T117"/>
  <c r="R117"/>
  <c r="P117"/>
  <c r="BK117"/>
  <c r="J117"/>
  <c r="BE117"/>
  <c r="BI116"/>
  <c r="BH116"/>
  <c r="BG116"/>
  <c r="BF116"/>
  <c r="T116"/>
  <c r="R116"/>
  <c r="P116"/>
  <c r="BK116"/>
  <c r="J116"/>
  <c r="BE116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/>
  <c r="BI109"/>
  <c r="BH109"/>
  <c r="BG109"/>
  <c r="BF109"/>
  <c r="T109"/>
  <c r="R109"/>
  <c r="P109"/>
  <c r="BK109"/>
  <c r="J109"/>
  <c r="BE109"/>
  <c r="BI108"/>
  <c r="BH108"/>
  <c r="BG108"/>
  <c r="BF108"/>
  <c r="T108"/>
  <c r="R108"/>
  <c r="P108"/>
  <c r="BK108"/>
  <c r="J108"/>
  <c r="BE108"/>
  <c r="BI107"/>
  <c r="BH107"/>
  <c r="BG107"/>
  <c r="BF107"/>
  <c r="T107"/>
  <c r="R107"/>
  <c r="P107"/>
  <c r="BK107"/>
  <c r="J107"/>
  <c r="BE107"/>
  <c r="BI106"/>
  <c r="BH106"/>
  <c r="BG106"/>
  <c r="BF106"/>
  <c r="T106"/>
  <c r="R106"/>
  <c r="P106"/>
  <c r="BK106"/>
  <c r="J106"/>
  <c r="BE106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0"/>
  <c r="BH100"/>
  <c r="BG100"/>
  <c r="BF100"/>
  <c r="T100"/>
  <c r="R100"/>
  <c r="P100"/>
  <c r="BK100"/>
  <c r="J100"/>
  <c r="BE100"/>
  <c r="BI97"/>
  <c r="BH97"/>
  <c r="BG97"/>
  <c r="BF97"/>
  <c r="T97"/>
  <c r="R97"/>
  <c r="P97"/>
  <c r="BK97"/>
  <c r="J97"/>
  <c r="BE97"/>
  <c r="BI96"/>
  <c r="BH96"/>
  <c r="BG96"/>
  <c r="BF96"/>
  <c r="T96"/>
  <c r="T95"/>
  <c r="R96"/>
  <c r="R95"/>
  <c r="P96"/>
  <c r="P95"/>
  <c r="BK96"/>
  <c r="BK95"/>
  <c r="J95"/>
  <c r="J96"/>
  <c r="BE96"/>
  <c r="J59"/>
  <c r="BI94"/>
  <c r="BH94"/>
  <c r="BG94"/>
  <c r="BF94"/>
  <c r="T94"/>
  <c r="R94"/>
  <c r="P94"/>
  <c r="BK94"/>
  <c r="J94"/>
  <c r="BE94"/>
  <c r="BI93"/>
  <c r="BH93"/>
  <c r="BG93"/>
  <c r="BF93"/>
  <c r="T93"/>
  <c r="T92"/>
  <c r="R93"/>
  <c r="R92"/>
  <c r="P93"/>
  <c r="P92"/>
  <c r="BK93"/>
  <c r="BK92"/>
  <c r="J92"/>
  <c r="J93"/>
  <c r="BE93"/>
  <c r="J58"/>
  <c r="BI91"/>
  <c r="BH91"/>
  <c r="BG91"/>
  <c r="BF91"/>
  <c r="T91"/>
  <c r="R91"/>
  <c r="P91"/>
  <c r="BK91"/>
  <c r="J91"/>
  <c r="BE91"/>
  <c r="BI88"/>
  <c r="BH88"/>
  <c r="BG88"/>
  <c r="BF88"/>
  <c r="T88"/>
  <c r="R88"/>
  <c r="P88"/>
  <c r="BK88"/>
  <c r="J88"/>
  <c r="BE88"/>
  <c r="BI85"/>
  <c r="BH85"/>
  <c r="BG85"/>
  <c r="BF85"/>
  <c r="T85"/>
  <c r="R85"/>
  <c r="P85"/>
  <c r="BK85"/>
  <c r="J85"/>
  <c r="BE85"/>
  <c r="BI82"/>
  <c r="F34"/>
  <c i="1" r="BD58"/>
  <c i="8" r="BH82"/>
  <c r="F33"/>
  <c i="1" r="BC58"/>
  <c i="8" r="BG82"/>
  <c r="F32"/>
  <c i="1" r="BB58"/>
  <c i="8" r="BF82"/>
  <c r="J31"/>
  <c i="1" r="AW58"/>
  <c i="8" r="F31"/>
  <c i="1" r="BA58"/>
  <c i="8" r="T82"/>
  <c r="T81"/>
  <c r="T80"/>
  <c r="R82"/>
  <c r="R81"/>
  <c r="R80"/>
  <c r="P82"/>
  <c r="P81"/>
  <c r="P80"/>
  <c i="1" r="AU58"/>
  <c i="8" r="BK82"/>
  <c r="BK81"/>
  <c r="J81"/>
  <c r="BK80"/>
  <c r="J80"/>
  <c r="J56"/>
  <c r="J27"/>
  <c i="1" r="AG58"/>
  <c i="8" r="J82"/>
  <c r="BE82"/>
  <c r="J30"/>
  <c i="1" r="AV58"/>
  <c i="8" r="F30"/>
  <c i="1" r="AZ58"/>
  <c i="8" r="J57"/>
  <c r="J76"/>
  <c r="F76"/>
  <c r="F74"/>
  <c r="E72"/>
  <c r="J51"/>
  <c r="F51"/>
  <c r="F49"/>
  <c r="E47"/>
  <c r="J36"/>
  <c r="J18"/>
  <c r="E18"/>
  <c r="F77"/>
  <c r="F52"/>
  <c r="J17"/>
  <c r="J12"/>
  <c r="J74"/>
  <c r="J49"/>
  <c r="E7"/>
  <c r="E70"/>
  <c r="E45"/>
  <c i="1" r="AY57"/>
  <c r="AX57"/>
  <c i="7" r="BI131"/>
  <c r="BH131"/>
  <c r="BG131"/>
  <c r="BF131"/>
  <c r="T131"/>
  <c r="R131"/>
  <c r="P131"/>
  <c r="BK131"/>
  <c r="J131"/>
  <c r="BE131"/>
  <c r="BI129"/>
  <c r="BH129"/>
  <c r="BG129"/>
  <c r="BF129"/>
  <c r="T129"/>
  <c r="R129"/>
  <c r="P129"/>
  <c r="BK129"/>
  <c r="J129"/>
  <c r="BE129"/>
  <c r="BI127"/>
  <c r="BH127"/>
  <c r="BG127"/>
  <c r="BF127"/>
  <c r="T127"/>
  <c r="R127"/>
  <c r="P127"/>
  <c r="BK127"/>
  <c r="J127"/>
  <c r="BE127"/>
  <c r="BI125"/>
  <c r="BH125"/>
  <c r="BG125"/>
  <c r="BF125"/>
  <c r="T125"/>
  <c r="R125"/>
  <c r="P125"/>
  <c r="BK125"/>
  <c r="J125"/>
  <c r="BE125"/>
  <c r="BI123"/>
  <c r="BH123"/>
  <c r="BG123"/>
  <c r="BF123"/>
  <c r="T123"/>
  <c r="R123"/>
  <c r="P123"/>
  <c r="BK123"/>
  <c r="J123"/>
  <c r="BE123"/>
  <c r="BI121"/>
  <c r="BH121"/>
  <c r="BG121"/>
  <c r="BF121"/>
  <c r="T121"/>
  <c r="R121"/>
  <c r="P121"/>
  <c r="BK121"/>
  <c r="J121"/>
  <c r="BE121"/>
  <c r="BI119"/>
  <c r="BH119"/>
  <c r="BG119"/>
  <c r="BF119"/>
  <c r="T119"/>
  <c r="R119"/>
  <c r="P119"/>
  <c r="BK119"/>
  <c r="J119"/>
  <c r="BE119"/>
  <c r="BI117"/>
  <c r="BH117"/>
  <c r="BG117"/>
  <c r="BF117"/>
  <c r="T117"/>
  <c r="R117"/>
  <c r="P117"/>
  <c r="BK117"/>
  <c r="J117"/>
  <c r="BE117"/>
  <c r="BI115"/>
  <c r="BH115"/>
  <c r="BG115"/>
  <c r="BF115"/>
  <c r="T115"/>
  <c r="R115"/>
  <c r="P115"/>
  <c r="BK115"/>
  <c r="J115"/>
  <c r="BE115"/>
  <c r="BI113"/>
  <c r="BH113"/>
  <c r="BG113"/>
  <c r="BF113"/>
  <c r="T113"/>
  <c r="R113"/>
  <c r="P113"/>
  <c r="BK113"/>
  <c r="J113"/>
  <c r="BE113"/>
  <c r="BI111"/>
  <c r="BH111"/>
  <c r="BG111"/>
  <c r="BF111"/>
  <c r="T111"/>
  <c r="R111"/>
  <c r="P111"/>
  <c r="BK111"/>
  <c r="J111"/>
  <c r="BE111"/>
  <c r="BI109"/>
  <c r="BH109"/>
  <c r="BG109"/>
  <c r="BF109"/>
  <c r="T109"/>
  <c r="R109"/>
  <c r="P109"/>
  <c r="BK109"/>
  <c r="J109"/>
  <c r="BE109"/>
  <c r="BI107"/>
  <c r="BH107"/>
  <c r="BG107"/>
  <c r="BF107"/>
  <c r="T107"/>
  <c r="R107"/>
  <c r="P107"/>
  <c r="BK107"/>
  <c r="J107"/>
  <c r="BE107"/>
  <c r="BI105"/>
  <c r="BH105"/>
  <c r="BG105"/>
  <c r="BF105"/>
  <c r="T105"/>
  <c r="R105"/>
  <c r="P105"/>
  <c r="BK105"/>
  <c r="J105"/>
  <c r="BE105"/>
  <c r="BI103"/>
  <c r="BH103"/>
  <c r="BG103"/>
  <c r="BF103"/>
  <c r="T103"/>
  <c r="R103"/>
  <c r="P103"/>
  <c r="BK103"/>
  <c r="J103"/>
  <c r="BE103"/>
  <c r="BI101"/>
  <c r="BH101"/>
  <c r="BG101"/>
  <c r="BF101"/>
  <c r="T101"/>
  <c r="R101"/>
  <c r="P101"/>
  <c r="BK101"/>
  <c r="J101"/>
  <c r="BE101"/>
  <c r="BI99"/>
  <c r="BH99"/>
  <c r="BG99"/>
  <c r="BF99"/>
  <c r="T99"/>
  <c r="R99"/>
  <c r="P99"/>
  <c r="BK99"/>
  <c r="J99"/>
  <c r="BE99"/>
  <c r="BI97"/>
  <c r="BH97"/>
  <c r="BG97"/>
  <c r="BF97"/>
  <c r="T97"/>
  <c r="R97"/>
  <c r="P97"/>
  <c r="BK97"/>
  <c r="J97"/>
  <c r="BE97"/>
  <c r="BI95"/>
  <c r="BH95"/>
  <c r="BG95"/>
  <c r="BF95"/>
  <c r="T95"/>
  <c r="R95"/>
  <c r="P95"/>
  <c r="BK95"/>
  <c r="J95"/>
  <c r="BE95"/>
  <c r="BI93"/>
  <c r="BH93"/>
  <c r="BG93"/>
  <c r="BF93"/>
  <c r="T93"/>
  <c r="R93"/>
  <c r="P93"/>
  <c r="BK93"/>
  <c r="J93"/>
  <c r="BE93"/>
  <c r="BI91"/>
  <c r="BH91"/>
  <c r="BG91"/>
  <c r="BF91"/>
  <c r="T91"/>
  <c r="R91"/>
  <c r="P91"/>
  <c r="BK91"/>
  <c r="J91"/>
  <c r="BE91"/>
  <c r="BI89"/>
  <c r="BH89"/>
  <c r="BG89"/>
  <c r="BF89"/>
  <c r="T89"/>
  <c r="R89"/>
  <c r="P89"/>
  <c r="BK89"/>
  <c r="J89"/>
  <c r="BE89"/>
  <c r="BI87"/>
  <c r="BH87"/>
  <c r="BG87"/>
  <c r="BF87"/>
  <c r="T87"/>
  <c r="R87"/>
  <c r="P87"/>
  <c r="BK87"/>
  <c r="J87"/>
  <c r="BE87"/>
  <c r="BI85"/>
  <c r="BH85"/>
  <c r="BG85"/>
  <c r="BF85"/>
  <c r="T85"/>
  <c r="R85"/>
  <c r="P85"/>
  <c r="BK85"/>
  <c r="J85"/>
  <c r="BE85"/>
  <c r="BI83"/>
  <c r="BH83"/>
  <c r="BG83"/>
  <c r="BF83"/>
  <c r="T83"/>
  <c r="R83"/>
  <c r="P83"/>
  <c r="BK83"/>
  <c r="J83"/>
  <c r="BE83"/>
  <c r="BI81"/>
  <c r="BH81"/>
  <c r="BG81"/>
  <c r="BF81"/>
  <c r="T81"/>
  <c r="R81"/>
  <c r="P81"/>
  <c r="BK81"/>
  <c r="J81"/>
  <c r="BE81"/>
  <c r="BI79"/>
  <c r="BH79"/>
  <c r="BG79"/>
  <c r="BF79"/>
  <c r="T79"/>
  <c r="R79"/>
  <c r="P79"/>
  <c r="BK79"/>
  <c r="J79"/>
  <c r="BE79"/>
  <c r="BI77"/>
  <c r="F34"/>
  <c i="1" r="BD57"/>
  <c i="7" r="BH77"/>
  <c r="F33"/>
  <c i="1" r="BC57"/>
  <c i="7" r="BG77"/>
  <c r="F32"/>
  <c i="1" r="BB57"/>
  <c i="7" r="BF77"/>
  <c r="J31"/>
  <c i="1" r="AW57"/>
  <c i="7" r="F31"/>
  <c i="1" r="BA57"/>
  <c i="7" r="T77"/>
  <c r="T76"/>
  <c r="R77"/>
  <c r="R76"/>
  <c r="P77"/>
  <c r="P76"/>
  <c i="1" r="AU57"/>
  <c i="7" r="BK77"/>
  <c r="BK76"/>
  <c r="J76"/>
  <c r="J56"/>
  <c r="J27"/>
  <c i="1" r="AG57"/>
  <c i="7" r="J77"/>
  <c r="BE77"/>
  <c r="J30"/>
  <c i="1" r="AV57"/>
  <c i="7" r="F30"/>
  <c i="1" r="AZ57"/>
  <c i="7" r="J72"/>
  <c r="F72"/>
  <c r="F70"/>
  <c r="E68"/>
  <c r="J51"/>
  <c r="F51"/>
  <c r="F49"/>
  <c r="E47"/>
  <c r="J36"/>
  <c r="J18"/>
  <c r="E18"/>
  <c r="F73"/>
  <c r="F52"/>
  <c r="J17"/>
  <c r="J12"/>
  <c r="J70"/>
  <c r="J49"/>
  <c r="E7"/>
  <c r="E66"/>
  <c r="E45"/>
  <c i="6" r="J419"/>
  <c r="T418"/>
  <c r="R418"/>
  <c r="P418"/>
  <c r="BK418"/>
  <c r="J418"/>
  <c r="J378"/>
  <c r="J331"/>
  <c i="1" r="AY56"/>
  <c r="AX56"/>
  <c i="6" r="J105"/>
  <c r="J104"/>
  <c r="BI416"/>
  <c r="BH416"/>
  <c r="BG416"/>
  <c r="BF416"/>
  <c r="T416"/>
  <c r="R416"/>
  <c r="P416"/>
  <c r="BK416"/>
  <c r="J416"/>
  <c r="BE416"/>
  <c r="BI414"/>
  <c r="BH414"/>
  <c r="BG414"/>
  <c r="BF414"/>
  <c r="T414"/>
  <c r="R414"/>
  <c r="P414"/>
  <c r="BK414"/>
  <c r="J414"/>
  <c r="BE414"/>
  <c r="BI412"/>
  <c r="BH412"/>
  <c r="BG412"/>
  <c r="BF412"/>
  <c r="T412"/>
  <c r="R412"/>
  <c r="P412"/>
  <c r="BK412"/>
  <c r="J412"/>
  <c r="BE412"/>
  <c r="BI410"/>
  <c r="BH410"/>
  <c r="BG410"/>
  <c r="BF410"/>
  <c r="T410"/>
  <c r="R410"/>
  <c r="P410"/>
  <c r="BK410"/>
  <c r="J410"/>
  <c r="BE410"/>
  <c r="BI408"/>
  <c r="BH408"/>
  <c r="BG408"/>
  <c r="BF408"/>
  <c r="T408"/>
  <c r="R408"/>
  <c r="P408"/>
  <c r="BK408"/>
  <c r="J408"/>
  <c r="BE408"/>
  <c r="BI406"/>
  <c r="BH406"/>
  <c r="BG406"/>
  <c r="BF406"/>
  <c r="T406"/>
  <c r="R406"/>
  <c r="P406"/>
  <c r="BK406"/>
  <c r="J406"/>
  <c r="BE406"/>
  <c r="BI404"/>
  <c r="BH404"/>
  <c r="BG404"/>
  <c r="BF404"/>
  <c r="T404"/>
  <c r="R404"/>
  <c r="P404"/>
  <c r="BK404"/>
  <c r="J404"/>
  <c r="BE404"/>
  <c r="BI402"/>
  <c r="BH402"/>
  <c r="BG402"/>
  <c r="BF402"/>
  <c r="T402"/>
  <c r="T401"/>
  <c r="R402"/>
  <c r="R401"/>
  <c r="P402"/>
  <c r="P401"/>
  <c r="BK402"/>
  <c r="BK401"/>
  <c r="J401"/>
  <c r="J402"/>
  <c r="BE402"/>
  <c r="J103"/>
  <c r="BI399"/>
  <c r="BH399"/>
  <c r="BG399"/>
  <c r="BF399"/>
  <c r="T399"/>
  <c r="T398"/>
  <c r="R399"/>
  <c r="R398"/>
  <c r="P399"/>
  <c r="P398"/>
  <c r="BK399"/>
  <c r="BK398"/>
  <c r="J398"/>
  <c r="J399"/>
  <c r="BE399"/>
  <c r="J102"/>
  <c r="BI396"/>
  <c r="BH396"/>
  <c r="BG396"/>
  <c r="BF396"/>
  <c r="T396"/>
  <c r="R396"/>
  <c r="P396"/>
  <c r="BK396"/>
  <c r="J396"/>
  <c r="BE396"/>
  <c r="BI394"/>
  <c r="BH394"/>
  <c r="BG394"/>
  <c r="BF394"/>
  <c r="T394"/>
  <c r="T393"/>
  <c r="R394"/>
  <c r="R393"/>
  <c r="P394"/>
  <c r="P393"/>
  <c r="BK394"/>
  <c r="BK393"/>
  <c r="J393"/>
  <c r="J394"/>
  <c r="BE394"/>
  <c r="J101"/>
  <c r="BI391"/>
  <c r="BH391"/>
  <c r="BG391"/>
  <c r="BF391"/>
  <c r="T391"/>
  <c r="R391"/>
  <c r="P391"/>
  <c r="BK391"/>
  <c r="J391"/>
  <c r="BE391"/>
  <c r="BI389"/>
  <c r="BH389"/>
  <c r="BG389"/>
  <c r="BF389"/>
  <c r="T389"/>
  <c r="R389"/>
  <c r="P389"/>
  <c r="BK389"/>
  <c r="J389"/>
  <c r="BE389"/>
  <c r="BI387"/>
  <c r="BH387"/>
  <c r="BG387"/>
  <c r="BF387"/>
  <c r="T387"/>
  <c r="T386"/>
  <c r="R387"/>
  <c r="R386"/>
  <c r="P387"/>
  <c r="P386"/>
  <c r="BK387"/>
  <c r="BK386"/>
  <c r="J386"/>
  <c r="J387"/>
  <c r="BE387"/>
  <c r="J100"/>
  <c r="BI384"/>
  <c r="BH384"/>
  <c r="BG384"/>
  <c r="BF384"/>
  <c r="T384"/>
  <c r="T383"/>
  <c r="T382"/>
  <c r="R384"/>
  <c r="R383"/>
  <c r="R382"/>
  <c r="P384"/>
  <c r="P383"/>
  <c r="P382"/>
  <c r="BK384"/>
  <c r="BK383"/>
  <c r="J383"/>
  <c r="BK382"/>
  <c r="J382"/>
  <c r="J384"/>
  <c r="BE384"/>
  <c r="J99"/>
  <c r="J98"/>
  <c r="BI380"/>
  <c r="BH380"/>
  <c r="BG380"/>
  <c r="BF380"/>
  <c r="T380"/>
  <c r="T379"/>
  <c r="R380"/>
  <c r="R379"/>
  <c r="P380"/>
  <c r="P379"/>
  <c r="BK380"/>
  <c r="BK379"/>
  <c r="J379"/>
  <c r="J380"/>
  <c r="BE380"/>
  <c r="J97"/>
  <c r="J96"/>
  <c r="BI376"/>
  <c r="BH376"/>
  <c r="BG376"/>
  <c r="BF376"/>
  <c r="T376"/>
  <c r="R376"/>
  <c r="P376"/>
  <c r="BK376"/>
  <c r="J376"/>
  <c r="BE376"/>
  <c r="BI373"/>
  <c r="BH373"/>
  <c r="BG373"/>
  <c r="BF373"/>
  <c r="T373"/>
  <c r="R373"/>
  <c r="P373"/>
  <c r="BK373"/>
  <c r="J373"/>
  <c r="BE373"/>
  <c r="BI371"/>
  <c r="BH371"/>
  <c r="BG371"/>
  <c r="BF371"/>
  <c r="T371"/>
  <c r="R371"/>
  <c r="P371"/>
  <c r="BK371"/>
  <c r="J371"/>
  <c r="BE371"/>
  <c r="BI369"/>
  <c r="BH369"/>
  <c r="BG369"/>
  <c r="BF369"/>
  <c r="T369"/>
  <c r="T368"/>
  <c r="R369"/>
  <c r="R368"/>
  <c r="P369"/>
  <c r="P368"/>
  <c r="BK369"/>
  <c r="BK368"/>
  <c r="J368"/>
  <c r="J369"/>
  <c r="BE369"/>
  <c r="J95"/>
  <c r="BI366"/>
  <c r="BH366"/>
  <c r="BG366"/>
  <c r="BF366"/>
  <c r="T366"/>
  <c r="R366"/>
  <c r="P366"/>
  <c r="BK366"/>
  <c r="J366"/>
  <c r="BE366"/>
  <c r="BI363"/>
  <c r="BH363"/>
  <c r="BG363"/>
  <c r="BF363"/>
  <c r="T363"/>
  <c r="R363"/>
  <c r="P363"/>
  <c r="BK363"/>
  <c r="J363"/>
  <c r="BE363"/>
  <c r="BI361"/>
  <c r="BH361"/>
  <c r="BG361"/>
  <c r="BF361"/>
  <c r="T361"/>
  <c r="R361"/>
  <c r="P361"/>
  <c r="BK361"/>
  <c r="J361"/>
  <c r="BE361"/>
  <c r="BI359"/>
  <c r="BH359"/>
  <c r="BG359"/>
  <c r="BF359"/>
  <c r="T359"/>
  <c r="R359"/>
  <c r="P359"/>
  <c r="BK359"/>
  <c r="J359"/>
  <c r="BE359"/>
  <c r="BI356"/>
  <c r="BH356"/>
  <c r="BG356"/>
  <c r="BF356"/>
  <c r="T356"/>
  <c r="T355"/>
  <c r="R356"/>
  <c r="R355"/>
  <c r="P356"/>
  <c r="P355"/>
  <c r="BK356"/>
  <c r="BK355"/>
  <c r="J355"/>
  <c r="J356"/>
  <c r="BE356"/>
  <c r="J94"/>
  <c r="BI353"/>
  <c r="BH353"/>
  <c r="BG353"/>
  <c r="BF353"/>
  <c r="T353"/>
  <c r="R353"/>
  <c r="P353"/>
  <c r="BK353"/>
  <c r="J353"/>
  <c r="BE353"/>
  <c r="BI351"/>
  <c r="BH351"/>
  <c r="BG351"/>
  <c r="BF351"/>
  <c r="T351"/>
  <c r="T350"/>
  <c r="R351"/>
  <c r="R350"/>
  <c r="P351"/>
  <c r="P350"/>
  <c r="BK351"/>
  <c r="BK350"/>
  <c r="J350"/>
  <c r="J351"/>
  <c r="BE351"/>
  <c r="J93"/>
  <c r="BI348"/>
  <c r="BH348"/>
  <c r="BG348"/>
  <c r="BF348"/>
  <c r="T348"/>
  <c r="R348"/>
  <c r="P348"/>
  <c r="BK348"/>
  <c r="J348"/>
  <c r="BE348"/>
  <c r="BI346"/>
  <c r="BH346"/>
  <c r="BG346"/>
  <c r="BF346"/>
  <c r="T346"/>
  <c r="T345"/>
  <c r="R346"/>
  <c r="R345"/>
  <c r="P346"/>
  <c r="P345"/>
  <c r="BK346"/>
  <c r="BK345"/>
  <c r="J345"/>
  <c r="J346"/>
  <c r="BE346"/>
  <c r="J92"/>
  <c r="BI343"/>
  <c r="BH343"/>
  <c r="BG343"/>
  <c r="BF343"/>
  <c r="T343"/>
  <c r="T342"/>
  <c r="R343"/>
  <c r="R342"/>
  <c r="P343"/>
  <c r="P342"/>
  <c r="BK343"/>
  <c r="BK342"/>
  <c r="J342"/>
  <c r="J343"/>
  <c r="BE343"/>
  <c r="J91"/>
  <c r="BI340"/>
  <c r="BH340"/>
  <c r="BG340"/>
  <c r="BF340"/>
  <c r="T340"/>
  <c r="T339"/>
  <c r="R340"/>
  <c r="R339"/>
  <c r="P340"/>
  <c r="P339"/>
  <c r="BK340"/>
  <c r="BK339"/>
  <c r="J339"/>
  <c r="J340"/>
  <c r="BE340"/>
  <c r="J90"/>
  <c r="BI337"/>
  <c r="BH337"/>
  <c r="BG337"/>
  <c r="BF337"/>
  <c r="T337"/>
  <c r="T336"/>
  <c r="T335"/>
  <c r="R337"/>
  <c r="R336"/>
  <c r="R335"/>
  <c r="P337"/>
  <c r="P336"/>
  <c r="P335"/>
  <c r="BK337"/>
  <c r="BK336"/>
  <c r="J336"/>
  <c r="BK335"/>
  <c r="J335"/>
  <c r="J337"/>
  <c r="BE337"/>
  <c r="J89"/>
  <c r="J88"/>
  <c r="BI333"/>
  <c r="BH333"/>
  <c r="BG333"/>
  <c r="BF333"/>
  <c r="T333"/>
  <c r="T332"/>
  <c r="R333"/>
  <c r="R332"/>
  <c r="P333"/>
  <c r="P332"/>
  <c r="BK333"/>
  <c r="BK332"/>
  <c r="J332"/>
  <c r="J333"/>
  <c r="BE333"/>
  <c r="J87"/>
  <c r="J86"/>
  <c r="BI329"/>
  <c r="BH329"/>
  <c r="BG329"/>
  <c r="BF329"/>
  <c r="T329"/>
  <c r="T328"/>
  <c r="R329"/>
  <c r="R328"/>
  <c r="P329"/>
  <c r="P328"/>
  <c r="BK329"/>
  <c r="BK328"/>
  <c r="J328"/>
  <c r="J329"/>
  <c r="BE329"/>
  <c r="J85"/>
  <c r="BI326"/>
  <c r="BH326"/>
  <c r="BG326"/>
  <c r="BF326"/>
  <c r="T326"/>
  <c r="R326"/>
  <c r="P326"/>
  <c r="BK326"/>
  <c r="J326"/>
  <c r="BE326"/>
  <c r="BI324"/>
  <c r="BH324"/>
  <c r="BG324"/>
  <c r="BF324"/>
  <c r="T324"/>
  <c r="R324"/>
  <c r="P324"/>
  <c r="BK324"/>
  <c r="J324"/>
  <c r="BE324"/>
  <c r="BI322"/>
  <c r="BH322"/>
  <c r="BG322"/>
  <c r="BF322"/>
  <c r="T322"/>
  <c r="R322"/>
  <c r="P322"/>
  <c r="BK322"/>
  <c r="J322"/>
  <c r="BE322"/>
  <c r="BI320"/>
  <c r="BH320"/>
  <c r="BG320"/>
  <c r="BF320"/>
  <c r="T320"/>
  <c r="R320"/>
  <c r="P320"/>
  <c r="BK320"/>
  <c r="J320"/>
  <c r="BE320"/>
  <c r="BI318"/>
  <c r="BH318"/>
  <c r="BG318"/>
  <c r="BF318"/>
  <c r="T318"/>
  <c r="R318"/>
  <c r="P318"/>
  <c r="BK318"/>
  <c r="J318"/>
  <c r="BE318"/>
  <c r="BI316"/>
  <c r="BH316"/>
  <c r="BG316"/>
  <c r="BF316"/>
  <c r="T316"/>
  <c r="R316"/>
  <c r="P316"/>
  <c r="BK316"/>
  <c r="J316"/>
  <c r="BE316"/>
  <c r="BI314"/>
  <c r="BH314"/>
  <c r="BG314"/>
  <c r="BF314"/>
  <c r="T314"/>
  <c r="T313"/>
  <c r="R314"/>
  <c r="R313"/>
  <c r="P314"/>
  <c r="P313"/>
  <c r="BK314"/>
  <c r="BK313"/>
  <c r="J313"/>
  <c r="J314"/>
  <c r="BE314"/>
  <c r="J84"/>
  <c r="BI311"/>
  <c r="BH311"/>
  <c r="BG311"/>
  <c r="BF311"/>
  <c r="T311"/>
  <c r="R311"/>
  <c r="P311"/>
  <c r="BK311"/>
  <c r="J311"/>
  <c r="BE311"/>
  <c r="BI309"/>
  <c r="BH309"/>
  <c r="BG309"/>
  <c r="BF309"/>
  <c r="T309"/>
  <c r="T308"/>
  <c r="R309"/>
  <c r="R308"/>
  <c r="P309"/>
  <c r="P308"/>
  <c r="BK309"/>
  <c r="BK308"/>
  <c r="J308"/>
  <c r="J309"/>
  <c r="BE309"/>
  <c r="J83"/>
  <c r="BI306"/>
  <c r="BH306"/>
  <c r="BG306"/>
  <c r="BF306"/>
  <c r="T306"/>
  <c r="T305"/>
  <c r="R306"/>
  <c r="R305"/>
  <c r="P306"/>
  <c r="P305"/>
  <c r="BK306"/>
  <c r="BK305"/>
  <c r="J305"/>
  <c r="J306"/>
  <c r="BE306"/>
  <c r="J82"/>
  <c r="BI303"/>
  <c r="BH303"/>
  <c r="BG303"/>
  <c r="BF303"/>
  <c r="T303"/>
  <c r="R303"/>
  <c r="P303"/>
  <c r="BK303"/>
  <c r="J303"/>
  <c r="BE303"/>
  <c r="BI301"/>
  <c r="BH301"/>
  <c r="BG301"/>
  <c r="BF301"/>
  <c r="T301"/>
  <c r="R301"/>
  <c r="P301"/>
  <c r="BK301"/>
  <c r="J301"/>
  <c r="BE301"/>
  <c r="BI299"/>
  <c r="BH299"/>
  <c r="BG299"/>
  <c r="BF299"/>
  <c r="T299"/>
  <c r="T298"/>
  <c r="R299"/>
  <c r="R298"/>
  <c r="P299"/>
  <c r="P298"/>
  <c r="BK299"/>
  <c r="BK298"/>
  <c r="J298"/>
  <c r="J299"/>
  <c r="BE299"/>
  <c r="J81"/>
  <c r="BI296"/>
  <c r="BH296"/>
  <c r="BG296"/>
  <c r="BF296"/>
  <c r="T296"/>
  <c r="T295"/>
  <c r="R296"/>
  <c r="R295"/>
  <c r="P296"/>
  <c r="P295"/>
  <c r="BK296"/>
  <c r="BK295"/>
  <c r="J295"/>
  <c r="J296"/>
  <c r="BE296"/>
  <c r="J80"/>
  <c r="BI293"/>
  <c r="BH293"/>
  <c r="BG293"/>
  <c r="BF293"/>
  <c r="T293"/>
  <c r="T292"/>
  <c r="R293"/>
  <c r="R292"/>
  <c r="P293"/>
  <c r="P292"/>
  <c r="BK293"/>
  <c r="BK292"/>
  <c r="J292"/>
  <c r="J293"/>
  <c r="BE293"/>
  <c r="J79"/>
  <c r="BI290"/>
  <c r="BH290"/>
  <c r="BG290"/>
  <c r="BF290"/>
  <c r="T290"/>
  <c r="T289"/>
  <c r="R290"/>
  <c r="R289"/>
  <c r="P290"/>
  <c r="P289"/>
  <c r="BK290"/>
  <c r="BK289"/>
  <c r="J289"/>
  <c r="J290"/>
  <c r="BE290"/>
  <c r="J78"/>
  <c r="BI287"/>
  <c r="BH287"/>
  <c r="BG287"/>
  <c r="BF287"/>
  <c r="T287"/>
  <c r="T286"/>
  <c r="R287"/>
  <c r="R286"/>
  <c r="P287"/>
  <c r="P286"/>
  <c r="BK287"/>
  <c r="BK286"/>
  <c r="J286"/>
  <c r="J287"/>
  <c r="BE287"/>
  <c r="J77"/>
  <c r="BI284"/>
  <c r="BH284"/>
  <c r="BG284"/>
  <c r="BF284"/>
  <c r="T284"/>
  <c r="R284"/>
  <c r="P284"/>
  <c r="BK284"/>
  <c r="J284"/>
  <c r="BE284"/>
  <c r="BI282"/>
  <c r="BH282"/>
  <c r="BG282"/>
  <c r="BF282"/>
  <c r="T282"/>
  <c r="T281"/>
  <c r="R282"/>
  <c r="R281"/>
  <c r="P282"/>
  <c r="P281"/>
  <c r="BK282"/>
  <c r="BK281"/>
  <c r="J281"/>
  <c r="J282"/>
  <c r="BE282"/>
  <c r="J76"/>
  <c r="BI279"/>
  <c r="BH279"/>
  <c r="BG279"/>
  <c r="BF279"/>
  <c r="T279"/>
  <c r="T278"/>
  <c r="R279"/>
  <c r="R278"/>
  <c r="P279"/>
  <c r="P278"/>
  <c r="BK279"/>
  <c r="BK278"/>
  <c r="J278"/>
  <c r="J279"/>
  <c r="BE279"/>
  <c r="J75"/>
  <c r="BI276"/>
  <c r="BH276"/>
  <c r="BG276"/>
  <c r="BF276"/>
  <c r="T276"/>
  <c r="T275"/>
  <c r="R276"/>
  <c r="R275"/>
  <c r="P276"/>
  <c r="P275"/>
  <c r="BK276"/>
  <c r="BK275"/>
  <c r="J275"/>
  <c r="J276"/>
  <c r="BE276"/>
  <c r="J74"/>
  <c r="BI273"/>
  <c r="BH273"/>
  <c r="BG273"/>
  <c r="BF273"/>
  <c r="T273"/>
  <c r="T272"/>
  <c r="R273"/>
  <c r="R272"/>
  <c r="P273"/>
  <c r="P272"/>
  <c r="BK273"/>
  <c r="BK272"/>
  <c r="J272"/>
  <c r="J273"/>
  <c r="BE273"/>
  <c r="J73"/>
  <c r="BI270"/>
  <c r="BH270"/>
  <c r="BG270"/>
  <c r="BF270"/>
  <c r="T270"/>
  <c r="T269"/>
  <c r="R270"/>
  <c r="R269"/>
  <c r="P270"/>
  <c r="P269"/>
  <c r="BK270"/>
  <c r="BK269"/>
  <c r="J269"/>
  <c r="J270"/>
  <c r="BE270"/>
  <c r="J72"/>
  <c r="BI267"/>
  <c r="BH267"/>
  <c r="BG267"/>
  <c r="BF267"/>
  <c r="T267"/>
  <c r="R267"/>
  <c r="P267"/>
  <c r="BK267"/>
  <c r="J267"/>
  <c r="BE267"/>
  <c r="BI265"/>
  <c r="BH265"/>
  <c r="BG265"/>
  <c r="BF265"/>
  <c r="T265"/>
  <c r="R265"/>
  <c r="P265"/>
  <c r="BK265"/>
  <c r="J265"/>
  <c r="BE265"/>
  <c r="BI263"/>
  <c r="BH263"/>
  <c r="BG263"/>
  <c r="BF263"/>
  <c r="T263"/>
  <c r="R263"/>
  <c r="P263"/>
  <c r="BK263"/>
  <c r="J263"/>
  <c r="BE263"/>
  <c r="BI261"/>
  <c r="BH261"/>
  <c r="BG261"/>
  <c r="BF261"/>
  <c r="T261"/>
  <c r="T260"/>
  <c r="R261"/>
  <c r="R260"/>
  <c r="P261"/>
  <c r="P260"/>
  <c r="BK261"/>
  <c r="BK260"/>
  <c r="J260"/>
  <c r="J261"/>
  <c r="BE261"/>
  <c r="J71"/>
  <c r="BI258"/>
  <c r="BH258"/>
  <c r="BG258"/>
  <c r="BF258"/>
  <c r="T258"/>
  <c r="R258"/>
  <c r="P258"/>
  <c r="BK258"/>
  <c r="J258"/>
  <c r="BE258"/>
  <c r="BI256"/>
  <c r="BH256"/>
  <c r="BG256"/>
  <c r="BF256"/>
  <c r="T256"/>
  <c r="R256"/>
  <c r="P256"/>
  <c r="BK256"/>
  <c r="J256"/>
  <c r="BE256"/>
  <c r="BI254"/>
  <c r="BH254"/>
  <c r="BG254"/>
  <c r="BF254"/>
  <c r="T254"/>
  <c r="R254"/>
  <c r="P254"/>
  <c r="BK254"/>
  <c r="J254"/>
  <c r="BE254"/>
  <c r="BI252"/>
  <c r="BH252"/>
  <c r="BG252"/>
  <c r="BF252"/>
  <c r="T252"/>
  <c r="R252"/>
  <c r="P252"/>
  <c r="BK252"/>
  <c r="J252"/>
  <c r="BE252"/>
  <c r="BI250"/>
  <c r="BH250"/>
  <c r="BG250"/>
  <c r="BF250"/>
  <c r="T250"/>
  <c r="R250"/>
  <c r="P250"/>
  <c r="BK250"/>
  <c r="J250"/>
  <c r="BE250"/>
  <c r="BI248"/>
  <c r="BH248"/>
  <c r="BG248"/>
  <c r="BF248"/>
  <c r="T248"/>
  <c r="R248"/>
  <c r="P248"/>
  <c r="BK248"/>
  <c r="J248"/>
  <c r="BE248"/>
  <c r="BI246"/>
  <c r="BH246"/>
  <c r="BG246"/>
  <c r="BF246"/>
  <c r="T246"/>
  <c r="T245"/>
  <c r="R246"/>
  <c r="R245"/>
  <c r="P246"/>
  <c r="P245"/>
  <c r="BK246"/>
  <c r="BK245"/>
  <c r="J245"/>
  <c r="J246"/>
  <c r="BE246"/>
  <c r="J70"/>
  <c r="BI243"/>
  <c r="BH243"/>
  <c r="BG243"/>
  <c r="BF243"/>
  <c r="T243"/>
  <c r="R243"/>
  <c r="P243"/>
  <c r="BK243"/>
  <c r="J243"/>
  <c r="BE243"/>
  <c r="BI241"/>
  <c r="BH241"/>
  <c r="BG241"/>
  <c r="BF241"/>
  <c r="T241"/>
  <c r="T240"/>
  <c r="R241"/>
  <c r="R240"/>
  <c r="P241"/>
  <c r="P240"/>
  <c r="BK241"/>
  <c r="BK240"/>
  <c r="J240"/>
  <c r="J241"/>
  <c r="BE241"/>
  <c r="J69"/>
  <c r="BI238"/>
  <c r="BH238"/>
  <c r="BG238"/>
  <c r="BF238"/>
  <c r="T238"/>
  <c r="R238"/>
  <c r="P238"/>
  <c r="BK238"/>
  <c r="J238"/>
  <c r="BE238"/>
  <c r="BI236"/>
  <c r="BH236"/>
  <c r="BG236"/>
  <c r="BF236"/>
  <c r="T236"/>
  <c r="R236"/>
  <c r="P236"/>
  <c r="BK236"/>
  <c r="J236"/>
  <c r="BE236"/>
  <c r="BI234"/>
  <c r="BH234"/>
  <c r="BG234"/>
  <c r="BF234"/>
  <c r="T234"/>
  <c r="T233"/>
  <c r="R234"/>
  <c r="R233"/>
  <c r="P234"/>
  <c r="P233"/>
  <c r="BK234"/>
  <c r="BK233"/>
  <c r="J233"/>
  <c r="J234"/>
  <c r="BE234"/>
  <c r="J68"/>
  <c r="BI231"/>
  <c r="BH231"/>
  <c r="BG231"/>
  <c r="BF231"/>
  <c r="T231"/>
  <c r="R231"/>
  <c r="P231"/>
  <c r="BK231"/>
  <c r="J231"/>
  <c r="BE231"/>
  <c r="BI229"/>
  <c r="BH229"/>
  <c r="BG229"/>
  <c r="BF229"/>
  <c r="T229"/>
  <c r="R229"/>
  <c r="P229"/>
  <c r="BK229"/>
  <c r="J229"/>
  <c r="BE229"/>
  <c r="BI227"/>
  <c r="BH227"/>
  <c r="BG227"/>
  <c r="BF227"/>
  <c r="T227"/>
  <c r="R227"/>
  <c r="P227"/>
  <c r="BK227"/>
  <c r="J227"/>
  <c r="BE227"/>
  <c r="BI225"/>
  <c r="BH225"/>
  <c r="BG225"/>
  <c r="BF225"/>
  <c r="T225"/>
  <c r="R225"/>
  <c r="P225"/>
  <c r="BK225"/>
  <c r="J225"/>
  <c r="BE225"/>
  <c r="BI223"/>
  <c r="BH223"/>
  <c r="BG223"/>
  <c r="BF223"/>
  <c r="T223"/>
  <c r="T222"/>
  <c r="R223"/>
  <c r="R222"/>
  <c r="P223"/>
  <c r="P222"/>
  <c r="BK223"/>
  <c r="BK222"/>
  <c r="J222"/>
  <c r="J223"/>
  <c r="BE223"/>
  <c r="J67"/>
  <c r="BI220"/>
  <c r="BH220"/>
  <c r="BG220"/>
  <c r="BF220"/>
  <c r="T220"/>
  <c r="R220"/>
  <c r="P220"/>
  <c r="BK220"/>
  <c r="J220"/>
  <c r="BE220"/>
  <c r="BI218"/>
  <c r="BH218"/>
  <c r="BG218"/>
  <c r="BF218"/>
  <c r="T218"/>
  <c r="T217"/>
  <c r="R218"/>
  <c r="R217"/>
  <c r="P218"/>
  <c r="P217"/>
  <c r="BK218"/>
  <c r="BK217"/>
  <c r="J217"/>
  <c r="J218"/>
  <c r="BE218"/>
  <c r="J66"/>
  <c r="BI215"/>
  <c r="BH215"/>
  <c r="BG215"/>
  <c r="BF215"/>
  <c r="T215"/>
  <c r="R215"/>
  <c r="P215"/>
  <c r="BK215"/>
  <c r="J215"/>
  <c r="BE215"/>
  <c r="BI213"/>
  <c r="BH213"/>
  <c r="BG213"/>
  <c r="BF213"/>
  <c r="T213"/>
  <c r="R213"/>
  <c r="P213"/>
  <c r="BK213"/>
  <c r="J213"/>
  <c r="BE213"/>
  <c r="BI211"/>
  <c r="BH211"/>
  <c r="BG211"/>
  <c r="BF211"/>
  <c r="T211"/>
  <c r="T210"/>
  <c r="R211"/>
  <c r="R210"/>
  <c r="P211"/>
  <c r="P210"/>
  <c r="BK211"/>
  <c r="BK210"/>
  <c r="J210"/>
  <c r="J211"/>
  <c r="BE211"/>
  <c r="J65"/>
  <c r="BI208"/>
  <c r="BH208"/>
  <c r="BG208"/>
  <c r="BF208"/>
  <c r="T208"/>
  <c r="R208"/>
  <c r="P208"/>
  <c r="BK208"/>
  <c r="J208"/>
  <c r="BE208"/>
  <c r="BI206"/>
  <c r="BH206"/>
  <c r="BG206"/>
  <c r="BF206"/>
  <c r="T206"/>
  <c r="T205"/>
  <c r="R206"/>
  <c r="R205"/>
  <c r="P206"/>
  <c r="P205"/>
  <c r="BK206"/>
  <c r="BK205"/>
  <c r="J205"/>
  <c r="J206"/>
  <c r="BE206"/>
  <c r="J64"/>
  <c r="BI203"/>
  <c r="BH203"/>
  <c r="BG203"/>
  <c r="BF203"/>
  <c r="T203"/>
  <c r="R203"/>
  <c r="P203"/>
  <c r="BK203"/>
  <c r="J203"/>
  <c r="BE203"/>
  <c r="BI201"/>
  <c r="BH201"/>
  <c r="BG201"/>
  <c r="BF201"/>
  <c r="T201"/>
  <c r="R201"/>
  <c r="P201"/>
  <c r="BK201"/>
  <c r="J201"/>
  <c r="BE201"/>
  <c r="BI199"/>
  <c r="BH199"/>
  <c r="BG199"/>
  <c r="BF199"/>
  <c r="T199"/>
  <c r="R199"/>
  <c r="P199"/>
  <c r="BK199"/>
  <c r="J199"/>
  <c r="BE199"/>
  <c r="BI197"/>
  <c r="BH197"/>
  <c r="BG197"/>
  <c r="BF197"/>
  <c r="T197"/>
  <c r="R197"/>
  <c r="P197"/>
  <c r="BK197"/>
  <c r="J197"/>
  <c r="BE197"/>
  <c r="BI195"/>
  <c r="BH195"/>
  <c r="BG195"/>
  <c r="BF195"/>
  <c r="T195"/>
  <c r="R195"/>
  <c r="P195"/>
  <c r="BK195"/>
  <c r="J195"/>
  <c r="BE195"/>
  <c r="BI193"/>
  <c r="BH193"/>
  <c r="BG193"/>
  <c r="BF193"/>
  <c r="T193"/>
  <c r="R193"/>
  <c r="P193"/>
  <c r="BK193"/>
  <c r="J193"/>
  <c r="BE193"/>
  <c r="BI191"/>
  <c r="BH191"/>
  <c r="BG191"/>
  <c r="BF191"/>
  <c r="T191"/>
  <c r="R191"/>
  <c r="P191"/>
  <c r="BK191"/>
  <c r="J191"/>
  <c r="BE191"/>
  <c r="BI189"/>
  <c r="BH189"/>
  <c r="BG189"/>
  <c r="BF189"/>
  <c r="T189"/>
  <c r="R189"/>
  <c r="P189"/>
  <c r="BK189"/>
  <c r="J189"/>
  <c r="BE189"/>
  <c r="BI187"/>
  <c r="BH187"/>
  <c r="BG187"/>
  <c r="BF187"/>
  <c r="T187"/>
  <c r="T186"/>
  <c r="R187"/>
  <c r="R186"/>
  <c r="P187"/>
  <c r="P186"/>
  <c r="BK187"/>
  <c r="BK186"/>
  <c r="J186"/>
  <c r="J187"/>
  <c r="BE187"/>
  <c r="J63"/>
  <c r="BI184"/>
  <c r="BH184"/>
  <c r="BG184"/>
  <c r="BF184"/>
  <c r="T184"/>
  <c r="T183"/>
  <c r="R184"/>
  <c r="R183"/>
  <c r="P184"/>
  <c r="P183"/>
  <c r="BK184"/>
  <c r="BK183"/>
  <c r="J183"/>
  <c r="J184"/>
  <c r="BE184"/>
  <c r="J62"/>
  <c r="BI182"/>
  <c r="BH182"/>
  <c r="BG182"/>
  <c r="BF182"/>
  <c r="T182"/>
  <c r="R182"/>
  <c r="P182"/>
  <c r="BK182"/>
  <c r="J182"/>
  <c r="BE182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T178"/>
  <c r="R179"/>
  <c r="R178"/>
  <c r="P179"/>
  <c r="P178"/>
  <c r="BK179"/>
  <c r="BK178"/>
  <c r="J178"/>
  <c r="J179"/>
  <c r="BE179"/>
  <c r="J61"/>
  <c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3"/>
  <c r="BH173"/>
  <c r="BG173"/>
  <c r="BF173"/>
  <c r="T173"/>
  <c r="T172"/>
  <c r="R173"/>
  <c r="R172"/>
  <c r="P173"/>
  <c r="P172"/>
  <c r="BK173"/>
  <c r="BK172"/>
  <c r="J172"/>
  <c r="J173"/>
  <c r="BE173"/>
  <c r="J60"/>
  <c r="BI171"/>
  <c r="BH171"/>
  <c r="BG171"/>
  <c r="BF171"/>
  <c r="T171"/>
  <c r="R171"/>
  <c r="P171"/>
  <c r="BK171"/>
  <c r="J171"/>
  <c r="BE171"/>
  <c r="BI170"/>
  <c r="BH170"/>
  <c r="BG170"/>
  <c r="BF170"/>
  <c r="T170"/>
  <c r="R170"/>
  <c r="P170"/>
  <c r="BK170"/>
  <c r="J170"/>
  <c r="BE170"/>
  <c r="BI169"/>
  <c r="BH169"/>
  <c r="BG169"/>
  <c r="BF169"/>
  <c r="T169"/>
  <c r="R169"/>
  <c r="P169"/>
  <c r="BK169"/>
  <c r="J169"/>
  <c r="BE169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R165"/>
  <c r="P165"/>
  <c r="BK165"/>
  <c r="J165"/>
  <c r="BE165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T154"/>
  <c r="R155"/>
  <c r="R154"/>
  <c r="P155"/>
  <c r="P154"/>
  <c r="BK155"/>
  <c r="BK154"/>
  <c r="J154"/>
  <c r="J155"/>
  <c r="BE155"/>
  <c r="J59"/>
  <c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R144"/>
  <c r="P144"/>
  <c r="BK144"/>
  <c r="J144"/>
  <c r="BE144"/>
  <c r="BI143"/>
  <c r="BH143"/>
  <c r="BG143"/>
  <c r="BF143"/>
  <c r="T143"/>
  <c r="R143"/>
  <c r="P143"/>
  <c r="BK143"/>
  <c r="J143"/>
  <c r="BE143"/>
  <c r="BI142"/>
  <c r="BH142"/>
  <c r="BG142"/>
  <c r="BF142"/>
  <c r="T142"/>
  <c r="T141"/>
  <c r="R142"/>
  <c r="R141"/>
  <c r="P142"/>
  <c r="P141"/>
  <c r="BK142"/>
  <c r="BK141"/>
  <c r="J141"/>
  <c r="J142"/>
  <c r="BE142"/>
  <c r="J58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R133"/>
  <c r="P133"/>
  <c r="BK133"/>
  <c r="J133"/>
  <c r="BE133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F34"/>
  <c i="1" r="BD56"/>
  <c i="6" r="BH127"/>
  <c r="F33"/>
  <c i="1" r="BC56"/>
  <c i="6" r="BG127"/>
  <c r="F32"/>
  <c i="1" r="BB56"/>
  <c i="6" r="BF127"/>
  <c r="J31"/>
  <c i="1" r="AW56"/>
  <c i="6" r="F31"/>
  <c i="1" r="BA56"/>
  <c i="6" r="T127"/>
  <c r="T126"/>
  <c r="T125"/>
  <c r="R127"/>
  <c r="R126"/>
  <c r="R125"/>
  <c r="P127"/>
  <c r="P126"/>
  <c r="P125"/>
  <c i="1" r="AU56"/>
  <c i="6" r="BK127"/>
  <c r="BK126"/>
  <c r="J126"/>
  <c r="BK125"/>
  <c r="J125"/>
  <c r="J56"/>
  <c r="J27"/>
  <c i="1" r="AG56"/>
  <c i="6" r="J127"/>
  <c r="BE127"/>
  <c r="J30"/>
  <c i="1" r="AV56"/>
  <c i="6" r="F30"/>
  <c i="1" r="AZ56"/>
  <c i="6" r="J57"/>
  <c r="J121"/>
  <c r="F121"/>
  <c r="F119"/>
  <c r="E117"/>
  <c r="J51"/>
  <c r="F51"/>
  <c r="F49"/>
  <c r="E47"/>
  <c r="J36"/>
  <c r="J18"/>
  <c r="E18"/>
  <c r="F122"/>
  <c r="F52"/>
  <c r="J17"/>
  <c r="J12"/>
  <c r="J119"/>
  <c r="J49"/>
  <c r="E7"/>
  <c r="E115"/>
  <c r="E45"/>
  <c i="1" r="AY55"/>
  <c r="AX55"/>
  <c i="5" r="BI359"/>
  <c r="BH359"/>
  <c r="BG359"/>
  <c r="BF359"/>
  <c r="T359"/>
  <c r="R359"/>
  <c r="P359"/>
  <c r="BK359"/>
  <c r="J359"/>
  <c r="BE359"/>
  <c r="BI358"/>
  <c r="BH358"/>
  <c r="BG358"/>
  <c r="BF358"/>
  <c r="T358"/>
  <c r="R358"/>
  <c r="P358"/>
  <c r="BK358"/>
  <c r="J358"/>
  <c r="BE358"/>
  <c r="BI357"/>
  <c r="BH357"/>
  <c r="BG357"/>
  <c r="BF357"/>
  <c r="T357"/>
  <c r="R357"/>
  <c r="P357"/>
  <c r="BK357"/>
  <c r="J357"/>
  <c r="BE357"/>
  <c r="BI356"/>
  <c r="BH356"/>
  <c r="BG356"/>
  <c r="BF356"/>
  <c r="T356"/>
  <c r="R356"/>
  <c r="P356"/>
  <c r="BK356"/>
  <c r="J356"/>
  <c r="BE356"/>
  <c r="BI355"/>
  <c r="BH355"/>
  <c r="BG355"/>
  <c r="BF355"/>
  <c r="T355"/>
  <c r="R355"/>
  <c r="P355"/>
  <c r="BK355"/>
  <c r="J355"/>
  <c r="BE355"/>
  <c r="BI354"/>
  <c r="BH354"/>
  <c r="BG354"/>
  <c r="BF354"/>
  <c r="T354"/>
  <c r="T353"/>
  <c r="R354"/>
  <c r="R353"/>
  <c r="P354"/>
  <c r="P353"/>
  <c r="BK354"/>
  <c r="BK353"/>
  <c r="J353"/>
  <c r="J354"/>
  <c r="BE354"/>
  <c r="J102"/>
  <c r="BI352"/>
  <c r="BH352"/>
  <c r="BG352"/>
  <c r="BF352"/>
  <c r="T352"/>
  <c r="R352"/>
  <c r="P352"/>
  <c r="BK352"/>
  <c r="J352"/>
  <c r="BE352"/>
  <c r="BI351"/>
  <c r="BH351"/>
  <c r="BG351"/>
  <c r="BF351"/>
  <c r="T351"/>
  <c r="R351"/>
  <c r="P351"/>
  <c r="BK351"/>
  <c r="J351"/>
  <c r="BE351"/>
  <c r="BI350"/>
  <c r="BH350"/>
  <c r="BG350"/>
  <c r="BF350"/>
  <c r="T350"/>
  <c r="R350"/>
  <c r="P350"/>
  <c r="BK350"/>
  <c r="J350"/>
  <c r="BE350"/>
  <c r="BI349"/>
  <c r="BH349"/>
  <c r="BG349"/>
  <c r="BF349"/>
  <c r="T349"/>
  <c r="R349"/>
  <c r="P349"/>
  <c r="BK349"/>
  <c r="J349"/>
  <c r="BE349"/>
  <c r="BI348"/>
  <c r="BH348"/>
  <c r="BG348"/>
  <c r="BF348"/>
  <c r="T348"/>
  <c r="T347"/>
  <c r="R348"/>
  <c r="R347"/>
  <c r="P348"/>
  <c r="P347"/>
  <c r="BK348"/>
  <c r="BK347"/>
  <c r="J347"/>
  <c r="J348"/>
  <c r="BE348"/>
  <c r="J101"/>
  <c r="BI346"/>
  <c r="BH346"/>
  <c r="BG346"/>
  <c r="BF346"/>
  <c r="T346"/>
  <c r="T345"/>
  <c r="R346"/>
  <c r="R345"/>
  <c r="P346"/>
  <c r="P345"/>
  <c r="BK346"/>
  <c r="BK345"/>
  <c r="J345"/>
  <c r="J346"/>
  <c r="BE346"/>
  <c r="J100"/>
  <c r="BI344"/>
  <c r="BH344"/>
  <c r="BG344"/>
  <c r="BF344"/>
  <c r="T344"/>
  <c r="R344"/>
  <c r="P344"/>
  <c r="BK344"/>
  <c r="J344"/>
  <c r="BE344"/>
  <c r="BI343"/>
  <c r="BH343"/>
  <c r="BG343"/>
  <c r="BF343"/>
  <c r="T343"/>
  <c r="R343"/>
  <c r="P343"/>
  <c r="BK343"/>
  <c r="J343"/>
  <c r="BE343"/>
  <c r="BI342"/>
  <c r="BH342"/>
  <c r="BG342"/>
  <c r="BF342"/>
  <c r="T342"/>
  <c r="R342"/>
  <c r="P342"/>
  <c r="BK342"/>
  <c r="J342"/>
  <c r="BE342"/>
  <c r="BI341"/>
  <c r="BH341"/>
  <c r="BG341"/>
  <c r="BF341"/>
  <c r="T341"/>
  <c r="R341"/>
  <c r="P341"/>
  <c r="BK341"/>
  <c r="J341"/>
  <c r="BE341"/>
  <c r="BI340"/>
  <c r="BH340"/>
  <c r="BG340"/>
  <c r="BF340"/>
  <c r="T340"/>
  <c r="R340"/>
  <c r="P340"/>
  <c r="BK340"/>
  <c r="J340"/>
  <c r="BE340"/>
  <c r="BI339"/>
  <c r="BH339"/>
  <c r="BG339"/>
  <c r="BF339"/>
  <c r="T339"/>
  <c r="T338"/>
  <c r="R339"/>
  <c r="R338"/>
  <c r="P339"/>
  <c r="P338"/>
  <c r="BK339"/>
  <c r="BK338"/>
  <c r="J338"/>
  <c r="J339"/>
  <c r="BE339"/>
  <c r="J99"/>
  <c r="BI337"/>
  <c r="BH337"/>
  <c r="BG337"/>
  <c r="BF337"/>
  <c r="T337"/>
  <c r="T336"/>
  <c r="R337"/>
  <c r="R336"/>
  <c r="P337"/>
  <c r="P336"/>
  <c r="BK337"/>
  <c r="BK336"/>
  <c r="J336"/>
  <c r="J337"/>
  <c r="BE337"/>
  <c r="J98"/>
  <c r="BI335"/>
  <c r="BH335"/>
  <c r="BG335"/>
  <c r="BF335"/>
  <c r="T335"/>
  <c r="R335"/>
  <c r="P335"/>
  <c r="BK335"/>
  <c r="J335"/>
  <c r="BE335"/>
  <c r="BI334"/>
  <c r="BH334"/>
  <c r="BG334"/>
  <c r="BF334"/>
  <c r="T334"/>
  <c r="R334"/>
  <c r="P334"/>
  <c r="BK334"/>
  <c r="J334"/>
  <c r="BE334"/>
  <c r="BI333"/>
  <c r="BH333"/>
  <c r="BG333"/>
  <c r="BF333"/>
  <c r="T333"/>
  <c r="R333"/>
  <c r="P333"/>
  <c r="BK333"/>
  <c r="J333"/>
  <c r="BE333"/>
  <c r="BI332"/>
  <c r="BH332"/>
  <c r="BG332"/>
  <c r="BF332"/>
  <c r="T332"/>
  <c r="T331"/>
  <c r="R332"/>
  <c r="R331"/>
  <c r="P332"/>
  <c r="P331"/>
  <c r="BK332"/>
  <c r="BK331"/>
  <c r="J331"/>
  <c r="J332"/>
  <c r="BE332"/>
  <c r="J97"/>
  <c r="BI330"/>
  <c r="BH330"/>
  <c r="BG330"/>
  <c r="BF330"/>
  <c r="T330"/>
  <c r="R330"/>
  <c r="P330"/>
  <c r="BK330"/>
  <c r="J330"/>
  <c r="BE330"/>
  <c r="BI329"/>
  <c r="BH329"/>
  <c r="BG329"/>
  <c r="BF329"/>
  <c r="T329"/>
  <c r="R329"/>
  <c r="P329"/>
  <c r="BK329"/>
  <c r="J329"/>
  <c r="BE329"/>
  <c r="BI328"/>
  <c r="BH328"/>
  <c r="BG328"/>
  <c r="BF328"/>
  <c r="T328"/>
  <c r="T327"/>
  <c r="R328"/>
  <c r="R327"/>
  <c r="P328"/>
  <c r="P327"/>
  <c r="BK328"/>
  <c r="BK327"/>
  <c r="J327"/>
  <c r="J328"/>
  <c r="BE328"/>
  <c r="J96"/>
  <c r="BI326"/>
  <c r="BH326"/>
  <c r="BG326"/>
  <c r="BF326"/>
  <c r="T326"/>
  <c r="R326"/>
  <c r="P326"/>
  <c r="BK326"/>
  <c r="J326"/>
  <c r="BE326"/>
  <c r="BI325"/>
  <c r="BH325"/>
  <c r="BG325"/>
  <c r="BF325"/>
  <c r="T325"/>
  <c r="T324"/>
  <c r="R325"/>
  <c r="R324"/>
  <c r="P325"/>
  <c r="P324"/>
  <c r="BK325"/>
  <c r="BK324"/>
  <c r="J324"/>
  <c r="J325"/>
  <c r="BE325"/>
  <c r="J95"/>
  <c r="BI323"/>
  <c r="BH323"/>
  <c r="BG323"/>
  <c r="BF323"/>
  <c r="T323"/>
  <c r="R323"/>
  <c r="P323"/>
  <c r="BK323"/>
  <c r="J323"/>
  <c r="BE323"/>
  <c r="BI322"/>
  <c r="BH322"/>
  <c r="BG322"/>
  <c r="BF322"/>
  <c r="T322"/>
  <c r="R322"/>
  <c r="P322"/>
  <c r="BK322"/>
  <c r="J322"/>
  <c r="BE322"/>
  <c r="BI321"/>
  <c r="BH321"/>
  <c r="BG321"/>
  <c r="BF321"/>
  <c r="T321"/>
  <c r="R321"/>
  <c r="P321"/>
  <c r="BK321"/>
  <c r="J321"/>
  <c r="BE321"/>
  <c r="BI320"/>
  <c r="BH320"/>
  <c r="BG320"/>
  <c r="BF320"/>
  <c r="T320"/>
  <c r="T319"/>
  <c r="R320"/>
  <c r="R319"/>
  <c r="P320"/>
  <c r="P319"/>
  <c r="BK320"/>
  <c r="BK319"/>
  <c r="J319"/>
  <c r="J320"/>
  <c r="BE320"/>
  <c r="J94"/>
  <c r="BI318"/>
  <c r="BH318"/>
  <c r="BG318"/>
  <c r="BF318"/>
  <c r="T318"/>
  <c r="R318"/>
  <c r="P318"/>
  <c r="BK318"/>
  <c r="J318"/>
  <c r="BE318"/>
  <c r="BI317"/>
  <c r="BH317"/>
  <c r="BG317"/>
  <c r="BF317"/>
  <c r="T317"/>
  <c r="R317"/>
  <c r="P317"/>
  <c r="BK317"/>
  <c r="J317"/>
  <c r="BE317"/>
  <c r="BI316"/>
  <c r="BH316"/>
  <c r="BG316"/>
  <c r="BF316"/>
  <c r="T316"/>
  <c r="R316"/>
  <c r="P316"/>
  <c r="BK316"/>
  <c r="J316"/>
  <c r="BE316"/>
  <c r="BI315"/>
  <c r="BH315"/>
  <c r="BG315"/>
  <c r="BF315"/>
  <c r="T315"/>
  <c r="R315"/>
  <c r="P315"/>
  <c r="BK315"/>
  <c r="J315"/>
  <c r="BE315"/>
  <c r="BI314"/>
  <c r="BH314"/>
  <c r="BG314"/>
  <c r="BF314"/>
  <c r="T314"/>
  <c r="R314"/>
  <c r="P314"/>
  <c r="BK314"/>
  <c r="J314"/>
  <c r="BE314"/>
  <c r="BI313"/>
  <c r="BH313"/>
  <c r="BG313"/>
  <c r="BF313"/>
  <c r="T313"/>
  <c r="R313"/>
  <c r="P313"/>
  <c r="BK313"/>
  <c r="J313"/>
  <c r="BE313"/>
  <c r="BI312"/>
  <c r="BH312"/>
  <c r="BG312"/>
  <c r="BF312"/>
  <c r="T312"/>
  <c r="T311"/>
  <c r="R312"/>
  <c r="R311"/>
  <c r="P312"/>
  <c r="P311"/>
  <c r="BK312"/>
  <c r="BK311"/>
  <c r="J311"/>
  <c r="J312"/>
  <c r="BE312"/>
  <c r="J93"/>
  <c r="BI310"/>
  <c r="BH310"/>
  <c r="BG310"/>
  <c r="BF310"/>
  <c r="T310"/>
  <c r="R310"/>
  <c r="P310"/>
  <c r="BK310"/>
  <c r="J310"/>
  <c r="BE310"/>
  <c r="BI309"/>
  <c r="BH309"/>
  <c r="BG309"/>
  <c r="BF309"/>
  <c r="T309"/>
  <c r="R309"/>
  <c r="P309"/>
  <c r="BK309"/>
  <c r="J309"/>
  <c r="BE309"/>
  <c r="BI308"/>
  <c r="BH308"/>
  <c r="BG308"/>
  <c r="BF308"/>
  <c r="T308"/>
  <c r="R308"/>
  <c r="P308"/>
  <c r="BK308"/>
  <c r="J308"/>
  <c r="BE308"/>
  <c r="BI307"/>
  <c r="BH307"/>
  <c r="BG307"/>
  <c r="BF307"/>
  <c r="T307"/>
  <c r="R307"/>
  <c r="P307"/>
  <c r="BK307"/>
  <c r="J307"/>
  <c r="BE307"/>
  <c r="BI306"/>
  <c r="BH306"/>
  <c r="BG306"/>
  <c r="BF306"/>
  <c r="T306"/>
  <c r="T305"/>
  <c r="R306"/>
  <c r="R305"/>
  <c r="P306"/>
  <c r="P305"/>
  <c r="BK306"/>
  <c r="BK305"/>
  <c r="J305"/>
  <c r="J306"/>
  <c r="BE306"/>
  <c r="J92"/>
  <c r="BI304"/>
  <c r="BH304"/>
  <c r="BG304"/>
  <c r="BF304"/>
  <c r="T304"/>
  <c r="R304"/>
  <c r="P304"/>
  <c r="BK304"/>
  <c r="J304"/>
  <c r="BE304"/>
  <c r="BI303"/>
  <c r="BH303"/>
  <c r="BG303"/>
  <c r="BF303"/>
  <c r="T303"/>
  <c r="R303"/>
  <c r="P303"/>
  <c r="BK303"/>
  <c r="J303"/>
  <c r="BE303"/>
  <c r="BI302"/>
  <c r="BH302"/>
  <c r="BG302"/>
  <c r="BF302"/>
  <c r="T302"/>
  <c r="T301"/>
  <c r="R302"/>
  <c r="R301"/>
  <c r="P302"/>
  <c r="P301"/>
  <c r="BK302"/>
  <c r="BK301"/>
  <c r="J301"/>
  <c r="J302"/>
  <c r="BE302"/>
  <c r="J91"/>
  <c r="BI300"/>
  <c r="BH300"/>
  <c r="BG300"/>
  <c r="BF300"/>
  <c r="T300"/>
  <c r="R300"/>
  <c r="P300"/>
  <c r="BK300"/>
  <c r="J300"/>
  <c r="BE300"/>
  <c r="BI299"/>
  <c r="BH299"/>
  <c r="BG299"/>
  <c r="BF299"/>
  <c r="T299"/>
  <c r="R299"/>
  <c r="P299"/>
  <c r="BK299"/>
  <c r="J299"/>
  <c r="BE299"/>
  <c r="BI298"/>
  <c r="BH298"/>
  <c r="BG298"/>
  <c r="BF298"/>
  <c r="T298"/>
  <c r="R298"/>
  <c r="P298"/>
  <c r="BK298"/>
  <c r="J298"/>
  <c r="BE298"/>
  <c r="BI297"/>
  <c r="BH297"/>
  <c r="BG297"/>
  <c r="BF297"/>
  <c r="T297"/>
  <c r="R297"/>
  <c r="P297"/>
  <c r="BK297"/>
  <c r="J297"/>
  <c r="BE297"/>
  <c r="BI296"/>
  <c r="BH296"/>
  <c r="BG296"/>
  <c r="BF296"/>
  <c r="T296"/>
  <c r="R296"/>
  <c r="P296"/>
  <c r="BK296"/>
  <c r="J296"/>
  <c r="BE296"/>
  <c r="BI295"/>
  <c r="BH295"/>
  <c r="BG295"/>
  <c r="BF295"/>
  <c r="T295"/>
  <c r="R295"/>
  <c r="P295"/>
  <c r="BK295"/>
  <c r="J295"/>
  <c r="BE295"/>
  <c r="BI294"/>
  <c r="BH294"/>
  <c r="BG294"/>
  <c r="BF294"/>
  <c r="T294"/>
  <c r="T293"/>
  <c r="R294"/>
  <c r="R293"/>
  <c r="P294"/>
  <c r="P293"/>
  <c r="BK294"/>
  <c r="BK293"/>
  <c r="J293"/>
  <c r="J294"/>
  <c r="BE294"/>
  <c r="J90"/>
  <c r="BI292"/>
  <c r="BH292"/>
  <c r="BG292"/>
  <c r="BF292"/>
  <c r="T292"/>
  <c r="T291"/>
  <c r="R292"/>
  <c r="R291"/>
  <c r="P292"/>
  <c r="P291"/>
  <c r="BK292"/>
  <c r="BK291"/>
  <c r="J291"/>
  <c r="J292"/>
  <c r="BE292"/>
  <c r="J89"/>
  <c r="BI290"/>
  <c r="BH290"/>
  <c r="BG290"/>
  <c r="BF290"/>
  <c r="T290"/>
  <c r="R290"/>
  <c r="P290"/>
  <c r="BK290"/>
  <c r="J290"/>
  <c r="BE290"/>
  <c r="BI289"/>
  <c r="BH289"/>
  <c r="BG289"/>
  <c r="BF289"/>
  <c r="T289"/>
  <c r="R289"/>
  <c r="P289"/>
  <c r="BK289"/>
  <c r="J289"/>
  <c r="BE289"/>
  <c r="BI288"/>
  <c r="BH288"/>
  <c r="BG288"/>
  <c r="BF288"/>
  <c r="T288"/>
  <c r="T287"/>
  <c r="R288"/>
  <c r="R287"/>
  <c r="P288"/>
  <c r="P287"/>
  <c r="BK288"/>
  <c r="BK287"/>
  <c r="J287"/>
  <c r="J288"/>
  <c r="BE288"/>
  <c r="J88"/>
  <c r="BI286"/>
  <c r="BH286"/>
  <c r="BG286"/>
  <c r="BF286"/>
  <c r="T286"/>
  <c r="R286"/>
  <c r="P286"/>
  <c r="BK286"/>
  <c r="J286"/>
  <c r="BE286"/>
  <c r="BI285"/>
  <c r="BH285"/>
  <c r="BG285"/>
  <c r="BF285"/>
  <c r="T285"/>
  <c r="T284"/>
  <c r="R285"/>
  <c r="R284"/>
  <c r="P285"/>
  <c r="P284"/>
  <c r="BK285"/>
  <c r="BK284"/>
  <c r="J284"/>
  <c r="J285"/>
  <c r="BE285"/>
  <c r="J87"/>
  <c r="BI283"/>
  <c r="BH283"/>
  <c r="BG283"/>
  <c r="BF283"/>
  <c r="T283"/>
  <c r="R283"/>
  <c r="P283"/>
  <c r="BK283"/>
  <c r="J283"/>
  <c r="BE283"/>
  <c r="BI282"/>
  <c r="BH282"/>
  <c r="BG282"/>
  <c r="BF282"/>
  <c r="T282"/>
  <c r="R282"/>
  <c r="P282"/>
  <c r="BK282"/>
  <c r="J282"/>
  <c r="BE282"/>
  <c r="BI281"/>
  <c r="BH281"/>
  <c r="BG281"/>
  <c r="BF281"/>
  <c r="T281"/>
  <c r="R281"/>
  <c r="P281"/>
  <c r="BK281"/>
  <c r="J281"/>
  <c r="BE281"/>
  <c r="BI280"/>
  <c r="BH280"/>
  <c r="BG280"/>
  <c r="BF280"/>
  <c r="T280"/>
  <c r="R280"/>
  <c r="P280"/>
  <c r="BK280"/>
  <c r="J280"/>
  <c r="BE280"/>
  <c r="BI279"/>
  <c r="BH279"/>
  <c r="BG279"/>
  <c r="BF279"/>
  <c r="T279"/>
  <c r="R279"/>
  <c r="P279"/>
  <c r="BK279"/>
  <c r="J279"/>
  <c r="BE279"/>
  <c r="BI278"/>
  <c r="BH278"/>
  <c r="BG278"/>
  <c r="BF278"/>
  <c r="T278"/>
  <c r="R278"/>
  <c r="P278"/>
  <c r="BK278"/>
  <c r="J278"/>
  <c r="BE278"/>
  <c r="BI276"/>
  <c r="BH276"/>
  <c r="BG276"/>
  <c r="BF276"/>
  <c r="T276"/>
  <c r="R276"/>
  <c r="P276"/>
  <c r="BK276"/>
  <c r="J276"/>
  <c r="BE276"/>
  <c r="BI275"/>
  <c r="BH275"/>
  <c r="BG275"/>
  <c r="BF275"/>
  <c r="T275"/>
  <c r="R275"/>
  <c r="P275"/>
  <c r="BK275"/>
  <c r="J275"/>
  <c r="BE275"/>
  <c r="BI273"/>
  <c r="BH273"/>
  <c r="BG273"/>
  <c r="BF273"/>
  <c r="T273"/>
  <c r="T272"/>
  <c r="R273"/>
  <c r="R272"/>
  <c r="P273"/>
  <c r="P272"/>
  <c r="BK273"/>
  <c r="BK272"/>
  <c r="J272"/>
  <c r="J273"/>
  <c r="BE273"/>
  <c r="J86"/>
  <c r="BI271"/>
  <c r="BH271"/>
  <c r="BG271"/>
  <c r="BF271"/>
  <c r="T271"/>
  <c r="R271"/>
  <c r="P271"/>
  <c r="BK271"/>
  <c r="J271"/>
  <c r="BE271"/>
  <c r="BI270"/>
  <c r="BH270"/>
  <c r="BG270"/>
  <c r="BF270"/>
  <c r="T270"/>
  <c r="R270"/>
  <c r="P270"/>
  <c r="BK270"/>
  <c r="J270"/>
  <c r="BE270"/>
  <c r="BI269"/>
  <c r="BH269"/>
  <c r="BG269"/>
  <c r="BF269"/>
  <c r="T269"/>
  <c r="T268"/>
  <c r="R269"/>
  <c r="R268"/>
  <c r="P269"/>
  <c r="P268"/>
  <c r="BK269"/>
  <c r="BK268"/>
  <c r="J268"/>
  <c r="J269"/>
  <c r="BE269"/>
  <c r="J85"/>
  <c r="BI267"/>
  <c r="BH267"/>
  <c r="BG267"/>
  <c r="BF267"/>
  <c r="T267"/>
  <c r="R267"/>
  <c r="P267"/>
  <c r="BK267"/>
  <c r="J267"/>
  <c r="BE267"/>
  <c r="BI266"/>
  <c r="BH266"/>
  <c r="BG266"/>
  <c r="BF266"/>
  <c r="T266"/>
  <c r="T265"/>
  <c r="R266"/>
  <c r="R265"/>
  <c r="P266"/>
  <c r="P265"/>
  <c r="BK266"/>
  <c r="BK265"/>
  <c r="J265"/>
  <c r="J266"/>
  <c r="BE266"/>
  <c r="J84"/>
  <c r="BI264"/>
  <c r="BH264"/>
  <c r="BG264"/>
  <c r="BF264"/>
  <c r="T264"/>
  <c r="R264"/>
  <c r="P264"/>
  <c r="BK264"/>
  <c r="J264"/>
  <c r="BE264"/>
  <c r="BI263"/>
  <c r="BH263"/>
  <c r="BG263"/>
  <c r="BF263"/>
  <c r="T263"/>
  <c r="T262"/>
  <c r="R263"/>
  <c r="R262"/>
  <c r="P263"/>
  <c r="P262"/>
  <c r="BK263"/>
  <c r="BK262"/>
  <c r="J262"/>
  <c r="J263"/>
  <c r="BE263"/>
  <c r="J83"/>
  <c r="BI261"/>
  <c r="BH261"/>
  <c r="BG261"/>
  <c r="BF261"/>
  <c r="T261"/>
  <c r="R261"/>
  <c r="P261"/>
  <c r="BK261"/>
  <c r="J261"/>
  <c r="BE261"/>
  <c r="BI260"/>
  <c r="BH260"/>
  <c r="BG260"/>
  <c r="BF260"/>
  <c r="T260"/>
  <c r="R260"/>
  <c r="P260"/>
  <c r="BK260"/>
  <c r="J260"/>
  <c r="BE260"/>
  <c r="BI259"/>
  <c r="BH259"/>
  <c r="BG259"/>
  <c r="BF259"/>
  <c r="T259"/>
  <c r="R259"/>
  <c r="P259"/>
  <c r="BK259"/>
  <c r="J259"/>
  <c r="BE259"/>
  <c r="BI258"/>
  <c r="BH258"/>
  <c r="BG258"/>
  <c r="BF258"/>
  <c r="T258"/>
  <c r="R258"/>
  <c r="P258"/>
  <c r="BK258"/>
  <c r="J258"/>
  <c r="BE258"/>
  <c r="BI257"/>
  <c r="BH257"/>
  <c r="BG257"/>
  <c r="BF257"/>
  <c r="T257"/>
  <c r="R257"/>
  <c r="P257"/>
  <c r="BK257"/>
  <c r="J257"/>
  <c r="BE257"/>
  <c r="BI256"/>
  <c r="BH256"/>
  <c r="BG256"/>
  <c r="BF256"/>
  <c r="T256"/>
  <c r="T255"/>
  <c r="R256"/>
  <c r="R255"/>
  <c r="P256"/>
  <c r="P255"/>
  <c r="BK256"/>
  <c r="BK255"/>
  <c r="J255"/>
  <c r="J256"/>
  <c r="BE256"/>
  <c r="J82"/>
  <c r="BI254"/>
  <c r="BH254"/>
  <c r="BG254"/>
  <c r="BF254"/>
  <c r="T254"/>
  <c r="R254"/>
  <c r="P254"/>
  <c r="BK254"/>
  <c r="J254"/>
  <c r="BE254"/>
  <c r="BI253"/>
  <c r="BH253"/>
  <c r="BG253"/>
  <c r="BF253"/>
  <c r="T253"/>
  <c r="R253"/>
  <c r="P253"/>
  <c r="BK253"/>
  <c r="J253"/>
  <c r="BE253"/>
  <c r="BI252"/>
  <c r="BH252"/>
  <c r="BG252"/>
  <c r="BF252"/>
  <c r="T252"/>
  <c r="R252"/>
  <c r="P252"/>
  <c r="BK252"/>
  <c r="J252"/>
  <c r="BE252"/>
  <c r="BI251"/>
  <c r="BH251"/>
  <c r="BG251"/>
  <c r="BF251"/>
  <c r="T251"/>
  <c r="R251"/>
  <c r="P251"/>
  <c r="BK251"/>
  <c r="J251"/>
  <c r="BE251"/>
  <c r="BI250"/>
  <c r="BH250"/>
  <c r="BG250"/>
  <c r="BF250"/>
  <c r="T250"/>
  <c r="R250"/>
  <c r="P250"/>
  <c r="BK250"/>
  <c r="J250"/>
  <c r="BE250"/>
  <c r="BI249"/>
  <c r="BH249"/>
  <c r="BG249"/>
  <c r="BF249"/>
  <c r="T249"/>
  <c r="R249"/>
  <c r="P249"/>
  <c r="BK249"/>
  <c r="J249"/>
  <c r="BE249"/>
  <c r="BI248"/>
  <c r="BH248"/>
  <c r="BG248"/>
  <c r="BF248"/>
  <c r="T248"/>
  <c r="R248"/>
  <c r="P248"/>
  <c r="BK248"/>
  <c r="J248"/>
  <c r="BE248"/>
  <c r="BI247"/>
  <c r="BH247"/>
  <c r="BG247"/>
  <c r="BF247"/>
  <c r="T247"/>
  <c r="R247"/>
  <c r="P247"/>
  <c r="BK247"/>
  <c r="J247"/>
  <c r="BE247"/>
  <c r="BI246"/>
  <c r="BH246"/>
  <c r="BG246"/>
  <c r="BF246"/>
  <c r="T246"/>
  <c r="T245"/>
  <c r="R246"/>
  <c r="R245"/>
  <c r="P246"/>
  <c r="P245"/>
  <c r="BK246"/>
  <c r="BK245"/>
  <c r="J245"/>
  <c r="J246"/>
  <c r="BE246"/>
  <c r="J81"/>
  <c r="BI244"/>
  <c r="BH244"/>
  <c r="BG244"/>
  <c r="BF244"/>
  <c r="T244"/>
  <c r="T243"/>
  <c r="R244"/>
  <c r="R243"/>
  <c r="P244"/>
  <c r="P243"/>
  <c r="BK244"/>
  <c r="BK243"/>
  <c r="J243"/>
  <c r="J244"/>
  <c r="BE244"/>
  <c r="J80"/>
  <c r="BI242"/>
  <c r="BH242"/>
  <c r="BG242"/>
  <c r="BF242"/>
  <c r="T242"/>
  <c r="R242"/>
  <c r="P242"/>
  <c r="BK242"/>
  <c r="J242"/>
  <c r="BE242"/>
  <c r="BI241"/>
  <c r="BH241"/>
  <c r="BG241"/>
  <c r="BF241"/>
  <c r="T241"/>
  <c r="R241"/>
  <c r="P241"/>
  <c r="BK241"/>
  <c r="J241"/>
  <c r="BE241"/>
  <c r="BI240"/>
  <c r="BH240"/>
  <c r="BG240"/>
  <c r="BF240"/>
  <c r="T240"/>
  <c r="R240"/>
  <c r="P240"/>
  <c r="BK240"/>
  <c r="J240"/>
  <c r="BE240"/>
  <c r="BI239"/>
  <c r="BH239"/>
  <c r="BG239"/>
  <c r="BF239"/>
  <c r="T239"/>
  <c r="R239"/>
  <c r="P239"/>
  <c r="BK239"/>
  <c r="J239"/>
  <c r="BE239"/>
  <c r="BI238"/>
  <c r="BH238"/>
  <c r="BG238"/>
  <c r="BF238"/>
  <c r="T238"/>
  <c r="T237"/>
  <c r="R238"/>
  <c r="R237"/>
  <c r="P238"/>
  <c r="P237"/>
  <c r="BK238"/>
  <c r="BK237"/>
  <c r="J237"/>
  <c r="J238"/>
  <c r="BE238"/>
  <c r="J79"/>
  <c r="BI236"/>
  <c r="BH236"/>
  <c r="BG236"/>
  <c r="BF236"/>
  <c r="T236"/>
  <c r="R236"/>
  <c r="P236"/>
  <c r="BK236"/>
  <c r="J236"/>
  <c r="BE236"/>
  <c r="BI235"/>
  <c r="BH235"/>
  <c r="BG235"/>
  <c r="BF235"/>
  <c r="T235"/>
  <c r="R235"/>
  <c r="P235"/>
  <c r="BK235"/>
  <c r="J235"/>
  <c r="BE235"/>
  <c r="BI234"/>
  <c r="BH234"/>
  <c r="BG234"/>
  <c r="BF234"/>
  <c r="T234"/>
  <c r="R234"/>
  <c r="P234"/>
  <c r="BK234"/>
  <c r="J234"/>
  <c r="BE234"/>
  <c r="BI233"/>
  <c r="BH233"/>
  <c r="BG233"/>
  <c r="BF233"/>
  <c r="T233"/>
  <c r="T232"/>
  <c r="R233"/>
  <c r="R232"/>
  <c r="P233"/>
  <c r="P232"/>
  <c r="BK233"/>
  <c r="BK232"/>
  <c r="J232"/>
  <c r="J233"/>
  <c r="BE233"/>
  <c r="J78"/>
  <c r="BI231"/>
  <c r="BH231"/>
  <c r="BG231"/>
  <c r="BF231"/>
  <c r="T231"/>
  <c r="R231"/>
  <c r="P231"/>
  <c r="BK231"/>
  <c r="J231"/>
  <c r="BE231"/>
  <c r="BI230"/>
  <c r="BH230"/>
  <c r="BG230"/>
  <c r="BF230"/>
  <c r="T230"/>
  <c r="R230"/>
  <c r="P230"/>
  <c r="BK230"/>
  <c r="J230"/>
  <c r="BE230"/>
  <c r="BI229"/>
  <c r="BH229"/>
  <c r="BG229"/>
  <c r="BF229"/>
  <c r="T229"/>
  <c r="R229"/>
  <c r="P229"/>
  <c r="BK229"/>
  <c r="J229"/>
  <c r="BE229"/>
  <c r="BI228"/>
  <c r="BH228"/>
  <c r="BG228"/>
  <c r="BF228"/>
  <c r="T228"/>
  <c r="R228"/>
  <c r="P228"/>
  <c r="BK228"/>
  <c r="J228"/>
  <c r="BE228"/>
  <c r="BI227"/>
  <c r="BH227"/>
  <c r="BG227"/>
  <c r="BF227"/>
  <c r="T227"/>
  <c r="R227"/>
  <c r="P227"/>
  <c r="BK227"/>
  <c r="J227"/>
  <c r="BE227"/>
  <c r="BI226"/>
  <c r="BH226"/>
  <c r="BG226"/>
  <c r="BF226"/>
  <c r="T226"/>
  <c r="T225"/>
  <c r="R226"/>
  <c r="R225"/>
  <c r="P226"/>
  <c r="P225"/>
  <c r="BK226"/>
  <c r="BK225"/>
  <c r="J225"/>
  <c r="J226"/>
  <c r="BE226"/>
  <c r="J77"/>
  <c r="BI224"/>
  <c r="BH224"/>
  <c r="BG224"/>
  <c r="BF224"/>
  <c r="T224"/>
  <c r="R224"/>
  <c r="P224"/>
  <c r="BK224"/>
  <c r="J224"/>
  <c r="BE224"/>
  <c r="BI223"/>
  <c r="BH223"/>
  <c r="BG223"/>
  <c r="BF223"/>
  <c r="T223"/>
  <c r="R223"/>
  <c r="P223"/>
  <c r="BK223"/>
  <c r="J223"/>
  <c r="BE223"/>
  <c r="BI222"/>
  <c r="BH222"/>
  <c r="BG222"/>
  <c r="BF222"/>
  <c r="T222"/>
  <c r="R222"/>
  <c r="P222"/>
  <c r="BK222"/>
  <c r="J222"/>
  <c r="BE222"/>
  <c r="BI221"/>
  <c r="BH221"/>
  <c r="BG221"/>
  <c r="BF221"/>
  <c r="T221"/>
  <c r="R221"/>
  <c r="P221"/>
  <c r="BK221"/>
  <c r="J221"/>
  <c r="BE221"/>
  <c r="BI220"/>
  <c r="BH220"/>
  <c r="BG220"/>
  <c r="BF220"/>
  <c r="T220"/>
  <c r="R220"/>
  <c r="P220"/>
  <c r="BK220"/>
  <c r="J220"/>
  <c r="BE220"/>
  <c r="BI219"/>
  <c r="BH219"/>
  <c r="BG219"/>
  <c r="BF219"/>
  <c r="T219"/>
  <c r="T218"/>
  <c r="R219"/>
  <c r="R218"/>
  <c r="P219"/>
  <c r="P218"/>
  <c r="BK219"/>
  <c r="BK218"/>
  <c r="J218"/>
  <c r="J219"/>
  <c r="BE219"/>
  <c r="J76"/>
  <c r="BI217"/>
  <c r="BH217"/>
  <c r="BG217"/>
  <c r="BF217"/>
  <c r="T217"/>
  <c r="R217"/>
  <c r="P217"/>
  <c r="BK217"/>
  <c r="J217"/>
  <c r="BE217"/>
  <c r="BI216"/>
  <c r="BH216"/>
  <c r="BG216"/>
  <c r="BF216"/>
  <c r="T216"/>
  <c r="T215"/>
  <c r="R216"/>
  <c r="R215"/>
  <c r="P216"/>
  <c r="P215"/>
  <c r="BK216"/>
  <c r="BK215"/>
  <c r="J215"/>
  <c r="J216"/>
  <c r="BE216"/>
  <c r="J75"/>
  <c r="BI214"/>
  <c r="BH214"/>
  <c r="BG214"/>
  <c r="BF214"/>
  <c r="T214"/>
  <c r="R214"/>
  <c r="P214"/>
  <c r="BK214"/>
  <c r="J214"/>
  <c r="BE214"/>
  <c r="BI213"/>
  <c r="BH213"/>
  <c r="BG213"/>
  <c r="BF213"/>
  <c r="T213"/>
  <c r="T212"/>
  <c r="R213"/>
  <c r="R212"/>
  <c r="P213"/>
  <c r="P212"/>
  <c r="BK213"/>
  <c r="BK212"/>
  <c r="J212"/>
  <c r="J213"/>
  <c r="BE213"/>
  <c r="J74"/>
  <c r="BI211"/>
  <c r="BH211"/>
  <c r="BG211"/>
  <c r="BF211"/>
  <c r="T211"/>
  <c r="R211"/>
  <c r="P211"/>
  <c r="BK211"/>
  <c r="J211"/>
  <c r="BE211"/>
  <c r="BI209"/>
  <c r="BH209"/>
  <c r="BG209"/>
  <c r="BF209"/>
  <c r="T209"/>
  <c r="T208"/>
  <c r="R209"/>
  <c r="R208"/>
  <c r="P209"/>
  <c r="P208"/>
  <c r="BK209"/>
  <c r="BK208"/>
  <c r="J208"/>
  <c r="J209"/>
  <c r="BE209"/>
  <c r="J73"/>
  <c r="BI207"/>
  <c r="BH207"/>
  <c r="BG207"/>
  <c r="BF207"/>
  <c r="T207"/>
  <c r="R207"/>
  <c r="P207"/>
  <c r="BK207"/>
  <c r="J207"/>
  <c r="BE207"/>
  <c r="BI206"/>
  <c r="BH206"/>
  <c r="BG206"/>
  <c r="BF206"/>
  <c r="T206"/>
  <c r="R206"/>
  <c r="P206"/>
  <c r="BK206"/>
  <c r="J206"/>
  <c r="BE206"/>
  <c r="BI204"/>
  <c r="BH204"/>
  <c r="BG204"/>
  <c r="BF204"/>
  <c r="T204"/>
  <c r="R204"/>
  <c r="P204"/>
  <c r="BK204"/>
  <c r="J204"/>
  <c r="BE204"/>
  <c r="BI203"/>
  <c r="BH203"/>
  <c r="BG203"/>
  <c r="BF203"/>
  <c r="T203"/>
  <c r="T202"/>
  <c r="R203"/>
  <c r="R202"/>
  <c r="P203"/>
  <c r="P202"/>
  <c r="BK203"/>
  <c r="BK202"/>
  <c r="J202"/>
  <c r="J203"/>
  <c r="BE203"/>
  <c r="J72"/>
  <c r="BI201"/>
  <c r="BH201"/>
  <c r="BG201"/>
  <c r="BF201"/>
  <c r="T201"/>
  <c r="R201"/>
  <c r="P201"/>
  <c r="BK201"/>
  <c r="J201"/>
  <c r="BE201"/>
  <c r="BI200"/>
  <c r="BH200"/>
  <c r="BG200"/>
  <c r="BF200"/>
  <c r="T200"/>
  <c r="R200"/>
  <c r="P200"/>
  <c r="BK200"/>
  <c r="J200"/>
  <c r="BE200"/>
  <c r="BI199"/>
  <c r="BH199"/>
  <c r="BG199"/>
  <c r="BF199"/>
  <c r="T199"/>
  <c r="T198"/>
  <c r="R199"/>
  <c r="R198"/>
  <c r="P199"/>
  <c r="P198"/>
  <c r="BK199"/>
  <c r="BK198"/>
  <c r="J198"/>
  <c r="J199"/>
  <c r="BE199"/>
  <c r="J71"/>
  <c r="BI197"/>
  <c r="BH197"/>
  <c r="BG197"/>
  <c r="BF197"/>
  <c r="T197"/>
  <c r="R197"/>
  <c r="P197"/>
  <c r="BK197"/>
  <c r="J197"/>
  <c r="BE197"/>
  <c r="BI196"/>
  <c r="BH196"/>
  <c r="BG196"/>
  <c r="BF196"/>
  <c r="T196"/>
  <c r="T195"/>
  <c r="R196"/>
  <c r="R195"/>
  <c r="P196"/>
  <c r="P195"/>
  <c r="BK196"/>
  <c r="BK195"/>
  <c r="J195"/>
  <c r="J196"/>
  <c r="BE196"/>
  <c r="J70"/>
  <c r="BI194"/>
  <c r="BH194"/>
  <c r="BG194"/>
  <c r="BF194"/>
  <c r="T194"/>
  <c r="R194"/>
  <c r="P194"/>
  <c r="BK194"/>
  <c r="J194"/>
  <c r="BE194"/>
  <c r="BI193"/>
  <c r="BH193"/>
  <c r="BG193"/>
  <c r="BF193"/>
  <c r="T193"/>
  <c r="R193"/>
  <c r="P193"/>
  <c r="BK193"/>
  <c r="J193"/>
  <c r="BE193"/>
  <c r="BI192"/>
  <c r="BH192"/>
  <c r="BG192"/>
  <c r="BF192"/>
  <c r="T192"/>
  <c r="T191"/>
  <c r="R192"/>
  <c r="R191"/>
  <c r="P192"/>
  <c r="P191"/>
  <c r="BK192"/>
  <c r="BK191"/>
  <c r="J191"/>
  <c r="J192"/>
  <c r="BE192"/>
  <c r="J69"/>
  <c r="BI190"/>
  <c r="BH190"/>
  <c r="BG190"/>
  <c r="BF190"/>
  <c r="T190"/>
  <c r="R190"/>
  <c r="P190"/>
  <c r="BK190"/>
  <c r="J190"/>
  <c r="BE190"/>
  <c r="BI189"/>
  <c r="BH189"/>
  <c r="BG189"/>
  <c r="BF189"/>
  <c r="T189"/>
  <c r="R189"/>
  <c r="P189"/>
  <c r="BK189"/>
  <c r="J189"/>
  <c r="BE189"/>
  <c r="BI188"/>
  <c r="BH188"/>
  <c r="BG188"/>
  <c r="BF188"/>
  <c r="T188"/>
  <c r="R188"/>
  <c r="P188"/>
  <c r="BK188"/>
  <c r="J188"/>
  <c r="BE188"/>
  <c r="BI187"/>
  <c r="BH187"/>
  <c r="BG187"/>
  <c r="BF187"/>
  <c r="T187"/>
  <c r="R187"/>
  <c r="P187"/>
  <c r="BK187"/>
  <c r="J187"/>
  <c r="BE187"/>
  <c r="BI186"/>
  <c r="BH186"/>
  <c r="BG186"/>
  <c r="BF186"/>
  <c r="T186"/>
  <c r="R186"/>
  <c r="P186"/>
  <c r="BK186"/>
  <c r="J186"/>
  <c r="BE186"/>
  <c r="BI185"/>
  <c r="BH185"/>
  <c r="BG185"/>
  <c r="BF185"/>
  <c r="T185"/>
  <c r="T184"/>
  <c r="R185"/>
  <c r="R184"/>
  <c r="P185"/>
  <c r="P184"/>
  <c r="BK185"/>
  <c r="BK184"/>
  <c r="J184"/>
  <c r="J185"/>
  <c r="BE185"/>
  <c r="J68"/>
  <c r="BI183"/>
  <c r="BH183"/>
  <c r="BG183"/>
  <c r="BF183"/>
  <c r="T183"/>
  <c r="R183"/>
  <c r="P183"/>
  <c r="BK183"/>
  <c r="J183"/>
  <c r="BE183"/>
  <c r="BI182"/>
  <c r="BH182"/>
  <c r="BG182"/>
  <c r="BF182"/>
  <c r="T182"/>
  <c r="R182"/>
  <c r="P182"/>
  <c r="BK182"/>
  <c r="J182"/>
  <c r="BE182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8"/>
  <c r="BH178"/>
  <c r="BG178"/>
  <c r="BF178"/>
  <c r="T178"/>
  <c r="R178"/>
  <c r="P178"/>
  <c r="BK178"/>
  <c r="J178"/>
  <c r="BE178"/>
  <c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T170"/>
  <c r="R171"/>
  <c r="R170"/>
  <c r="P171"/>
  <c r="P170"/>
  <c r="BK171"/>
  <c r="BK170"/>
  <c r="J170"/>
  <c r="J171"/>
  <c r="BE171"/>
  <c r="J67"/>
  <c r="BI169"/>
  <c r="BH169"/>
  <c r="BG169"/>
  <c r="BF169"/>
  <c r="T169"/>
  <c r="R169"/>
  <c r="P169"/>
  <c r="BK169"/>
  <c r="J169"/>
  <c r="BE169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R165"/>
  <c r="P165"/>
  <c r="BK165"/>
  <c r="J165"/>
  <c r="BE165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R159"/>
  <c r="P159"/>
  <c r="BK159"/>
  <c r="J159"/>
  <c r="BE159"/>
  <c r="BI158"/>
  <c r="BH158"/>
  <c r="BG158"/>
  <c r="BF158"/>
  <c r="T158"/>
  <c r="R158"/>
  <c r="P158"/>
  <c r="BK158"/>
  <c r="J158"/>
  <c r="BE158"/>
  <c r="BI157"/>
  <c r="BH157"/>
  <c r="BG157"/>
  <c r="BF157"/>
  <c r="T157"/>
  <c r="T156"/>
  <c r="R157"/>
  <c r="R156"/>
  <c r="P157"/>
  <c r="P156"/>
  <c r="BK157"/>
  <c r="BK156"/>
  <c r="J156"/>
  <c r="J157"/>
  <c r="BE157"/>
  <c r="J6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T148"/>
  <c r="R149"/>
  <c r="R148"/>
  <c r="P149"/>
  <c r="P148"/>
  <c r="BK149"/>
  <c r="BK148"/>
  <c r="J148"/>
  <c r="J149"/>
  <c r="BE149"/>
  <c r="J65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T143"/>
  <c r="R144"/>
  <c r="R143"/>
  <c r="P144"/>
  <c r="P143"/>
  <c r="BK144"/>
  <c r="BK143"/>
  <c r="J143"/>
  <c r="J144"/>
  <c r="BE144"/>
  <c r="J64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T139"/>
  <c r="R140"/>
  <c r="R139"/>
  <c r="P140"/>
  <c r="P139"/>
  <c r="BK140"/>
  <c r="BK139"/>
  <c r="J139"/>
  <c r="J140"/>
  <c r="BE140"/>
  <c r="J63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T134"/>
  <c r="R135"/>
  <c r="R134"/>
  <c r="P135"/>
  <c r="P134"/>
  <c r="BK135"/>
  <c r="BK134"/>
  <c r="J134"/>
  <c r="J135"/>
  <c r="BE135"/>
  <c r="J62"/>
  <c r="BI133"/>
  <c r="BH133"/>
  <c r="BG133"/>
  <c r="BF133"/>
  <c r="T133"/>
  <c r="R133"/>
  <c r="P133"/>
  <c r="BK133"/>
  <c r="J133"/>
  <c r="BE133"/>
  <c r="BI131"/>
  <c r="BH131"/>
  <c r="BG131"/>
  <c r="BF131"/>
  <c r="T131"/>
  <c r="T130"/>
  <c r="R131"/>
  <c r="R130"/>
  <c r="P131"/>
  <c r="P130"/>
  <c r="BK131"/>
  <c r="BK130"/>
  <c r="J130"/>
  <c r="J131"/>
  <c r="BE131"/>
  <c r="J61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F34"/>
  <c i="1" r="BD55"/>
  <c i="5" r="BH127"/>
  <c r="F33"/>
  <c i="1" r="BC55"/>
  <c i="5" r="BG127"/>
  <c r="F32"/>
  <c i="1" r="BB55"/>
  <c i="5" r="BF127"/>
  <c r="J31"/>
  <c i="1" r="AW55"/>
  <c i="5" r="F31"/>
  <c i="1" r="BA55"/>
  <c i="5" r="T127"/>
  <c r="T126"/>
  <c r="T125"/>
  <c r="T124"/>
  <c r="T123"/>
  <c r="T122"/>
  <c r="R127"/>
  <c r="R126"/>
  <c r="R125"/>
  <c r="R124"/>
  <c r="R123"/>
  <c r="R122"/>
  <c r="P127"/>
  <c r="P126"/>
  <c r="P125"/>
  <c r="P124"/>
  <c r="P123"/>
  <c r="P122"/>
  <c i="1" r="AU55"/>
  <c i="5" r="BK127"/>
  <c r="BK126"/>
  <c r="J126"/>
  <c r="BK125"/>
  <c r="J125"/>
  <c r="BK124"/>
  <c r="J124"/>
  <c r="BK123"/>
  <c r="J123"/>
  <c r="BK122"/>
  <c r="J122"/>
  <c r="J56"/>
  <c r="J27"/>
  <c i="1" r="AG55"/>
  <c i="5" r="J127"/>
  <c r="BE127"/>
  <c r="J30"/>
  <c i="1" r="AV55"/>
  <c i="5" r="F30"/>
  <c i="1" r="AZ55"/>
  <c i="5" r="J60"/>
  <c r="J59"/>
  <c r="J58"/>
  <c r="J57"/>
  <c r="J118"/>
  <c r="F118"/>
  <c r="F116"/>
  <c r="E114"/>
  <c r="J51"/>
  <c r="F51"/>
  <c r="F49"/>
  <c r="E47"/>
  <c r="J36"/>
  <c r="J18"/>
  <c r="E18"/>
  <c r="F119"/>
  <c r="F52"/>
  <c r="J17"/>
  <c r="J12"/>
  <c r="J116"/>
  <c r="J49"/>
  <c r="E7"/>
  <c r="E112"/>
  <c r="E45"/>
  <c i="1" r="AY54"/>
  <c r="AX54"/>
  <c i="4" r="BI213"/>
  <c r="BH213"/>
  <c r="BG213"/>
  <c r="BF213"/>
  <c r="T213"/>
  <c r="R213"/>
  <c r="P213"/>
  <c r="BK213"/>
  <c r="J213"/>
  <c r="BE213"/>
  <c r="BI212"/>
  <c r="BH212"/>
  <c r="BG212"/>
  <c r="BF212"/>
  <c r="T212"/>
  <c r="R212"/>
  <c r="P212"/>
  <c r="BK212"/>
  <c r="J212"/>
  <c r="BE212"/>
  <c r="BI211"/>
  <c r="BH211"/>
  <c r="BG211"/>
  <c r="BF211"/>
  <c r="T211"/>
  <c r="T210"/>
  <c r="R211"/>
  <c r="R210"/>
  <c r="P211"/>
  <c r="P210"/>
  <c r="BK211"/>
  <c r="BK210"/>
  <c r="J210"/>
  <c r="J211"/>
  <c r="BE211"/>
  <c r="J71"/>
  <c r="BI208"/>
  <c r="BH208"/>
  <c r="BG208"/>
  <c r="BF208"/>
  <c r="T208"/>
  <c r="R208"/>
  <c r="P208"/>
  <c r="BK208"/>
  <c r="J208"/>
  <c r="BE208"/>
  <c r="BI206"/>
  <c r="BH206"/>
  <c r="BG206"/>
  <c r="BF206"/>
  <c r="T206"/>
  <c r="T205"/>
  <c r="R206"/>
  <c r="R205"/>
  <c r="P206"/>
  <c r="P205"/>
  <c r="BK206"/>
  <c r="BK205"/>
  <c r="J205"/>
  <c r="J206"/>
  <c r="BE206"/>
  <c r="J70"/>
  <c r="BI204"/>
  <c r="BH204"/>
  <c r="BG204"/>
  <c r="BF204"/>
  <c r="T204"/>
  <c r="R204"/>
  <c r="P204"/>
  <c r="BK204"/>
  <c r="J204"/>
  <c r="BE204"/>
  <c r="BI202"/>
  <c r="BH202"/>
  <c r="BG202"/>
  <c r="BF202"/>
  <c r="T202"/>
  <c r="R202"/>
  <c r="P202"/>
  <c r="BK202"/>
  <c r="J202"/>
  <c r="BE202"/>
  <c r="BI201"/>
  <c r="BH201"/>
  <c r="BG201"/>
  <c r="BF201"/>
  <c r="T201"/>
  <c r="R201"/>
  <c r="P201"/>
  <c r="BK201"/>
  <c r="J201"/>
  <c r="BE201"/>
  <c r="BI200"/>
  <c r="BH200"/>
  <c r="BG200"/>
  <c r="BF200"/>
  <c r="T200"/>
  <c r="R200"/>
  <c r="P200"/>
  <c r="BK200"/>
  <c r="J200"/>
  <c r="BE200"/>
  <c r="BI199"/>
  <c r="BH199"/>
  <c r="BG199"/>
  <c r="BF199"/>
  <c r="T199"/>
  <c r="R199"/>
  <c r="P199"/>
  <c r="BK199"/>
  <c r="J199"/>
  <c r="BE199"/>
  <c r="BI198"/>
  <c r="BH198"/>
  <c r="BG198"/>
  <c r="BF198"/>
  <c r="T198"/>
  <c r="T197"/>
  <c r="R198"/>
  <c r="R197"/>
  <c r="P198"/>
  <c r="P197"/>
  <c r="BK198"/>
  <c r="BK197"/>
  <c r="J197"/>
  <c r="J198"/>
  <c r="BE198"/>
  <c r="J69"/>
  <c r="BI196"/>
  <c r="BH196"/>
  <c r="BG196"/>
  <c r="BF196"/>
  <c r="T196"/>
  <c r="R196"/>
  <c r="P196"/>
  <c r="BK196"/>
  <c r="J196"/>
  <c r="BE196"/>
  <c r="BI195"/>
  <c r="BH195"/>
  <c r="BG195"/>
  <c r="BF195"/>
  <c r="T195"/>
  <c r="R195"/>
  <c r="P195"/>
  <c r="BK195"/>
  <c r="J195"/>
  <c r="BE195"/>
  <c r="BI194"/>
  <c r="BH194"/>
  <c r="BG194"/>
  <c r="BF194"/>
  <c r="T194"/>
  <c r="R194"/>
  <c r="P194"/>
  <c r="BK194"/>
  <c r="J194"/>
  <c r="BE194"/>
  <c r="BI193"/>
  <c r="BH193"/>
  <c r="BG193"/>
  <c r="BF193"/>
  <c r="T193"/>
  <c r="R193"/>
  <c r="P193"/>
  <c r="BK193"/>
  <c r="J193"/>
  <c r="BE193"/>
  <c r="BI192"/>
  <c r="BH192"/>
  <c r="BG192"/>
  <c r="BF192"/>
  <c r="T192"/>
  <c r="R192"/>
  <c r="P192"/>
  <c r="BK192"/>
  <c r="J192"/>
  <c r="BE192"/>
  <c r="BI191"/>
  <c r="BH191"/>
  <c r="BG191"/>
  <c r="BF191"/>
  <c r="T191"/>
  <c r="R191"/>
  <c r="P191"/>
  <c r="BK191"/>
  <c r="J191"/>
  <c r="BE191"/>
  <c r="BI190"/>
  <c r="BH190"/>
  <c r="BG190"/>
  <c r="BF190"/>
  <c r="T190"/>
  <c r="R190"/>
  <c r="P190"/>
  <c r="BK190"/>
  <c r="J190"/>
  <c r="BE190"/>
  <c r="BI189"/>
  <c r="BH189"/>
  <c r="BG189"/>
  <c r="BF189"/>
  <c r="T189"/>
  <c r="R189"/>
  <c r="P189"/>
  <c r="BK189"/>
  <c r="J189"/>
  <c r="BE189"/>
  <c r="BI188"/>
  <c r="BH188"/>
  <c r="BG188"/>
  <c r="BF188"/>
  <c r="T188"/>
  <c r="R188"/>
  <c r="P188"/>
  <c r="BK188"/>
  <c r="J188"/>
  <c r="BE188"/>
  <c r="BI187"/>
  <c r="BH187"/>
  <c r="BG187"/>
  <c r="BF187"/>
  <c r="T187"/>
  <c r="R187"/>
  <c r="P187"/>
  <c r="BK187"/>
  <c r="J187"/>
  <c r="BE187"/>
  <c r="BI186"/>
  <c r="BH186"/>
  <c r="BG186"/>
  <c r="BF186"/>
  <c r="T186"/>
  <c r="R186"/>
  <c r="P186"/>
  <c r="BK186"/>
  <c r="J186"/>
  <c r="BE186"/>
  <c r="BI185"/>
  <c r="BH185"/>
  <c r="BG185"/>
  <c r="BF185"/>
  <c r="T185"/>
  <c r="R185"/>
  <c r="P185"/>
  <c r="BK185"/>
  <c r="J185"/>
  <c r="BE185"/>
  <c r="BI184"/>
  <c r="BH184"/>
  <c r="BG184"/>
  <c r="BF184"/>
  <c r="T184"/>
  <c r="R184"/>
  <c r="P184"/>
  <c r="BK184"/>
  <c r="J184"/>
  <c r="BE184"/>
  <c r="BI183"/>
  <c r="BH183"/>
  <c r="BG183"/>
  <c r="BF183"/>
  <c r="T183"/>
  <c r="R183"/>
  <c r="P183"/>
  <c r="BK183"/>
  <c r="J183"/>
  <c r="BE183"/>
  <c r="BI182"/>
  <c r="BH182"/>
  <c r="BG182"/>
  <c r="BF182"/>
  <c r="T182"/>
  <c r="R182"/>
  <c r="P182"/>
  <c r="BK182"/>
  <c r="J182"/>
  <c r="BE182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8"/>
  <c r="BH178"/>
  <c r="BG178"/>
  <c r="BF178"/>
  <c r="T178"/>
  <c r="R178"/>
  <c r="P178"/>
  <c r="BK178"/>
  <c r="J178"/>
  <c r="BE178"/>
  <c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T170"/>
  <c r="T169"/>
  <c r="R171"/>
  <c r="R170"/>
  <c r="R169"/>
  <c r="P171"/>
  <c r="P170"/>
  <c r="P169"/>
  <c r="BK171"/>
  <c r="BK170"/>
  <c r="J170"/>
  <c r="BK169"/>
  <c r="J169"/>
  <c r="J171"/>
  <c r="BE171"/>
  <c r="J68"/>
  <c r="J67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T164"/>
  <c r="R165"/>
  <c r="R164"/>
  <c r="P165"/>
  <c r="P164"/>
  <c r="BK165"/>
  <c r="BK164"/>
  <c r="J164"/>
  <c r="J165"/>
  <c r="BE165"/>
  <c r="J66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T158"/>
  <c r="R159"/>
  <c r="R158"/>
  <c r="P159"/>
  <c r="P158"/>
  <c r="BK159"/>
  <c r="BK158"/>
  <c r="J158"/>
  <c r="J159"/>
  <c r="BE159"/>
  <c r="J65"/>
  <c r="BI156"/>
  <c r="BH156"/>
  <c r="BG156"/>
  <c r="BF156"/>
  <c r="T156"/>
  <c r="R156"/>
  <c r="P156"/>
  <c r="BK156"/>
  <c r="J156"/>
  <c r="BE156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1"/>
  <c r="BH151"/>
  <c r="BG151"/>
  <c r="BF151"/>
  <c r="T151"/>
  <c r="T150"/>
  <c r="R151"/>
  <c r="R150"/>
  <c r="P151"/>
  <c r="P150"/>
  <c r="BK151"/>
  <c r="BK150"/>
  <c r="J150"/>
  <c r="J151"/>
  <c r="BE151"/>
  <c r="J64"/>
  <c r="BI148"/>
  <c r="BH148"/>
  <c r="BG148"/>
  <c r="BF148"/>
  <c r="T148"/>
  <c r="T147"/>
  <c r="R148"/>
  <c r="R147"/>
  <c r="P148"/>
  <c r="P147"/>
  <c r="BK148"/>
  <c r="BK147"/>
  <c r="J147"/>
  <c r="J148"/>
  <c r="BE148"/>
  <c r="J63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3"/>
  <c r="BH143"/>
  <c r="BG143"/>
  <c r="BF143"/>
  <c r="T143"/>
  <c r="R143"/>
  <c r="P143"/>
  <c r="BK143"/>
  <c r="J143"/>
  <c r="BE143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R134"/>
  <c r="P134"/>
  <c r="BK134"/>
  <c r="J134"/>
  <c r="BE134"/>
  <c r="BI133"/>
  <c r="BH133"/>
  <c r="BG133"/>
  <c r="BF133"/>
  <c r="T133"/>
  <c r="T132"/>
  <c r="T131"/>
  <c r="R133"/>
  <c r="R132"/>
  <c r="R131"/>
  <c r="P133"/>
  <c r="P132"/>
  <c r="P131"/>
  <c r="BK133"/>
  <c r="BK132"/>
  <c r="J132"/>
  <c r="BK131"/>
  <c r="J131"/>
  <c r="J133"/>
  <c r="BE133"/>
  <c r="J62"/>
  <c r="J6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R128"/>
  <c r="P128"/>
  <c r="BK128"/>
  <c r="J128"/>
  <c r="BE128"/>
  <c r="BI127"/>
  <c r="BH127"/>
  <c r="BG127"/>
  <c r="BF127"/>
  <c r="T127"/>
  <c r="R127"/>
  <c r="P127"/>
  <c r="BK127"/>
  <c r="J127"/>
  <c r="BE127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4"/>
  <c r="BH124"/>
  <c r="BG124"/>
  <c r="BF124"/>
  <c r="T124"/>
  <c r="R124"/>
  <c r="P124"/>
  <c r="BK124"/>
  <c r="J124"/>
  <c r="BE124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BH119"/>
  <c r="BG119"/>
  <c r="BF119"/>
  <c r="T119"/>
  <c r="T118"/>
  <c r="R119"/>
  <c r="R118"/>
  <c r="P119"/>
  <c r="P118"/>
  <c r="BK119"/>
  <c r="BK118"/>
  <c r="J118"/>
  <c r="J119"/>
  <c r="BE119"/>
  <c r="J60"/>
  <c r="BI117"/>
  <c r="BH117"/>
  <c r="BG117"/>
  <c r="BF117"/>
  <c r="T117"/>
  <c r="R117"/>
  <c r="P117"/>
  <c r="BK117"/>
  <c r="J117"/>
  <c r="BE117"/>
  <c r="BI116"/>
  <c r="BH116"/>
  <c r="BG116"/>
  <c r="BF116"/>
  <c r="T116"/>
  <c r="R116"/>
  <c r="P116"/>
  <c r="BK116"/>
  <c r="J116"/>
  <c r="BE116"/>
  <c r="BI115"/>
  <c r="BH115"/>
  <c r="BG115"/>
  <c r="BF115"/>
  <c r="T115"/>
  <c r="R115"/>
  <c r="P115"/>
  <c r="BK115"/>
  <c r="J115"/>
  <c r="BE115"/>
  <c r="BI114"/>
  <c r="BH114"/>
  <c r="BG114"/>
  <c r="BF114"/>
  <c r="T114"/>
  <c r="R114"/>
  <c r="P114"/>
  <c r="BK114"/>
  <c r="J114"/>
  <c r="BE114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9"/>
  <c r="BH109"/>
  <c r="BG109"/>
  <c r="BF109"/>
  <c r="T109"/>
  <c r="R109"/>
  <c r="P109"/>
  <c r="BK109"/>
  <c r="J109"/>
  <c r="BE109"/>
  <c r="BI108"/>
  <c r="BH108"/>
  <c r="BG108"/>
  <c r="BF108"/>
  <c r="T108"/>
  <c r="T107"/>
  <c r="R108"/>
  <c r="R107"/>
  <c r="P108"/>
  <c r="P107"/>
  <c r="BK108"/>
  <c r="BK107"/>
  <c r="J107"/>
  <c r="J108"/>
  <c r="BE108"/>
  <c r="J59"/>
  <c r="BI106"/>
  <c r="BH106"/>
  <c r="BG106"/>
  <c r="BF106"/>
  <c r="T106"/>
  <c r="R106"/>
  <c r="P106"/>
  <c r="BK106"/>
  <c r="J106"/>
  <c r="BE106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3"/>
  <c r="BH103"/>
  <c r="BG103"/>
  <c r="BF103"/>
  <c r="T103"/>
  <c r="R103"/>
  <c r="P103"/>
  <c r="BK103"/>
  <c r="J103"/>
  <c r="BE103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100"/>
  <c r="BH100"/>
  <c r="BG100"/>
  <c r="BF100"/>
  <c r="T100"/>
  <c r="R100"/>
  <c r="P100"/>
  <c r="BK100"/>
  <c r="J100"/>
  <c r="BE100"/>
  <c r="BI99"/>
  <c r="BH99"/>
  <c r="BG99"/>
  <c r="BF99"/>
  <c r="T99"/>
  <c r="R99"/>
  <c r="P99"/>
  <c r="BK99"/>
  <c r="J99"/>
  <c r="BE99"/>
  <c r="BI98"/>
  <c r="BH98"/>
  <c r="BG98"/>
  <c r="BF98"/>
  <c r="T98"/>
  <c r="R98"/>
  <c r="P98"/>
  <c r="BK98"/>
  <c r="J98"/>
  <c r="BE98"/>
  <c r="BI97"/>
  <c r="BH97"/>
  <c r="BG97"/>
  <c r="BF97"/>
  <c r="T97"/>
  <c r="R97"/>
  <c r="P97"/>
  <c r="BK97"/>
  <c r="J97"/>
  <c r="BE97"/>
  <c r="BI95"/>
  <c r="BH95"/>
  <c r="BG95"/>
  <c r="BF95"/>
  <c r="T95"/>
  <c r="T94"/>
  <c r="R95"/>
  <c r="R94"/>
  <c r="P95"/>
  <c r="P94"/>
  <c r="BK95"/>
  <c r="BK94"/>
  <c r="J94"/>
  <c r="J95"/>
  <c r="BE95"/>
  <c r="J58"/>
  <c r="BI93"/>
  <c r="F34"/>
  <c i="1" r="BD54"/>
  <c i="4" r="BH93"/>
  <c r="F33"/>
  <c i="1" r="BC54"/>
  <c i="4" r="BG93"/>
  <c r="F32"/>
  <c i="1" r="BB54"/>
  <c i="4" r="BF93"/>
  <c r="J31"/>
  <c i="1" r="AW54"/>
  <c i="4" r="F31"/>
  <c i="1" r="BA54"/>
  <c i="4" r="T93"/>
  <c r="T92"/>
  <c r="T91"/>
  <c r="R93"/>
  <c r="R92"/>
  <c r="R91"/>
  <c r="P93"/>
  <c r="P92"/>
  <c r="P91"/>
  <c i="1" r="AU54"/>
  <c i="4" r="BK93"/>
  <c r="BK92"/>
  <c r="J92"/>
  <c r="BK91"/>
  <c r="J91"/>
  <c r="J56"/>
  <c r="J27"/>
  <c i="1" r="AG54"/>
  <c i="4" r="J93"/>
  <c r="BE93"/>
  <c r="J30"/>
  <c i="1" r="AV54"/>
  <c i="4" r="F30"/>
  <c i="1" r="AZ54"/>
  <c i="4" r="J57"/>
  <c r="J87"/>
  <c r="F87"/>
  <c r="F85"/>
  <c r="E83"/>
  <c r="J51"/>
  <c r="F51"/>
  <c r="F49"/>
  <c r="E47"/>
  <c r="J36"/>
  <c r="J18"/>
  <c r="E18"/>
  <c r="F88"/>
  <c r="F52"/>
  <c r="J17"/>
  <c r="J12"/>
  <c r="J85"/>
  <c r="J49"/>
  <c r="E7"/>
  <c r="E81"/>
  <c r="E45"/>
  <c i="1" r="AY53"/>
  <c r="AX53"/>
  <c i="3" r="BI292"/>
  <c r="BH292"/>
  <c r="BG292"/>
  <c r="BF292"/>
  <c r="T292"/>
  <c r="R292"/>
  <c r="P292"/>
  <c r="BK292"/>
  <c r="J292"/>
  <c r="BE292"/>
  <c r="BI291"/>
  <c r="BH291"/>
  <c r="BG291"/>
  <c r="BF291"/>
  <c r="T291"/>
  <c r="T290"/>
  <c r="R291"/>
  <c r="R290"/>
  <c r="P291"/>
  <c r="P290"/>
  <c r="BK291"/>
  <c r="BK290"/>
  <c r="J290"/>
  <c r="J291"/>
  <c r="BE291"/>
  <c r="J63"/>
  <c r="BI289"/>
  <c r="BH289"/>
  <c r="BG289"/>
  <c r="BF289"/>
  <c r="T289"/>
  <c r="R289"/>
  <c r="P289"/>
  <c r="BK289"/>
  <c r="J289"/>
  <c r="BE289"/>
  <c r="BI287"/>
  <c r="BH287"/>
  <c r="BG287"/>
  <c r="BF287"/>
  <c r="T287"/>
  <c r="R287"/>
  <c r="P287"/>
  <c r="BK287"/>
  <c r="J287"/>
  <c r="BE287"/>
  <c r="BI285"/>
  <c r="BH285"/>
  <c r="BG285"/>
  <c r="BF285"/>
  <c r="T285"/>
  <c r="T284"/>
  <c r="R285"/>
  <c r="R284"/>
  <c r="P285"/>
  <c r="P284"/>
  <c r="BK285"/>
  <c r="BK284"/>
  <c r="J284"/>
  <c r="J285"/>
  <c r="BE285"/>
  <c r="J62"/>
  <c r="BI283"/>
  <c r="BH283"/>
  <c r="BG283"/>
  <c r="BF283"/>
  <c r="T283"/>
  <c r="R283"/>
  <c r="P283"/>
  <c r="BK283"/>
  <c r="J283"/>
  <c r="BE283"/>
  <c r="BI281"/>
  <c r="BH281"/>
  <c r="BG281"/>
  <c r="BF281"/>
  <c r="T281"/>
  <c r="R281"/>
  <c r="P281"/>
  <c r="BK281"/>
  <c r="J281"/>
  <c r="BE281"/>
  <c r="BI280"/>
  <c r="BH280"/>
  <c r="BG280"/>
  <c r="BF280"/>
  <c r="T280"/>
  <c r="R280"/>
  <c r="P280"/>
  <c r="BK280"/>
  <c r="J280"/>
  <c r="BE280"/>
  <c r="BI278"/>
  <c r="BH278"/>
  <c r="BG278"/>
  <c r="BF278"/>
  <c r="T278"/>
  <c r="R278"/>
  <c r="P278"/>
  <c r="BK278"/>
  <c r="J278"/>
  <c r="BE278"/>
  <c r="BI276"/>
  <c r="BH276"/>
  <c r="BG276"/>
  <c r="BF276"/>
  <c r="T276"/>
  <c r="R276"/>
  <c r="P276"/>
  <c r="BK276"/>
  <c r="J276"/>
  <c r="BE276"/>
  <c r="BI275"/>
  <c r="BH275"/>
  <c r="BG275"/>
  <c r="BF275"/>
  <c r="T275"/>
  <c r="R275"/>
  <c r="P275"/>
  <c r="BK275"/>
  <c r="J275"/>
  <c r="BE275"/>
  <c r="BI273"/>
  <c r="BH273"/>
  <c r="BG273"/>
  <c r="BF273"/>
  <c r="T273"/>
  <c r="R273"/>
  <c r="P273"/>
  <c r="BK273"/>
  <c r="J273"/>
  <c r="BE273"/>
  <c r="BI272"/>
  <c r="BH272"/>
  <c r="BG272"/>
  <c r="BF272"/>
  <c r="T272"/>
  <c r="R272"/>
  <c r="P272"/>
  <c r="BK272"/>
  <c r="J272"/>
  <c r="BE272"/>
  <c r="BI270"/>
  <c r="BH270"/>
  <c r="BG270"/>
  <c r="BF270"/>
  <c r="T270"/>
  <c r="R270"/>
  <c r="P270"/>
  <c r="BK270"/>
  <c r="J270"/>
  <c r="BE270"/>
  <c r="BI269"/>
  <c r="BH269"/>
  <c r="BG269"/>
  <c r="BF269"/>
  <c r="T269"/>
  <c r="R269"/>
  <c r="P269"/>
  <c r="BK269"/>
  <c r="J269"/>
  <c r="BE269"/>
  <c r="BI267"/>
  <c r="BH267"/>
  <c r="BG267"/>
  <c r="BF267"/>
  <c r="T267"/>
  <c r="R267"/>
  <c r="P267"/>
  <c r="BK267"/>
  <c r="J267"/>
  <c r="BE267"/>
  <c r="BI265"/>
  <c r="BH265"/>
  <c r="BG265"/>
  <c r="BF265"/>
  <c r="T265"/>
  <c r="R265"/>
  <c r="P265"/>
  <c r="BK265"/>
  <c r="J265"/>
  <c r="BE265"/>
  <c r="BI263"/>
  <c r="BH263"/>
  <c r="BG263"/>
  <c r="BF263"/>
  <c r="T263"/>
  <c r="R263"/>
  <c r="P263"/>
  <c r="BK263"/>
  <c r="J263"/>
  <c r="BE263"/>
  <c r="BI261"/>
  <c r="BH261"/>
  <c r="BG261"/>
  <c r="BF261"/>
  <c r="T261"/>
  <c r="R261"/>
  <c r="P261"/>
  <c r="BK261"/>
  <c r="J261"/>
  <c r="BE261"/>
  <c r="BI259"/>
  <c r="BH259"/>
  <c r="BG259"/>
  <c r="BF259"/>
  <c r="T259"/>
  <c r="R259"/>
  <c r="P259"/>
  <c r="BK259"/>
  <c r="J259"/>
  <c r="BE259"/>
  <c r="BI257"/>
  <c r="BH257"/>
  <c r="BG257"/>
  <c r="BF257"/>
  <c r="T257"/>
  <c r="R257"/>
  <c r="P257"/>
  <c r="BK257"/>
  <c r="J257"/>
  <c r="BE257"/>
  <c r="BI255"/>
  <c r="BH255"/>
  <c r="BG255"/>
  <c r="BF255"/>
  <c r="T255"/>
  <c r="R255"/>
  <c r="P255"/>
  <c r="BK255"/>
  <c r="J255"/>
  <c r="BE255"/>
  <c r="BI253"/>
  <c r="BH253"/>
  <c r="BG253"/>
  <c r="BF253"/>
  <c r="T253"/>
  <c r="R253"/>
  <c r="P253"/>
  <c r="BK253"/>
  <c r="J253"/>
  <c r="BE253"/>
  <c r="BI251"/>
  <c r="BH251"/>
  <c r="BG251"/>
  <c r="BF251"/>
  <c r="T251"/>
  <c r="R251"/>
  <c r="P251"/>
  <c r="BK251"/>
  <c r="J251"/>
  <c r="BE251"/>
  <c r="BI249"/>
  <c r="BH249"/>
  <c r="BG249"/>
  <c r="BF249"/>
  <c r="T249"/>
  <c r="R249"/>
  <c r="P249"/>
  <c r="BK249"/>
  <c r="J249"/>
  <c r="BE249"/>
  <c r="BI247"/>
  <c r="BH247"/>
  <c r="BG247"/>
  <c r="BF247"/>
  <c r="T247"/>
  <c r="R247"/>
  <c r="P247"/>
  <c r="BK247"/>
  <c r="J247"/>
  <c r="BE247"/>
  <c r="BI245"/>
  <c r="BH245"/>
  <c r="BG245"/>
  <c r="BF245"/>
  <c r="T245"/>
  <c r="R245"/>
  <c r="P245"/>
  <c r="BK245"/>
  <c r="J245"/>
  <c r="BE245"/>
  <c r="BI243"/>
  <c r="BH243"/>
  <c r="BG243"/>
  <c r="BF243"/>
  <c r="T243"/>
  <c r="R243"/>
  <c r="P243"/>
  <c r="BK243"/>
  <c r="J243"/>
  <c r="BE243"/>
  <c r="BI241"/>
  <c r="BH241"/>
  <c r="BG241"/>
  <c r="BF241"/>
  <c r="T241"/>
  <c r="R241"/>
  <c r="P241"/>
  <c r="BK241"/>
  <c r="J241"/>
  <c r="BE241"/>
  <c r="BI239"/>
  <c r="BH239"/>
  <c r="BG239"/>
  <c r="BF239"/>
  <c r="T239"/>
  <c r="R239"/>
  <c r="P239"/>
  <c r="BK239"/>
  <c r="J239"/>
  <c r="BE239"/>
  <c r="BI237"/>
  <c r="BH237"/>
  <c r="BG237"/>
  <c r="BF237"/>
  <c r="T237"/>
  <c r="R237"/>
  <c r="P237"/>
  <c r="BK237"/>
  <c r="J237"/>
  <c r="BE237"/>
  <c r="BI235"/>
  <c r="BH235"/>
  <c r="BG235"/>
  <c r="BF235"/>
  <c r="T235"/>
  <c r="R235"/>
  <c r="P235"/>
  <c r="BK235"/>
  <c r="J235"/>
  <c r="BE235"/>
  <c r="BI233"/>
  <c r="BH233"/>
  <c r="BG233"/>
  <c r="BF233"/>
  <c r="T233"/>
  <c r="T232"/>
  <c r="R233"/>
  <c r="R232"/>
  <c r="P233"/>
  <c r="P232"/>
  <c r="BK233"/>
  <c r="BK232"/>
  <c r="J232"/>
  <c r="J233"/>
  <c r="BE233"/>
  <c r="J61"/>
  <c r="BI231"/>
  <c r="BH231"/>
  <c r="BG231"/>
  <c r="BF231"/>
  <c r="T231"/>
  <c r="R231"/>
  <c r="P231"/>
  <c r="BK231"/>
  <c r="J231"/>
  <c r="BE231"/>
  <c r="BI230"/>
  <c r="BH230"/>
  <c r="BG230"/>
  <c r="BF230"/>
  <c r="T230"/>
  <c r="T229"/>
  <c r="R230"/>
  <c r="R229"/>
  <c r="P230"/>
  <c r="P229"/>
  <c r="BK230"/>
  <c r="BK229"/>
  <c r="J229"/>
  <c r="J230"/>
  <c r="BE230"/>
  <c r="J60"/>
  <c r="BI228"/>
  <c r="BH228"/>
  <c r="BG228"/>
  <c r="BF228"/>
  <c r="T228"/>
  <c r="R228"/>
  <c r="P228"/>
  <c r="BK228"/>
  <c r="J228"/>
  <c r="BE228"/>
  <c r="BI226"/>
  <c r="BH226"/>
  <c r="BG226"/>
  <c r="BF226"/>
  <c r="T226"/>
  <c r="R226"/>
  <c r="P226"/>
  <c r="BK226"/>
  <c r="J226"/>
  <c r="BE226"/>
  <c r="BI224"/>
  <c r="BH224"/>
  <c r="BG224"/>
  <c r="BF224"/>
  <c r="T224"/>
  <c r="R224"/>
  <c r="P224"/>
  <c r="BK224"/>
  <c r="J224"/>
  <c r="BE224"/>
  <c r="BI222"/>
  <c r="BH222"/>
  <c r="BG222"/>
  <c r="BF222"/>
  <c r="T222"/>
  <c r="R222"/>
  <c r="P222"/>
  <c r="BK222"/>
  <c r="J222"/>
  <c r="BE222"/>
  <c r="BI221"/>
  <c r="BH221"/>
  <c r="BG221"/>
  <c r="BF221"/>
  <c r="T221"/>
  <c r="R221"/>
  <c r="P221"/>
  <c r="BK221"/>
  <c r="J221"/>
  <c r="BE221"/>
  <c r="BI220"/>
  <c r="BH220"/>
  <c r="BG220"/>
  <c r="BF220"/>
  <c r="T220"/>
  <c r="R220"/>
  <c r="P220"/>
  <c r="BK220"/>
  <c r="J220"/>
  <c r="BE220"/>
  <c r="BI218"/>
  <c r="BH218"/>
  <c r="BG218"/>
  <c r="BF218"/>
  <c r="T218"/>
  <c r="R218"/>
  <c r="P218"/>
  <c r="BK218"/>
  <c r="J218"/>
  <c r="BE218"/>
  <c r="BI216"/>
  <c r="BH216"/>
  <c r="BG216"/>
  <c r="BF216"/>
  <c r="T216"/>
  <c r="R216"/>
  <c r="P216"/>
  <c r="BK216"/>
  <c r="J216"/>
  <c r="BE216"/>
  <c r="BI214"/>
  <c r="BH214"/>
  <c r="BG214"/>
  <c r="BF214"/>
  <c r="T214"/>
  <c r="R214"/>
  <c r="P214"/>
  <c r="BK214"/>
  <c r="J214"/>
  <c r="BE214"/>
  <c r="BI212"/>
  <c r="BH212"/>
  <c r="BG212"/>
  <c r="BF212"/>
  <c r="T212"/>
  <c r="R212"/>
  <c r="P212"/>
  <c r="BK212"/>
  <c r="J212"/>
  <c r="BE212"/>
  <c r="BI210"/>
  <c r="BH210"/>
  <c r="BG210"/>
  <c r="BF210"/>
  <c r="T210"/>
  <c r="R210"/>
  <c r="P210"/>
  <c r="BK210"/>
  <c r="J210"/>
  <c r="BE210"/>
  <c r="BI208"/>
  <c r="BH208"/>
  <c r="BG208"/>
  <c r="BF208"/>
  <c r="T208"/>
  <c r="R208"/>
  <c r="P208"/>
  <c r="BK208"/>
  <c r="J208"/>
  <c r="BE208"/>
  <c r="BI206"/>
  <c r="BH206"/>
  <c r="BG206"/>
  <c r="BF206"/>
  <c r="T206"/>
  <c r="R206"/>
  <c r="P206"/>
  <c r="BK206"/>
  <c r="J206"/>
  <c r="BE206"/>
  <c r="BI204"/>
  <c r="BH204"/>
  <c r="BG204"/>
  <c r="BF204"/>
  <c r="T204"/>
  <c r="R204"/>
  <c r="P204"/>
  <c r="BK204"/>
  <c r="J204"/>
  <c r="BE204"/>
  <c r="BI202"/>
  <c r="BH202"/>
  <c r="BG202"/>
  <c r="BF202"/>
  <c r="T202"/>
  <c r="R202"/>
  <c r="P202"/>
  <c r="BK202"/>
  <c r="J202"/>
  <c r="BE202"/>
  <c r="BI200"/>
  <c r="BH200"/>
  <c r="BG200"/>
  <c r="BF200"/>
  <c r="T200"/>
  <c r="R200"/>
  <c r="P200"/>
  <c r="BK200"/>
  <c r="J200"/>
  <c r="BE200"/>
  <c r="BI198"/>
  <c r="BH198"/>
  <c r="BG198"/>
  <c r="BF198"/>
  <c r="T198"/>
  <c r="T197"/>
  <c r="R198"/>
  <c r="R197"/>
  <c r="P198"/>
  <c r="P197"/>
  <c r="BK198"/>
  <c r="BK197"/>
  <c r="J197"/>
  <c r="J198"/>
  <c r="BE198"/>
  <c r="J59"/>
  <c r="BI196"/>
  <c r="BH196"/>
  <c r="BG196"/>
  <c r="BF196"/>
  <c r="T196"/>
  <c r="R196"/>
  <c r="P196"/>
  <c r="BK196"/>
  <c r="J196"/>
  <c r="BE196"/>
  <c r="BI195"/>
  <c r="BH195"/>
  <c r="BG195"/>
  <c r="BF195"/>
  <c r="T195"/>
  <c r="R195"/>
  <c r="P195"/>
  <c r="BK195"/>
  <c r="J195"/>
  <c r="BE195"/>
  <c r="BI194"/>
  <c r="BH194"/>
  <c r="BG194"/>
  <c r="BF194"/>
  <c r="T194"/>
  <c r="R194"/>
  <c r="P194"/>
  <c r="BK194"/>
  <c r="J194"/>
  <c r="BE194"/>
  <c r="BI193"/>
  <c r="BH193"/>
  <c r="BG193"/>
  <c r="BF193"/>
  <c r="T193"/>
  <c r="R193"/>
  <c r="P193"/>
  <c r="BK193"/>
  <c r="J193"/>
  <c r="BE193"/>
  <c r="BI192"/>
  <c r="BH192"/>
  <c r="BG192"/>
  <c r="BF192"/>
  <c r="T192"/>
  <c r="R192"/>
  <c r="P192"/>
  <c r="BK192"/>
  <c r="J192"/>
  <c r="BE192"/>
  <c r="BI191"/>
  <c r="BH191"/>
  <c r="BG191"/>
  <c r="BF191"/>
  <c r="T191"/>
  <c r="R191"/>
  <c r="P191"/>
  <c r="BK191"/>
  <c r="J191"/>
  <c r="BE191"/>
  <c r="BI189"/>
  <c r="BH189"/>
  <c r="BG189"/>
  <c r="BF189"/>
  <c r="T189"/>
  <c r="R189"/>
  <c r="P189"/>
  <c r="BK189"/>
  <c r="J189"/>
  <c r="BE189"/>
  <c r="BI187"/>
  <c r="BH187"/>
  <c r="BG187"/>
  <c r="BF187"/>
  <c r="T187"/>
  <c r="R187"/>
  <c r="P187"/>
  <c r="BK187"/>
  <c r="J187"/>
  <c r="BE187"/>
  <c r="BI185"/>
  <c r="BH185"/>
  <c r="BG185"/>
  <c r="BF185"/>
  <c r="T185"/>
  <c r="R185"/>
  <c r="P185"/>
  <c r="BK185"/>
  <c r="J185"/>
  <c r="BE185"/>
  <c r="BI183"/>
  <c r="BH183"/>
  <c r="BG183"/>
  <c r="BF183"/>
  <c r="T183"/>
  <c r="R183"/>
  <c r="P183"/>
  <c r="BK183"/>
  <c r="J183"/>
  <c r="BE183"/>
  <c r="BI181"/>
  <c r="BH181"/>
  <c r="BG181"/>
  <c r="BF181"/>
  <c r="T181"/>
  <c r="R181"/>
  <c r="P181"/>
  <c r="BK181"/>
  <c r="J181"/>
  <c r="BE181"/>
  <c r="BI179"/>
  <c r="BH179"/>
  <c r="BG179"/>
  <c r="BF179"/>
  <c r="T179"/>
  <c r="R179"/>
  <c r="P179"/>
  <c r="BK179"/>
  <c r="J179"/>
  <c r="BE179"/>
  <c r="BI177"/>
  <c r="BH177"/>
  <c r="BG177"/>
  <c r="BF177"/>
  <c r="T177"/>
  <c r="R177"/>
  <c r="P177"/>
  <c r="BK177"/>
  <c r="J177"/>
  <c r="BE177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R171"/>
  <c r="P171"/>
  <c r="BK171"/>
  <c r="J171"/>
  <c r="BE171"/>
  <c r="BI170"/>
  <c r="BH170"/>
  <c r="BG170"/>
  <c r="BF170"/>
  <c r="T170"/>
  <c r="R170"/>
  <c r="P170"/>
  <c r="BK170"/>
  <c r="J170"/>
  <c r="BE170"/>
  <c r="BI169"/>
  <c r="BH169"/>
  <c r="BG169"/>
  <c r="BF169"/>
  <c r="T169"/>
  <c r="R169"/>
  <c r="P169"/>
  <c r="BK169"/>
  <c r="J169"/>
  <c r="BE169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R165"/>
  <c r="P165"/>
  <c r="BK165"/>
  <c r="J165"/>
  <c r="BE165"/>
  <c r="BI164"/>
  <c r="BH164"/>
  <c r="BG164"/>
  <c r="BF164"/>
  <c r="T164"/>
  <c r="R164"/>
  <c r="P164"/>
  <c r="BK164"/>
  <c r="J164"/>
  <c r="BE164"/>
  <c r="BI162"/>
  <c r="BH162"/>
  <c r="BG162"/>
  <c r="BF162"/>
  <c r="T162"/>
  <c r="R162"/>
  <c r="P162"/>
  <c r="BK162"/>
  <c r="J162"/>
  <c r="BE162"/>
  <c r="BI160"/>
  <c r="BH160"/>
  <c r="BG160"/>
  <c r="BF160"/>
  <c r="T160"/>
  <c r="R160"/>
  <c r="P160"/>
  <c r="BK160"/>
  <c r="J160"/>
  <c r="BE160"/>
  <c r="BI158"/>
  <c r="BH158"/>
  <c r="BG158"/>
  <c r="BF158"/>
  <c r="T158"/>
  <c r="R158"/>
  <c r="P158"/>
  <c r="BK158"/>
  <c r="J158"/>
  <c r="BE158"/>
  <c r="BI156"/>
  <c r="BH156"/>
  <c r="BG156"/>
  <c r="BF156"/>
  <c r="T156"/>
  <c r="R156"/>
  <c r="P156"/>
  <c r="BK156"/>
  <c r="J156"/>
  <c r="BE156"/>
  <c r="BI154"/>
  <c r="BH154"/>
  <c r="BG154"/>
  <c r="BF154"/>
  <c r="T154"/>
  <c r="R154"/>
  <c r="P154"/>
  <c r="BK154"/>
  <c r="J154"/>
  <c r="BE154"/>
  <c r="BI152"/>
  <c r="BH152"/>
  <c r="BG152"/>
  <c r="BF152"/>
  <c r="T152"/>
  <c r="R152"/>
  <c r="P152"/>
  <c r="BK152"/>
  <c r="J152"/>
  <c r="BE152"/>
  <c r="BI150"/>
  <c r="BH150"/>
  <c r="BG150"/>
  <c r="BF150"/>
  <c r="T150"/>
  <c r="R150"/>
  <c r="P150"/>
  <c r="BK150"/>
  <c r="J150"/>
  <c r="BE150"/>
  <c r="BI148"/>
  <c r="BH148"/>
  <c r="BG148"/>
  <c r="BF148"/>
  <c r="T148"/>
  <c r="R148"/>
  <c r="P148"/>
  <c r="BK148"/>
  <c r="J148"/>
  <c r="BE148"/>
  <c r="BI146"/>
  <c r="BH146"/>
  <c r="BG146"/>
  <c r="BF146"/>
  <c r="T146"/>
  <c r="R146"/>
  <c r="P146"/>
  <c r="BK146"/>
  <c r="J146"/>
  <c r="BE146"/>
  <c r="BI144"/>
  <c r="BH144"/>
  <c r="BG144"/>
  <c r="BF144"/>
  <c r="T144"/>
  <c r="R144"/>
  <c r="P144"/>
  <c r="BK144"/>
  <c r="J144"/>
  <c r="BE144"/>
  <c r="BI142"/>
  <c r="BH142"/>
  <c r="BG142"/>
  <c r="BF142"/>
  <c r="T142"/>
  <c r="R142"/>
  <c r="P142"/>
  <c r="BK142"/>
  <c r="J142"/>
  <c r="BE142"/>
  <c r="BI140"/>
  <c r="BH140"/>
  <c r="BG140"/>
  <c r="BF140"/>
  <c r="T140"/>
  <c r="R140"/>
  <c r="P140"/>
  <c r="BK140"/>
  <c r="J140"/>
  <c r="BE140"/>
  <c r="BI138"/>
  <c r="BH138"/>
  <c r="BG138"/>
  <c r="BF138"/>
  <c r="T138"/>
  <c r="R138"/>
  <c r="P138"/>
  <c r="BK138"/>
  <c r="J138"/>
  <c r="BE138"/>
  <c r="BI136"/>
  <c r="BH136"/>
  <c r="BG136"/>
  <c r="BF136"/>
  <c r="T136"/>
  <c r="R136"/>
  <c r="P136"/>
  <c r="BK136"/>
  <c r="J136"/>
  <c r="BE136"/>
  <c r="BI134"/>
  <c r="BH134"/>
  <c r="BG134"/>
  <c r="BF134"/>
  <c r="T134"/>
  <c r="R134"/>
  <c r="P134"/>
  <c r="BK134"/>
  <c r="J134"/>
  <c r="BE134"/>
  <c r="BI132"/>
  <c r="BH132"/>
  <c r="BG132"/>
  <c r="BF132"/>
  <c r="T132"/>
  <c r="R132"/>
  <c r="P132"/>
  <c r="BK132"/>
  <c r="J132"/>
  <c r="BE132"/>
  <c r="BI130"/>
  <c r="BH130"/>
  <c r="BG130"/>
  <c r="BF130"/>
  <c r="T130"/>
  <c r="R130"/>
  <c r="P130"/>
  <c r="BK130"/>
  <c r="J130"/>
  <c r="BE130"/>
  <c r="BI128"/>
  <c r="BH128"/>
  <c r="BG128"/>
  <c r="BF128"/>
  <c r="T128"/>
  <c r="R128"/>
  <c r="P128"/>
  <c r="BK128"/>
  <c r="J128"/>
  <c r="BE128"/>
  <c r="BI126"/>
  <c r="BH126"/>
  <c r="BG126"/>
  <c r="BF126"/>
  <c r="T126"/>
  <c r="R126"/>
  <c r="P126"/>
  <c r="BK126"/>
  <c r="J126"/>
  <c r="BE126"/>
  <c r="BI124"/>
  <c r="BH124"/>
  <c r="BG124"/>
  <c r="BF124"/>
  <c r="T124"/>
  <c r="R124"/>
  <c r="P124"/>
  <c r="BK124"/>
  <c r="J124"/>
  <c r="BE124"/>
  <c r="BI122"/>
  <c r="BH122"/>
  <c r="BG122"/>
  <c r="BF122"/>
  <c r="T122"/>
  <c r="R122"/>
  <c r="P122"/>
  <c r="BK122"/>
  <c r="J122"/>
  <c r="BE122"/>
  <c r="BI120"/>
  <c r="BH120"/>
  <c r="BG120"/>
  <c r="BF120"/>
  <c r="T120"/>
  <c r="R120"/>
  <c r="P120"/>
  <c r="BK120"/>
  <c r="J120"/>
  <c r="BE120"/>
  <c r="BI118"/>
  <c r="BH118"/>
  <c r="BG118"/>
  <c r="BF118"/>
  <c r="T118"/>
  <c r="T117"/>
  <c r="R118"/>
  <c r="R117"/>
  <c r="P118"/>
  <c r="P117"/>
  <c r="BK118"/>
  <c r="BK117"/>
  <c r="J117"/>
  <c r="J118"/>
  <c r="BE118"/>
  <c r="J58"/>
  <c r="BI115"/>
  <c r="BH115"/>
  <c r="BG115"/>
  <c r="BF115"/>
  <c r="T115"/>
  <c r="R115"/>
  <c r="P115"/>
  <c r="BK115"/>
  <c r="J115"/>
  <c r="BE115"/>
  <c r="BI113"/>
  <c r="BH113"/>
  <c r="BG113"/>
  <c r="BF113"/>
  <c r="T113"/>
  <c r="R113"/>
  <c r="P113"/>
  <c r="BK113"/>
  <c r="J113"/>
  <c r="BE113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9"/>
  <c r="BH109"/>
  <c r="BG109"/>
  <c r="BF109"/>
  <c r="T109"/>
  <c r="R109"/>
  <c r="P109"/>
  <c r="BK109"/>
  <c r="J109"/>
  <c r="BE109"/>
  <c r="BI108"/>
  <c r="BH108"/>
  <c r="BG108"/>
  <c r="BF108"/>
  <c r="T108"/>
  <c r="R108"/>
  <c r="P108"/>
  <c r="BK108"/>
  <c r="J108"/>
  <c r="BE108"/>
  <c r="BI106"/>
  <c r="BH106"/>
  <c r="BG106"/>
  <c r="BF106"/>
  <c r="T106"/>
  <c r="R106"/>
  <c r="P106"/>
  <c r="BK106"/>
  <c r="J106"/>
  <c r="BE106"/>
  <c r="BI103"/>
  <c r="BH103"/>
  <c r="BG103"/>
  <c r="BF103"/>
  <c r="T103"/>
  <c r="R103"/>
  <c r="P103"/>
  <c r="BK103"/>
  <c r="J103"/>
  <c r="BE103"/>
  <c r="BI101"/>
  <c r="BH101"/>
  <c r="BG101"/>
  <c r="BF101"/>
  <c r="T101"/>
  <c r="R101"/>
  <c r="P101"/>
  <c r="BK101"/>
  <c r="J101"/>
  <c r="BE101"/>
  <c r="BI98"/>
  <c r="BH98"/>
  <c r="BG98"/>
  <c r="BF98"/>
  <c r="T98"/>
  <c r="R98"/>
  <c r="P98"/>
  <c r="BK98"/>
  <c r="J98"/>
  <c r="BE98"/>
  <c r="BI95"/>
  <c r="BH95"/>
  <c r="BG95"/>
  <c r="BF95"/>
  <c r="T95"/>
  <c r="R95"/>
  <c r="P95"/>
  <c r="BK95"/>
  <c r="J95"/>
  <c r="BE95"/>
  <c r="BI93"/>
  <c r="BH93"/>
  <c r="BG93"/>
  <c r="BF93"/>
  <c r="T93"/>
  <c r="R93"/>
  <c r="P93"/>
  <c r="BK93"/>
  <c r="J93"/>
  <c r="BE93"/>
  <c r="BI91"/>
  <c r="BH91"/>
  <c r="BG91"/>
  <c r="BF91"/>
  <c r="T91"/>
  <c r="R91"/>
  <c r="P91"/>
  <c r="BK91"/>
  <c r="J91"/>
  <c r="BE91"/>
  <c r="BI89"/>
  <c r="BH89"/>
  <c r="BG89"/>
  <c r="BF89"/>
  <c r="T89"/>
  <c r="R89"/>
  <c r="P89"/>
  <c r="BK89"/>
  <c r="J89"/>
  <c r="BE89"/>
  <c r="BI87"/>
  <c r="BH87"/>
  <c r="BG87"/>
  <c r="BF87"/>
  <c r="T87"/>
  <c r="R87"/>
  <c r="P87"/>
  <c r="BK87"/>
  <c r="J87"/>
  <c r="BE87"/>
  <c r="BI85"/>
  <c r="F34"/>
  <c i="1" r="BD53"/>
  <c i="3" r="BH85"/>
  <c r="F33"/>
  <c i="1" r="BC53"/>
  <c i="3" r="BG85"/>
  <c r="F32"/>
  <c i="1" r="BB53"/>
  <c i="3" r="BF85"/>
  <c r="J31"/>
  <c i="1" r="AW53"/>
  <c i="3" r="F31"/>
  <c i="1" r="BA53"/>
  <c i="3" r="T85"/>
  <c r="T84"/>
  <c r="T83"/>
  <c r="R85"/>
  <c r="R84"/>
  <c r="R83"/>
  <c r="P85"/>
  <c r="P84"/>
  <c r="P83"/>
  <c i="1" r="AU53"/>
  <c i="3" r="BK85"/>
  <c r="BK84"/>
  <c r="J84"/>
  <c r="BK83"/>
  <c r="J83"/>
  <c r="J56"/>
  <c r="J27"/>
  <c i="1" r="AG53"/>
  <c i="3" r="J85"/>
  <c r="BE85"/>
  <c r="J30"/>
  <c i="1" r="AV53"/>
  <c i="3" r="F30"/>
  <c i="1" r="AZ53"/>
  <c i="3" r="J57"/>
  <c r="J79"/>
  <c r="F79"/>
  <c r="F77"/>
  <c r="E75"/>
  <c r="J51"/>
  <c r="F51"/>
  <c r="F49"/>
  <c r="E47"/>
  <c r="J36"/>
  <c r="J18"/>
  <c r="E18"/>
  <c r="F80"/>
  <c r="F52"/>
  <c r="J17"/>
  <c r="J12"/>
  <c r="J77"/>
  <c r="J49"/>
  <c r="E7"/>
  <c r="E73"/>
  <c r="E45"/>
  <c i="1" r="AY52"/>
  <c r="AX52"/>
  <c i="2" r="BI389"/>
  <c r="BH389"/>
  <c r="BG389"/>
  <c r="BF389"/>
  <c r="T389"/>
  <c r="T388"/>
  <c r="R389"/>
  <c r="R388"/>
  <c r="P389"/>
  <c r="P388"/>
  <c r="BK389"/>
  <c r="BK388"/>
  <c r="J388"/>
  <c r="J389"/>
  <c r="BE389"/>
  <c r="J86"/>
  <c r="BI387"/>
  <c r="BH387"/>
  <c r="BG387"/>
  <c r="BF387"/>
  <c r="T387"/>
  <c r="T386"/>
  <c r="R387"/>
  <c r="R386"/>
  <c r="P387"/>
  <c r="P386"/>
  <c r="BK387"/>
  <c r="BK386"/>
  <c r="J386"/>
  <c r="J387"/>
  <c r="BE387"/>
  <c r="J85"/>
  <c r="BI385"/>
  <c r="BH385"/>
  <c r="BG385"/>
  <c r="BF385"/>
  <c r="T385"/>
  <c r="R385"/>
  <c r="P385"/>
  <c r="BK385"/>
  <c r="J385"/>
  <c r="BE385"/>
  <c r="BI384"/>
  <c r="BH384"/>
  <c r="BG384"/>
  <c r="BF384"/>
  <c r="T384"/>
  <c r="R384"/>
  <c r="P384"/>
  <c r="BK384"/>
  <c r="J384"/>
  <c r="BE384"/>
  <c r="BI383"/>
  <c r="BH383"/>
  <c r="BG383"/>
  <c r="BF383"/>
  <c r="T383"/>
  <c r="R383"/>
  <c r="P383"/>
  <c r="BK383"/>
  <c r="J383"/>
  <c r="BE383"/>
  <c r="BI382"/>
  <c r="BH382"/>
  <c r="BG382"/>
  <c r="BF382"/>
  <c r="T382"/>
  <c r="R382"/>
  <c r="P382"/>
  <c r="BK382"/>
  <c r="J382"/>
  <c r="BE382"/>
  <c r="BI381"/>
  <c r="BH381"/>
  <c r="BG381"/>
  <c r="BF381"/>
  <c r="T381"/>
  <c r="T380"/>
  <c r="R381"/>
  <c r="R380"/>
  <c r="P381"/>
  <c r="P380"/>
  <c r="BK381"/>
  <c r="BK380"/>
  <c r="J380"/>
  <c r="J381"/>
  <c r="BE381"/>
  <c r="J84"/>
  <c r="BI379"/>
  <c r="BH379"/>
  <c r="BG379"/>
  <c r="BF379"/>
  <c r="T379"/>
  <c r="R379"/>
  <c r="P379"/>
  <c r="BK379"/>
  <c r="J379"/>
  <c r="BE379"/>
  <c r="BI378"/>
  <c r="BH378"/>
  <c r="BG378"/>
  <c r="BF378"/>
  <c r="T378"/>
  <c r="R378"/>
  <c r="P378"/>
  <c r="BK378"/>
  <c r="J378"/>
  <c r="BE378"/>
  <c r="BI377"/>
  <c r="BH377"/>
  <c r="BG377"/>
  <c r="BF377"/>
  <c r="T377"/>
  <c r="R377"/>
  <c r="P377"/>
  <c r="BK377"/>
  <c r="J377"/>
  <c r="BE377"/>
  <c r="BI376"/>
  <c r="BH376"/>
  <c r="BG376"/>
  <c r="BF376"/>
  <c r="T376"/>
  <c r="T375"/>
  <c r="R376"/>
  <c r="R375"/>
  <c r="P376"/>
  <c r="P375"/>
  <c r="BK376"/>
  <c r="BK375"/>
  <c r="J375"/>
  <c r="J376"/>
  <c r="BE376"/>
  <c r="J83"/>
  <c r="BI374"/>
  <c r="BH374"/>
  <c r="BG374"/>
  <c r="BF374"/>
  <c r="T374"/>
  <c r="R374"/>
  <c r="P374"/>
  <c r="BK374"/>
  <c r="J374"/>
  <c r="BE374"/>
  <c r="BI373"/>
  <c r="BH373"/>
  <c r="BG373"/>
  <c r="BF373"/>
  <c r="T373"/>
  <c r="R373"/>
  <c r="P373"/>
  <c r="BK373"/>
  <c r="J373"/>
  <c r="BE373"/>
  <c r="BI372"/>
  <c r="BH372"/>
  <c r="BG372"/>
  <c r="BF372"/>
  <c r="T372"/>
  <c r="T371"/>
  <c r="R372"/>
  <c r="R371"/>
  <c r="P372"/>
  <c r="P371"/>
  <c r="BK372"/>
  <c r="BK371"/>
  <c r="J371"/>
  <c r="J372"/>
  <c r="BE372"/>
  <c r="J82"/>
  <c r="BI370"/>
  <c r="BH370"/>
  <c r="BG370"/>
  <c r="BF370"/>
  <c r="T370"/>
  <c r="R370"/>
  <c r="P370"/>
  <c r="BK370"/>
  <c r="J370"/>
  <c r="BE370"/>
  <c r="BI369"/>
  <c r="BH369"/>
  <c r="BG369"/>
  <c r="BF369"/>
  <c r="T369"/>
  <c r="R369"/>
  <c r="P369"/>
  <c r="BK369"/>
  <c r="J369"/>
  <c r="BE369"/>
  <c r="BI368"/>
  <c r="BH368"/>
  <c r="BG368"/>
  <c r="BF368"/>
  <c r="T368"/>
  <c r="T367"/>
  <c r="R368"/>
  <c r="R367"/>
  <c r="P368"/>
  <c r="P367"/>
  <c r="BK368"/>
  <c r="BK367"/>
  <c r="J367"/>
  <c r="J368"/>
  <c r="BE368"/>
  <c r="J81"/>
  <c r="BI366"/>
  <c r="BH366"/>
  <c r="BG366"/>
  <c r="BF366"/>
  <c r="T366"/>
  <c r="T365"/>
  <c r="R366"/>
  <c r="R365"/>
  <c r="P366"/>
  <c r="P365"/>
  <c r="BK366"/>
  <c r="BK365"/>
  <c r="J365"/>
  <c r="J366"/>
  <c r="BE366"/>
  <c r="J80"/>
  <c r="BI364"/>
  <c r="BH364"/>
  <c r="BG364"/>
  <c r="BF364"/>
  <c r="T364"/>
  <c r="R364"/>
  <c r="P364"/>
  <c r="BK364"/>
  <c r="J364"/>
  <c r="BE364"/>
  <c r="BI363"/>
  <c r="BH363"/>
  <c r="BG363"/>
  <c r="BF363"/>
  <c r="T363"/>
  <c r="R363"/>
  <c r="P363"/>
  <c r="BK363"/>
  <c r="J363"/>
  <c r="BE363"/>
  <c r="BI362"/>
  <c r="BH362"/>
  <c r="BG362"/>
  <c r="BF362"/>
  <c r="T362"/>
  <c r="T361"/>
  <c r="R362"/>
  <c r="R361"/>
  <c r="P362"/>
  <c r="P361"/>
  <c r="BK362"/>
  <c r="BK361"/>
  <c r="J361"/>
  <c r="J362"/>
  <c r="BE362"/>
  <c r="J79"/>
  <c r="BI360"/>
  <c r="BH360"/>
  <c r="BG360"/>
  <c r="BF360"/>
  <c r="T360"/>
  <c r="R360"/>
  <c r="P360"/>
  <c r="BK360"/>
  <c r="J360"/>
  <c r="BE360"/>
  <c r="BI359"/>
  <c r="BH359"/>
  <c r="BG359"/>
  <c r="BF359"/>
  <c r="T359"/>
  <c r="R359"/>
  <c r="P359"/>
  <c r="BK359"/>
  <c r="J359"/>
  <c r="BE359"/>
  <c r="BI358"/>
  <c r="BH358"/>
  <c r="BG358"/>
  <c r="BF358"/>
  <c r="T358"/>
  <c r="R358"/>
  <c r="P358"/>
  <c r="BK358"/>
  <c r="J358"/>
  <c r="BE358"/>
  <c r="BI357"/>
  <c r="BH357"/>
  <c r="BG357"/>
  <c r="BF357"/>
  <c r="T357"/>
  <c r="R357"/>
  <c r="P357"/>
  <c r="BK357"/>
  <c r="J357"/>
  <c r="BE357"/>
  <c r="BI356"/>
  <c r="BH356"/>
  <c r="BG356"/>
  <c r="BF356"/>
  <c r="T356"/>
  <c r="R356"/>
  <c r="P356"/>
  <c r="BK356"/>
  <c r="J356"/>
  <c r="BE356"/>
  <c r="BI355"/>
  <c r="BH355"/>
  <c r="BG355"/>
  <c r="BF355"/>
  <c r="T355"/>
  <c r="R355"/>
  <c r="P355"/>
  <c r="BK355"/>
  <c r="J355"/>
  <c r="BE355"/>
  <c r="BI354"/>
  <c r="BH354"/>
  <c r="BG354"/>
  <c r="BF354"/>
  <c r="T354"/>
  <c r="T353"/>
  <c r="R354"/>
  <c r="R353"/>
  <c r="P354"/>
  <c r="P353"/>
  <c r="BK354"/>
  <c r="BK353"/>
  <c r="J353"/>
  <c r="J354"/>
  <c r="BE354"/>
  <c r="J78"/>
  <c r="BI352"/>
  <c r="BH352"/>
  <c r="BG352"/>
  <c r="BF352"/>
  <c r="T352"/>
  <c r="R352"/>
  <c r="P352"/>
  <c r="BK352"/>
  <c r="J352"/>
  <c r="BE352"/>
  <c r="BI351"/>
  <c r="BH351"/>
  <c r="BG351"/>
  <c r="BF351"/>
  <c r="T351"/>
  <c r="R351"/>
  <c r="P351"/>
  <c r="BK351"/>
  <c r="J351"/>
  <c r="BE351"/>
  <c r="BI350"/>
  <c r="BH350"/>
  <c r="BG350"/>
  <c r="BF350"/>
  <c r="T350"/>
  <c r="R350"/>
  <c r="P350"/>
  <c r="BK350"/>
  <c r="J350"/>
  <c r="BE350"/>
  <c r="BI349"/>
  <c r="BH349"/>
  <c r="BG349"/>
  <c r="BF349"/>
  <c r="T349"/>
  <c r="R349"/>
  <c r="P349"/>
  <c r="BK349"/>
  <c r="J349"/>
  <c r="BE349"/>
  <c r="BI348"/>
  <c r="BH348"/>
  <c r="BG348"/>
  <c r="BF348"/>
  <c r="T348"/>
  <c r="R348"/>
  <c r="P348"/>
  <c r="BK348"/>
  <c r="J348"/>
  <c r="BE348"/>
  <c r="BI347"/>
  <c r="BH347"/>
  <c r="BG347"/>
  <c r="BF347"/>
  <c r="T347"/>
  <c r="R347"/>
  <c r="P347"/>
  <c r="BK347"/>
  <c r="J347"/>
  <c r="BE347"/>
  <c r="BI346"/>
  <c r="BH346"/>
  <c r="BG346"/>
  <c r="BF346"/>
  <c r="T346"/>
  <c r="R346"/>
  <c r="P346"/>
  <c r="BK346"/>
  <c r="J346"/>
  <c r="BE346"/>
  <c r="BI345"/>
  <c r="BH345"/>
  <c r="BG345"/>
  <c r="BF345"/>
  <c r="T345"/>
  <c r="R345"/>
  <c r="P345"/>
  <c r="BK345"/>
  <c r="J345"/>
  <c r="BE345"/>
  <c r="BI344"/>
  <c r="BH344"/>
  <c r="BG344"/>
  <c r="BF344"/>
  <c r="T344"/>
  <c r="R344"/>
  <c r="P344"/>
  <c r="BK344"/>
  <c r="J344"/>
  <c r="BE344"/>
  <c r="BI343"/>
  <c r="BH343"/>
  <c r="BG343"/>
  <c r="BF343"/>
  <c r="T343"/>
  <c r="R343"/>
  <c r="P343"/>
  <c r="BK343"/>
  <c r="J343"/>
  <c r="BE343"/>
  <c r="BI342"/>
  <c r="BH342"/>
  <c r="BG342"/>
  <c r="BF342"/>
  <c r="T342"/>
  <c r="R342"/>
  <c r="P342"/>
  <c r="BK342"/>
  <c r="J342"/>
  <c r="BE342"/>
  <c r="BI341"/>
  <c r="BH341"/>
  <c r="BG341"/>
  <c r="BF341"/>
  <c r="T341"/>
  <c r="R341"/>
  <c r="P341"/>
  <c r="BK341"/>
  <c r="J341"/>
  <c r="BE341"/>
  <c r="BI340"/>
  <c r="BH340"/>
  <c r="BG340"/>
  <c r="BF340"/>
  <c r="T340"/>
  <c r="R340"/>
  <c r="P340"/>
  <c r="BK340"/>
  <c r="J340"/>
  <c r="BE340"/>
  <c r="BI339"/>
  <c r="BH339"/>
  <c r="BG339"/>
  <c r="BF339"/>
  <c r="T339"/>
  <c r="R339"/>
  <c r="P339"/>
  <c r="BK339"/>
  <c r="J339"/>
  <c r="BE339"/>
  <c r="BI338"/>
  <c r="BH338"/>
  <c r="BG338"/>
  <c r="BF338"/>
  <c r="T338"/>
  <c r="R338"/>
  <c r="P338"/>
  <c r="BK338"/>
  <c r="J338"/>
  <c r="BE338"/>
  <c r="BI337"/>
  <c r="BH337"/>
  <c r="BG337"/>
  <c r="BF337"/>
  <c r="T337"/>
  <c r="T336"/>
  <c r="R337"/>
  <c r="R336"/>
  <c r="P337"/>
  <c r="P336"/>
  <c r="BK337"/>
  <c r="BK336"/>
  <c r="J336"/>
  <c r="J337"/>
  <c r="BE337"/>
  <c r="J77"/>
  <c r="BI335"/>
  <c r="BH335"/>
  <c r="BG335"/>
  <c r="BF335"/>
  <c r="T335"/>
  <c r="R335"/>
  <c r="P335"/>
  <c r="BK335"/>
  <c r="J335"/>
  <c r="BE335"/>
  <c r="BI334"/>
  <c r="BH334"/>
  <c r="BG334"/>
  <c r="BF334"/>
  <c r="T334"/>
  <c r="R334"/>
  <c r="P334"/>
  <c r="BK334"/>
  <c r="J334"/>
  <c r="BE334"/>
  <c r="BI333"/>
  <c r="BH333"/>
  <c r="BG333"/>
  <c r="BF333"/>
  <c r="T333"/>
  <c r="R333"/>
  <c r="P333"/>
  <c r="BK333"/>
  <c r="J333"/>
  <c r="BE333"/>
  <c r="BI332"/>
  <c r="BH332"/>
  <c r="BG332"/>
  <c r="BF332"/>
  <c r="T332"/>
  <c r="R332"/>
  <c r="P332"/>
  <c r="BK332"/>
  <c r="J332"/>
  <c r="BE332"/>
  <c r="BI331"/>
  <c r="BH331"/>
  <c r="BG331"/>
  <c r="BF331"/>
  <c r="T331"/>
  <c r="R331"/>
  <c r="P331"/>
  <c r="BK331"/>
  <c r="J331"/>
  <c r="BE331"/>
  <c r="BI330"/>
  <c r="BH330"/>
  <c r="BG330"/>
  <c r="BF330"/>
  <c r="T330"/>
  <c r="T329"/>
  <c r="R330"/>
  <c r="R329"/>
  <c r="P330"/>
  <c r="P329"/>
  <c r="BK330"/>
  <c r="BK329"/>
  <c r="J329"/>
  <c r="J330"/>
  <c r="BE330"/>
  <c r="J76"/>
  <c r="BI328"/>
  <c r="BH328"/>
  <c r="BG328"/>
  <c r="BF328"/>
  <c r="T328"/>
  <c r="R328"/>
  <c r="P328"/>
  <c r="BK328"/>
  <c r="J328"/>
  <c r="BE328"/>
  <c r="BI327"/>
  <c r="BH327"/>
  <c r="BG327"/>
  <c r="BF327"/>
  <c r="T327"/>
  <c r="R327"/>
  <c r="P327"/>
  <c r="BK327"/>
  <c r="J327"/>
  <c r="BE327"/>
  <c r="BI326"/>
  <c r="BH326"/>
  <c r="BG326"/>
  <c r="BF326"/>
  <c r="T326"/>
  <c r="R326"/>
  <c r="P326"/>
  <c r="BK326"/>
  <c r="J326"/>
  <c r="BE326"/>
  <c r="BI325"/>
  <c r="BH325"/>
  <c r="BG325"/>
  <c r="BF325"/>
  <c r="T325"/>
  <c r="R325"/>
  <c r="P325"/>
  <c r="BK325"/>
  <c r="J325"/>
  <c r="BE325"/>
  <c r="BI324"/>
  <c r="BH324"/>
  <c r="BG324"/>
  <c r="BF324"/>
  <c r="T324"/>
  <c r="R324"/>
  <c r="P324"/>
  <c r="BK324"/>
  <c r="J324"/>
  <c r="BE324"/>
  <c r="BI323"/>
  <c r="BH323"/>
  <c r="BG323"/>
  <c r="BF323"/>
  <c r="T323"/>
  <c r="T322"/>
  <c r="R323"/>
  <c r="R322"/>
  <c r="P323"/>
  <c r="P322"/>
  <c r="BK323"/>
  <c r="BK322"/>
  <c r="J322"/>
  <c r="J323"/>
  <c r="BE323"/>
  <c r="J75"/>
  <c r="BI321"/>
  <c r="BH321"/>
  <c r="BG321"/>
  <c r="BF321"/>
  <c r="T321"/>
  <c r="R321"/>
  <c r="P321"/>
  <c r="BK321"/>
  <c r="J321"/>
  <c r="BE321"/>
  <c r="BI320"/>
  <c r="BH320"/>
  <c r="BG320"/>
  <c r="BF320"/>
  <c r="T320"/>
  <c r="R320"/>
  <c r="P320"/>
  <c r="BK320"/>
  <c r="J320"/>
  <c r="BE320"/>
  <c r="BI319"/>
  <c r="BH319"/>
  <c r="BG319"/>
  <c r="BF319"/>
  <c r="T319"/>
  <c r="R319"/>
  <c r="P319"/>
  <c r="BK319"/>
  <c r="J319"/>
  <c r="BE319"/>
  <c r="BI318"/>
  <c r="BH318"/>
  <c r="BG318"/>
  <c r="BF318"/>
  <c r="T318"/>
  <c r="R318"/>
  <c r="P318"/>
  <c r="BK318"/>
  <c r="J318"/>
  <c r="BE318"/>
  <c r="BI317"/>
  <c r="BH317"/>
  <c r="BG317"/>
  <c r="BF317"/>
  <c r="T317"/>
  <c r="R317"/>
  <c r="P317"/>
  <c r="BK317"/>
  <c r="J317"/>
  <c r="BE317"/>
  <c r="BI316"/>
  <c r="BH316"/>
  <c r="BG316"/>
  <c r="BF316"/>
  <c r="T316"/>
  <c r="R316"/>
  <c r="P316"/>
  <c r="BK316"/>
  <c r="J316"/>
  <c r="BE316"/>
  <c r="BI315"/>
  <c r="BH315"/>
  <c r="BG315"/>
  <c r="BF315"/>
  <c r="T315"/>
  <c r="R315"/>
  <c r="P315"/>
  <c r="BK315"/>
  <c r="J315"/>
  <c r="BE315"/>
  <c r="BI314"/>
  <c r="BH314"/>
  <c r="BG314"/>
  <c r="BF314"/>
  <c r="T314"/>
  <c r="R314"/>
  <c r="P314"/>
  <c r="BK314"/>
  <c r="J314"/>
  <c r="BE314"/>
  <c r="BI313"/>
  <c r="BH313"/>
  <c r="BG313"/>
  <c r="BF313"/>
  <c r="T313"/>
  <c r="R313"/>
  <c r="P313"/>
  <c r="BK313"/>
  <c r="J313"/>
  <c r="BE313"/>
  <c r="BI312"/>
  <c r="BH312"/>
  <c r="BG312"/>
  <c r="BF312"/>
  <c r="T312"/>
  <c r="R312"/>
  <c r="P312"/>
  <c r="BK312"/>
  <c r="J312"/>
  <c r="BE312"/>
  <c r="BI311"/>
  <c r="BH311"/>
  <c r="BG311"/>
  <c r="BF311"/>
  <c r="T311"/>
  <c r="T310"/>
  <c r="R311"/>
  <c r="R310"/>
  <c r="P311"/>
  <c r="P310"/>
  <c r="BK311"/>
  <c r="BK310"/>
  <c r="J310"/>
  <c r="J311"/>
  <c r="BE311"/>
  <c r="J74"/>
  <c r="BI309"/>
  <c r="BH309"/>
  <c r="BG309"/>
  <c r="BF309"/>
  <c r="T309"/>
  <c r="R309"/>
  <c r="P309"/>
  <c r="BK309"/>
  <c r="J309"/>
  <c r="BE309"/>
  <c r="BI308"/>
  <c r="BH308"/>
  <c r="BG308"/>
  <c r="BF308"/>
  <c r="T308"/>
  <c r="R308"/>
  <c r="P308"/>
  <c r="BK308"/>
  <c r="J308"/>
  <c r="BE308"/>
  <c r="BI307"/>
  <c r="BH307"/>
  <c r="BG307"/>
  <c r="BF307"/>
  <c r="T307"/>
  <c r="R307"/>
  <c r="P307"/>
  <c r="BK307"/>
  <c r="J307"/>
  <c r="BE307"/>
  <c r="BI306"/>
  <c r="BH306"/>
  <c r="BG306"/>
  <c r="BF306"/>
  <c r="T306"/>
  <c r="T305"/>
  <c r="R306"/>
  <c r="R305"/>
  <c r="P306"/>
  <c r="P305"/>
  <c r="BK306"/>
  <c r="BK305"/>
  <c r="J305"/>
  <c r="J306"/>
  <c r="BE306"/>
  <c r="J73"/>
  <c r="BI304"/>
  <c r="BH304"/>
  <c r="BG304"/>
  <c r="BF304"/>
  <c r="T304"/>
  <c r="R304"/>
  <c r="P304"/>
  <c r="BK304"/>
  <c r="J304"/>
  <c r="BE304"/>
  <c r="BI303"/>
  <c r="BH303"/>
  <c r="BG303"/>
  <c r="BF303"/>
  <c r="T303"/>
  <c r="R303"/>
  <c r="P303"/>
  <c r="BK303"/>
  <c r="J303"/>
  <c r="BE303"/>
  <c r="BI302"/>
  <c r="BH302"/>
  <c r="BG302"/>
  <c r="BF302"/>
  <c r="T302"/>
  <c r="R302"/>
  <c r="P302"/>
  <c r="BK302"/>
  <c r="J302"/>
  <c r="BE302"/>
  <c r="BI301"/>
  <c r="BH301"/>
  <c r="BG301"/>
  <c r="BF301"/>
  <c r="T301"/>
  <c r="R301"/>
  <c r="P301"/>
  <c r="BK301"/>
  <c r="J301"/>
  <c r="BE301"/>
  <c r="BI300"/>
  <c r="BH300"/>
  <c r="BG300"/>
  <c r="BF300"/>
  <c r="T300"/>
  <c r="R300"/>
  <c r="P300"/>
  <c r="BK300"/>
  <c r="J300"/>
  <c r="BE300"/>
  <c r="BI299"/>
  <c r="BH299"/>
  <c r="BG299"/>
  <c r="BF299"/>
  <c r="T299"/>
  <c r="R299"/>
  <c r="P299"/>
  <c r="BK299"/>
  <c r="J299"/>
  <c r="BE299"/>
  <c r="BI298"/>
  <c r="BH298"/>
  <c r="BG298"/>
  <c r="BF298"/>
  <c r="T298"/>
  <c r="R298"/>
  <c r="P298"/>
  <c r="BK298"/>
  <c r="J298"/>
  <c r="BE298"/>
  <c r="BI297"/>
  <c r="BH297"/>
  <c r="BG297"/>
  <c r="BF297"/>
  <c r="T297"/>
  <c r="R297"/>
  <c r="P297"/>
  <c r="BK297"/>
  <c r="J297"/>
  <c r="BE297"/>
  <c r="BI296"/>
  <c r="BH296"/>
  <c r="BG296"/>
  <c r="BF296"/>
  <c r="T296"/>
  <c r="R296"/>
  <c r="P296"/>
  <c r="BK296"/>
  <c r="J296"/>
  <c r="BE296"/>
  <c r="BI295"/>
  <c r="BH295"/>
  <c r="BG295"/>
  <c r="BF295"/>
  <c r="T295"/>
  <c r="R295"/>
  <c r="P295"/>
  <c r="BK295"/>
  <c r="J295"/>
  <c r="BE295"/>
  <c r="BI294"/>
  <c r="BH294"/>
  <c r="BG294"/>
  <c r="BF294"/>
  <c r="T294"/>
  <c r="R294"/>
  <c r="P294"/>
  <c r="BK294"/>
  <c r="J294"/>
  <c r="BE294"/>
  <c r="BI293"/>
  <c r="BH293"/>
  <c r="BG293"/>
  <c r="BF293"/>
  <c r="T293"/>
  <c r="R293"/>
  <c r="P293"/>
  <c r="BK293"/>
  <c r="J293"/>
  <c r="BE293"/>
  <c r="BI292"/>
  <c r="BH292"/>
  <c r="BG292"/>
  <c r="BF292"/>
  <c r="T292"/>
  <c r="R292"/>
  <c r="P292"/>
  <c r="BK292"/>
  <c r="J292"/>
  <c r="BE292"/>
  <c r="BI291"/>
  <c r="BH291"/>
  <c r="BG291"/>
  <c r="BF291"/>
  <c r="T291"/>
  <c r="R291"/>
  <c r="P291"/>
  <c r="BK291"/>
  <c r="J291"/>
  <c r="BE291"/>
  <c r="BI290"/>
  <c r="BH290"/>
  <c r="BG290"/>
  <c r="BF290"/>
  <c r="T290"/>
  <c r="R290"/>
  <c r="P290"/>
  <c r="BK290"/>
  <c r="J290"/>
  <c r="BE290"/>
  <c r="BI289"/>
  <c r="BH289"/>
  <c r="BG289"/>
  <c r="BF289"/>
  <c r="T289"/>
  <c r="R289"/>
  <c r="P289"/>
  <c r="BK289"/>
  <c r="J289"/>
  <c r="BE289"/>
  <c r="BI288"/>
  <c r="BH288"/>
  <c r="BG288"/>
  <c r="BF288"/>
  <c r="T288"/>
  <c r="R288"/>
  <c r="P288"/>
  <c r="BK288"/>
  <c r="J288"/>
  <c r="BE288"/>
  <c r="BI287"/>
  <c r="BH287"/>
  <c r="BG287"/>
  <c r="BF287"/>
  <c r="T287"/>
  <c r="R287"/>
  <c r="P287"/>
  <c r="BK287"/>
  <c r="J287"/>
  <c r="BE287"/>
  <c r="BI286"/>
  <c r="BH286"/>
  <c r="BG286"/>
  <c r="BF286"/>
  <c r="T286"/>
  <c r="R286"/>
  <c r="P286"/>
  <c r="BK286"/>
  <c r="J286"/>
  <c r="BE286"/>
  <c r="BI285"/>
  <c r="BH285"/>
  <c r="BG285"/>
  <c r="BF285"/>
  <c r="T285"/>
  <c r="R285"/>
  <c r="P285"/>
  <c r="BK285"/>
  <c r="J285"/>
  <c r="BE285"/>
  <c r="BI284"/>
  <c r="BH284"/>
  <c r="BG284"/>
  <c r="BF284"/>
  <c r="T284"/>
  <c r="R284"/>
  <c r="P284"/>
  <c r="BK284"/>
  <c r="J284"/>
  <c r="BE284"/>
  <c r="BI283"/>
  <c r="BH283"/>
  <c r="BG283"/>
  <c r="BF283"/>
  <c r="T283"/>
  <c r="R283"/>
  <c r="P283"/>
  <c r="BK283"/>
  <c r="J283"/>
  <c r="BE283"/>
  <c r="BI282"/>
  <c r="BH282"/>
  <c r="BG282"/>
  <c r="BF282"/>
  <c r="T282"/>
  <c r="T281"/>
  <c r="R282"/>
  <c r="R281"/>
  <c r="P282"/>
  <c r="P281"/>
  <c r="BK282"/>
  <c r="BK281"/>
  <c r="J281"/>
  <c r="J282"/>
  <c r="BE282"/>
  <c r="J72"/>
  <c r="BI280"/>
  <c r="BH280"/>
  <c r="BG280"/>
  <c r="BF280"/>
  <c r="T280"/>
  <c r="R280"/>
  <c r="P280"/>
  <c r="BK280"/>
  <c r="J280"/>
  <c r="BE280"/>
  <c r="BI279"/>
  <c r="BH279"/>
  <c r="BG279"/>
  <c r="BF279"/>
  <c r="T279"/>
  <c r="R279"/>
  <c r="P279"/>
  <c r="BK279"/>
  <c r="J279"/>
  <c r="BE279"/>
  <c r="BI278"/>
  <c r="BH278"/>
  <c r="BG278"/>
  <c r="BF278"/>
  <c r="T278"/>
  <c r="R278"/>
  <c r="P278"/>
  <c r="BK278"/>
  <c r="J278"/>
  <c r="BE278"/>
  <c r="BI277"/>
  <c r="BH277"/>
  <c r="BG277"/>
  <c r="BF277"/>
  <c r="T277"/>
  <c r="R277"/>
  <c r="P277"/>
  <c r="BK277"/>
  <c r="J277"/>
  <c r="BE277"/>
  <c r="BI276"/>
  <c r="BH276"/>
  <c r="BG276"/>
  <c r="BF276"/>
  <c r="T276"/>
  <c r="R276"/>
  <c r="P276"/>
  <c r="BK276"/>
  <c r="J276"/>
  <c r="BE276"/>
  <c r="BI275"/>
  <c r="BH275"/>
  <c r="BG275"/>
  <c r="BF275"/>
  <c r="T275"/>
  <c r="R275"/>
  <c r="P275"/>
  <c r="BK275"/>
  <c r="J275"/>
  <c r="BE275"/>
  <c r="BI274"/>
  <c r="BH274"/>
  <c r="BG274"/>
  <c r="BF274"/>
  <c r="T274"/>
  <c r="R274"/>
  <c r="P274"/>
  <c r="BK274"/>
  <c r="J274"/>
  <c r="BE274"/>
  <c r="BI273"/>
  <c r="BH273"/>
  <c r="BG273"/>
  <c r="BF273"/>
  <c r="T273"/>
  <c r="R273"/>
  <c r="P273"/>
  <c r="BK273"/>
  <c r="J273"/>
  <c r="BE273"/>
  <c r="BI272"/>
  <c r="BH272"/>
  <c r="BG272"/>
  <c r="BF272"/>
  <c r="T272"/>
  <c r="R272"/>
  <c r="P272"/>
  <c r="BK272"/>
  <c r="J272"/>
  <c r="BE272"/>
  <c r="BI271"/>
  <c r="BH271"/>
  <c r="BG271"/>
  <c r="BF271"/>
  <c r="T271"/>
  <c r="R271"/>
  <c r="P271"/>
  <c r="BK271"/>
  <c r="J271"/>
  <c r="BE271"/>
  <c r="BI270"/>
  <c r="BH270"/>
  <c r="BG270"/>
  <c r="BF270"/>
  <c r="T270"/>
  <c r="R270"/>
  <c r="P270"/>
  <c r="BK270"/>
  <c r="J270"/>
  <c r="BE270"/>
  <c r="BI269"/>
  <c r="BH269"/>
  <c r="BG269"/>
  <c r="BF269"/>
  <c r="T269"/>
  <c r="R269"/>
  <c r="P269"/>
  <c r="BK269"/>
  <c r="J269"/>
  <c r="BE269"/>
  <c r="BI268"/>
  <c r="BH268"/>
  <c r="BG268"/>
  <c r="BF268"/>
  <c r="T268"/>
  <c r="R268"/>
  <c r="P268"/>
  <c r="BK268"/>
  <c r="J268"/>
  <c r="BE268"/>
  <c r="BI267"/>
  <c r="BH267"/>
  <c r="BG267"/>
  <c r="BF267"/>
  <c r="T267"/>
  <c r="R267"/>
  <c r="P267"/>
  <c r="BK267"/>
  <c r="J267"/>
  <c r="BE267"/>
  <c r="BI266"/>
  <c r="BH266"/>
  <c r="BG266"/>
  <c r="BF266"/>
  <c r="T266"/>
  <c r="R266"/>
  <c r="P266"/>
  <c r="BK266"/>
  <c r="J266"/>
  <c r="BE266"/>
  <c r="BI265"/>
  <c r="BH265"/>
  <c r="BG265"/>
  <c r="BF265"/>
  <c r="T265"/>
  <c r="R265"/>
  <c r="P265"/>
  <c r="BK265"/>
  <c r="J265"/>
  <c r="BE265"/>
  <c r="BI264"/>
  <c r="BH264"/>
  <c r="BG264"/>
  <c r="BF264"/>
  <c r="T264"/>
  <c r="R264"/>
  <c r="P264"/>
  <c r="BK264"/>
  <c r="J264"/>
  <c r="BE264"/>
  <c r="BI263"/>
  <c r="BH263"/>
  <c r="BG263"/>
  <c r="BF263"/>
  <c r="T263"/>
  <c r="R263"/>
  <c r="P263"/>
  <c r="BK263"/>
  <c r="J263"/>
  <c r="BE263"/>
  <c r="BI262"/>
  <c r="BH262"/>
  <c r="BG262"/>
  <c r="BF262"/>
  <c r="T262"/>
  <c r="R262"/>
  <c r="P262"/>
  <c r="BK262"/>
  <c r="J262"/>
  <c r="BE262"/>
  <c r="BI261"/>
  <c r="BH261"/>
  <c r="BG261"/>
  <c r="BF261"/>
  <c r="T261"/>
  <c r="R261"/>
  <c r="P261"/>
  <c r="BK261"/>
  <c r="J261"/>
  <c r="BE261"/>
  <c r="BI260"/>
  <c r="BH260"/>
  <c r="BG260"/>
  <c r="BF260"/>
  <c r="T260"/>
  <c r="R260"/>
  <c r="P260"/>
  <c r="BK260"/>
  <c r="J260"/>
  <c r="BE260"/>
  <c r="BI259"/>
  <c r="BH259"/>
  <c r="BG259"/>
  <c r="BF259"/>
  <c r="T259"/>
  <c r="R259"/>
  <c r="P259"/>
  <c r="BK259"/>
  <c r="J259"/>
  <c r="BE259"/>
  <c r="BI258"/>
  <c r="BH258"/>
  <c r="BG258"/>
  <c r="BF258"/>
  <c r="T258"/>
  <c r="R258"/>
  <c r="P258"/>
  <c r="BK258"/>
  <c r="J258"/>
  <c r="BE258"/>
  <c r="BI257"/>
  <c r="BH257"/>
  <c r="BG257"/>
  <c r="BF257"/>
  <c r="T257"/>
  <c r="R257"/>
  <c r="P257"/>
  <c r="BK257"/>
  <c r="J257"/>
  <c r="BE257"/>
  <c r="BI256"/>
  <c r="BH256"/>
  <c r="BG256"/>
  <c r="BF256"/>
  <c r="T256"/>
  <c r="R256"/>
  <c r="P256"/>
  <c r="BK256"/>
  <c r="J256"/>
  <c r="BE256"/>
  <c r="BI255"/>
  <c r="BH255"/>
  <c r="BG255"/>
  <c r="BF255"/>
  <c r="T255"/>
  <c r="R255"/>
  <c r="P255"/>
  <c r="BK255"/>
  <c r="J255"/>
  <c r="BE255"/>
  <c r="BI254"/>
  <c r="BH254"/>
  <c r="BG254"/>
  <c r="BF254"/>
  <c r="T254"/>
  <c r="R254"/>
  <c r="P254"/>
  <c r="BK254"/>
  <c r="J254"/>
  <c r="BE254"/>
  <c r="BI253"/>
  <c r="BH253"/>
  <c r="BG253"/>
  <c r="BF253"/>
  <c r="T253"/>
  <c r="R253"/>
  <c r="P253"/>
  <c r="BK253"/>
  <c r="J253"/>
  <c r="BE253"/>
  <c r="BI252"/>
  <c r="BH252"/>
  <c r="BG252"/>
  <c r="BF252"/>
  <c r="T252"/>
  <c r="R252"/>
  <c r="P252"/>
  <c r="BK252"/>
  <c r="J252"/>
  <c r="BE252"/>
  <c r="BI251"/>
  <c r="BH251"/>
  <c r="BG251"/>
  <c r="BF251"/>
  <c r="T251"/>
  <c r="R251"/>
  <c r="P251"/>
  <c r="BK251"/>
  <c r="J251"/>
  <c r="BE251"/>
  <c r="BI250"/>
  <c r="BH250"/>
  <c r="BG250"/>
  <c r="BF250"/>
  <c r="T250"/>
  <c r="R250"/>
  <c r="P250"/>
  <c r="BK250"/>
  <c r="J250"/>
  <c r="BE250"/>
  <c r="BI249"/>
  <c r="BH249"/>
  <c r="BG249"/>
  <c r="BF249"/>
  <c r="T249"/>
  <c r="R249"/>
  <c r="P249"/>
  <c r="BK249"/>
  <c r="J249"/>
  <c r="BE249"/>
  <c r="BI248"/>
  <c r="BH248"/>
  <c r="BG248"/>
  <c r="BF248"/>
  <c r="T248"/>
  <c r="R248"/>
  <c r="P248"/>
  <c r="BK248"/>
  <c r="J248"/>
  <c r="BE248"/>
  <c r="BI247"/>
  <c r="BH247"/>
  <c r="BG247"/>
  <c r="BF247"/>
  <c r="T247"/>
  <c r="R247"/>
  <c r="P247"/>
  <c r="BK247"/>
  <c r="J247"/>
  <c r="BE247"/>
  <c r="BI246"/>
  <c r="BH246"/>
  <c r="BG246"/>
  <c r="BF246"/>
  <c r="T246"/>
  <c r="R246"/>
  <c r="P246"/>
  <c r="BK246"/>
  <c r="J246"/>
  <c r="BE246"/>
  <c r="BI245"/>
  <c r="BH245"/>
  <c r="BG245"/>
  <c r="BF245"/>
  <c r="T245"/>
  <c r="R245"/>
  <c r="P245"/>
  <c r="BK245"/>
  <c r="J245"/>
  <c r="BE245"/>
  <c r="BI244"/>
  <c r="BH244"/>
  <c r="BG244"/>
  <c r="BF244"/>
  <c r="T244"/>
  <c r="R244"/>
  <c r="P244"/>
  <c r="BK244"/>
  <c r="J244"/>
  <c r="BE244"/>
  <c r="BI243"/>
  <c r="BH243"/>
  <c r="BG243"/>
  <c r="BF243"/>
  <c r="T243"/>
  <c r="R243"/>
  <c r="P243"/>
  <c r="BK243"/>
  <c r="J243"/>
  <c r="BE243"/>
  <c r="BI242"/>
  <c r="BH242"/>
  <c r="BG242"/>
  <c r="BF242"/>
  <c r="T242"/>
  <c r="R242"/>
  <c r="P242"/>
  <c r="BK242"/>
  <c r="J242"/>
  <c r="BE242"/>
  <c r="BI241"/>
  <c r="BH241"/>
  <c r="BG241"/>
  <c r="BF241"/>
  <c r="T241"/>
  <c r="R241"/>
  <c r="P241"/>
  <c r="BK241"/>
  <c r="J241"/>
  <c r="BE241"/>
  <c r="BI240"/>
  <c r="BH240"/>
  <c r="BG240"/>
  <c r="BF240"/>
  <c r="T240"/>
  <c r="R240"/>
  <c r="P240"/>
  <c r="BK240"/>
  <c r="J240"/>
  <c r="BE240"/>
  <c r="BI239"/>
  <c r="BH239"/>
  <c r="BG239"/>
  <c r="BF239"/>
  <c r="T239"/>
  <c r="R239"/>
  <c r="P239"/>
  <c r="BK239"/>
  <c r="J239"/>
  <c r="BE239"/>
  <c r="BI238"/>
  <c r="BH238"/>
  <c r="BG238"/>
  <c r="BF238"/>
  <c r="T238"/>
  <c r="R238"/>
  <c r="P238"/>
  <c r="BK238"/>
  <c r="J238"/>
  <c r="BE238"/>
  <c r="BI237"/>
  <c r="BH237"/>
  <c r="BG237"/>
  <c r="BF237"/>
  <c r="T237"/>
  <c r="R237"/>
  <c r="P237"/>
  <c r="BK237"/>
  <c r="J237"/>
  <c r="BE237"/>
  <c r="BI236"/>
  <c r="BH236"/>
  <c r="BG236"/>
  <c r="BF236"/>
  <c r="T236"/>
  <c r="R236"/>
  <c r="P236"/>
  <c r="BK236"/>
  <c r="J236"/>
  <c r="BE236"/>
  <c r="BI235"/>
  <c r="BH235"/>
  <c r="BG235"/>
  <c r="BF235"/>
  <c r="T235"/>
  <c r="T234"/>
  <c r="R235"/>
  <c r="R234"/>
  <c r="P235"/>
  <c r="P234"/>
  <c r="BK235"/>
  <c r="BK234"/>
  <c r="J234"/>
  <c r="J235"/>
  <c r="BE235"/>
  <c r="J71"/>
  <c r="BI233"/>
  <c r="BH233"/>
  <c r="BG233"/>
  <c r="BF233"/>
  <c r="T233"/>
  <c r="R233"/>
  <c r="P233"/>
  <c r="BK233"/>
  <c r="J233"/>
  <c r="BE233"/>
  <c r="BI232"/>
  <c r="BH232"/>
  <c r="BG232"/>
  <c r="BF232"/>
  <c r="T232"/>
  <c r="R232"/>
  <c r="P232"/>
  <c r="BK232"/>
  <c r="J232"/>
  <c r="BE232"/>
  <c r="BI231"/>
  <c r="BH231"/>
  <c r="BG231"/>
  <c r="BF231"/>
  <c r="T231"/>
  <c r="R231"/>
  <c r="P231"/>
  <c r="BK231"/>
  <c r="J231"/>
  <c r="BE231"/>
  <c r="BI230"/>
  <c r="BH230"/>
  <c r="BG230"/>
  <c r="BF230"/>
  <c r="T230"/>
  <c r="R230"/>
  <c r="P230"/>
  <c r="BK230"/>
  <c r="J230"/>
  <c r="BE230"/>
  <c r="BI229"/>
  <c r="BH229"/>
  <c r="BG229"/>
  <c r="BF229"/>
  <c r="T229"/>
  <c r="R229"/>
  <c r="P229"/>
  <c r="BK229"/>
  <c r="J229"/>
  <c r="BE229"/>
  <c r="BI228"/>
  <c r="BH228"/>
  <c r="BG228"/>
  <c r="BF228"/>
  <c r="T228"/>
  <c r="R228"/>
  <c r="P228"/>
  <c r="BK228"/>
  <c r="J228"/>
  <c r="BE228"/>
  <c r="BI227"/>
  <c r="BH227"/>
  <c r="BG227"/>
  <c r="BF227"/>
  <c r="T227"/>
  <c r="R227"/>
  <c r="P227"/>
  <c r="BK227"/>
  <c r="J227"/>
  <c r="BE227"/>
  <c r="BI226"/>
  <c r="BH226"/>
  <c r="BG226"/>
  <c r="BF226"/>
  <c r="T226"/>
  <c r="R226"/>
  <c r="P226"/>
  <c r="BK226"/>
  <c r="J226"/>
  <c r="BE226"/>
  <c r="BI225"/>
  <c r="BH225"/>
  <c r="BG225"/>
  <c r="BF225"/>
  <c r="T225"/>
  <c r="R225"/>
  <c r="P225"/>
  <c r="BK225"/>
  <c r="J225"/>
  <c r="BE225"/>
  <c r="BI224"/>
  <c r="BH224"/>
  <c r="BG224"/>
  <c r="BF224"/>
  <c r="T224"/>
  <c r="T223"/>
  <c r="R224"/>
  <c r="R223"/>
  <c r="P224"/>
  <c r="P223"/>
  <c r="BK224"/>
  <c r="BK223"/>
  <c r="J223"/>
  <c r="J224"/>
  <c r="BE224"/>
  <c r="J70"/>
  <c r="BI222"/>
  <c r="BH222"/>
  <c r="BG222"/>
  <c r="BF222"/>
  <c r="T222"/>
  <c r="R222"/>
  <c r="P222"/>
  <c r="BK222"/>
  <c r="J222"/>
  <c r="BE222"/>
  <c r="BI221"/>
  <c r="BH221"/>
  <c r="BG221"/>
  <c r="BF221"/>
  <c r="T221"/>
  <c r="R221"/>
  <c r="P221"/>
  <c r="BK221"/>
  <c r="J221"/>
  <c r="BE221"/>
  <c r="BI220"/>
  <c r="BH220"/>
  <c r="BG220"/>
  <c r="BF220"/>
  <c r="T220"/>
  <c r="T219"/>
  <c r="R220"/>
  <c r="R219"/>
  <c r="P220"/>
  <c r="P219"/>
  <c r="BK220"/>
  <c r="BK219"/>
  <c r="J219"/>
  <c r="J220"/>
  <c r="BE220"/>
  <c r="J69"/>
  <c r="BI218"/>
  <c r="BH218"/>
  <c r="BG218"/>
  <c r="BF218"/>
  <c r="T218"/>
  <c r="R218"/>
  <c r="P218"/>
  <c r="BK218"/>
  <c r="J218"/>
  <c r="BE218"/>
  <c r="BI217"/>
  <c r="BH217"/>
  <c r="BG217"/>
  <c r="BF217"/>
  <c r="T217"/>
  <c r="R217"/>
  <c r="P217"/>
  <c r="BK217"/>
  <c r="J217"/>
  <c r="BE217"/>
  <c r="BI216"/>
  <c r="BH216"/>
  <c r="BG216"/>
  <c r="BF216"/>
  <c r="T216"/>
  <c r="R216"/>
  <c r="P216"/>
  <c r="BK216"/>
  <c r="J216"/>
  <c r="BE216"/>
  <c r="BI215"/>
  <c r="BH215"/>
  <c r="BG215"/>
  <c r="BF215"/>
  <c r="T215"/>
  <c r="R215"/>
  <c r="P215"/>
  <c r="BK215"/>
  <c r="J215"/>
  <c r="BE215"/>
  <c r="BI214"/>
  <c r="BH214"/>
  <c r="BG214"/>
  <c r="BF214"/>
  <c r="T214"/>
  <c r="R214"/>
  <c r="P214"/>
  <c r="BK214"/>
  <c r="J214"/>
  <c r="BE214"/>
  <c r="BI213"/>
  <c r="BH213"/>
  <c r="BG213"/>
  <c r="BF213"/>
  <c r="T213"/>
  <c r="T212"/>
  <c r="R213"/>
  <c r="R212"/>
  <c r="P213"/>
  <c r="P212"/>
  <c r="BK213"/>
  <c r="BK212"/>
  <c r="J212"/>
  <c r="J213"/>
  <c r="BE213"/>
  <c r="J68"/>
  <c r="BI211"/>
  <c r="BH211"/>
  <c r="BG211"/>
  <c r="BF211"/>
  <c r="T211"/>
  <c r="R211"/>
  <c r="P211"/>
  <c r="BK211"/>
  <c r="J211"/>
  <c r="BE211"/>
  <c r="BI210"/>
  <c r="BH210"/>
  <c r="BG210"/>
  <c r="BF210"/>
  <c r="T210"/>
  <c r="R210"/>
  <c r="P210"/>
  <c r="BK210"/>
  <c r="J210"/>
  <c r="BE210"/>
  <c r="BI209"/>
  <c r="BH209"/>
  <c r="BG209"/>
  <c r="BF209"/>
  <c r="T209"/>
  <c r="R209"/>
  <c r="P209"/>
  <c r="BK209"/>
  <c r="J209"/>
  <c r="BE209"/>
  <c r="BI208"/>
  <c r="BH208"/>
  <c r="BG208"/>
  <c r="BF208"/>
  <c r="T208"/>
  <c r="R208"/>
  <c r="P208"/>
  <c r="BK208"/>
  <c r="J208"/>
  <c r="BE208"/>
  <c r="BI207"/>
  <c r="BH207"/>
  <c r="BG207"/>
  <c r="BF207"/>
  <c r="T207"/>
  <c r="R207"/>
  <c r="P207"/>
  <c r="BK207"/>
  <c r="J207"/>
  <c r="BE207"/>
  <c r="BI206"/>
  <c r="BH206"/>
  <c r="BG206"/>
  <c r="BF206"/>
  <c r="T206"/>
  <c r="R206"/>
  <c r="P206"/>
  <c r="BK206"/>
  <c r="J206"/>
  <c r="BE206"/>
  <c r="BI205"/>
  <c r="BH205"/>
  <c r="BG205"/>
  <c r="BF205"/>
  <c r="T205"/>
  <c r="R205"/>
  <c r="P205"/>
  <c r="BK205"/>
  <c r="J205"/>
  <c r="BE205"/>
  <c r="BI204"/>
  <c r="BH204"/>
  <c r="BG204"/>
  <c r="BF204"/>
  <c r="T204"/>
  <c r="R204"/>
  <c r="P204"/>
  <c r="BK204"/>
  <c r="J204"/>
  <c r="BE204"/>
  <c r="BI203"/>
  <c r="BH203"/>
  <c r="BG203"/>
  <c r="BF203"/>
  <c r="T203"/>
  <c r="R203"/>
  <c r="P203"/>
  <c r="BK203"/>
  <c r="J203"/>
  <c r="BE203"/>
  <c r="BI202"/>
  <c r="BH202"/>
  <c r="BG202"/>
  <c r="BF202"/>
  <c r="T202"/>
  <c r="R202"/>
  <c r="P202"/>
  <c r="BK202"/>
  <c r="J202"/>
  <c r="BE202"/>
  <c r="BI201"/>
  <c r="BH201"/>
  <c r="BG201"/>
  <c r="BF201"/>
  <c r="T201"/>
  <c r="T200"/>
  <c r="R201"/>
  <c r="R200"/>
  <c r="P201"/>
  <c r="P200"/>
  <c r="BK201"/>
  <c r="BK200"/>
  <c r="J200"/>
  <c r="J201"/>
  <c r="BE201"/>
  <c r="J67"/>
  <c r="BI199"/>
  <c r="BH199"/>
  <c r="BG199"/>
  <c r="BF199"/>
  <c r="T199"/>
  <c r="R199"/>
  <c r="P199"/>
  <c r="BK199"/>
  <c r="J199"/>
  <c r="BE199"/>
  <c r="BI198"/>
  <c r="BH198"/>
  <c r="BG198"/>
  <c r="BF198"/>
  <c r="T198"/>
  <c r="R198"/>
  <c r="P198"/>
  <c r="BK198"/>
  <c r="J198"/>
  <c r="BE198"/>
  <c r="BI197"/>
  <c r="BH197"/>
  <c r="BG197"/>
  <c r="BF197"/>
  <c r="T197"/>
  <c r="T196"/>
  <c r="R197"/>
  <c r="R196"/>
  <c r="P197"/>
  <c r="P196"/>
  <c r="BK197"/>
  <c r="BK196"/>
  <c r="J196"/>
  <c r="J197"/>
  <c r="BE197"/>
  <c r="J66"/>
  <c r="BI195"/>
  <c r="BH195"/>
  <c r="BG195"/>
  <c r="BF195"/>
  <c r="T195"/>
  <c r="R195"/>
  <c r="P195"/>
  <c r="BK195"/>
  <c r="J195"/>
  <c r="BE195"/>
  <c r="BI194"/>
  <c r="BH194"/>
  <c r="BG194"/>
  <c r="BF194"/>
  <c r="T194"/>
  <c r="R194"/>
  <c r="P194"/>
  <c r="BK194"/>
  <c r="J194"/>
  <c r="BE194"/>
  <c r="BI193"/>
  <c r="BH193"/>
  <c r="BG193"/>
  <c r="BF193"/>
  <c r="T193"/>
  <c r="R193"/>
  <c r="P193"/>
  <c r="BK193"/>
  <c r="J193"/>
  <c r="BE193"/>
  <c r="BI192"/>
  <c r="BH192"/>
  <c r="BG192"/>
  <c r="BF192"/>
  <c r="T192"/>
  <c r="R192"/>
  <c r="P192"/>
  <c r="BK192"/>
  <c r="J192"/>
  <c r="BE192"/>
  <c r="BI191"/>
  <c r="BH191"/>
  <c r="BG191"/>
  <c r="BF191"/>
  <c r="T191"/>
  <c r="R191"/>
  <c r="P191"/>
  <c r="BK191"/>
  <c r="J191"/>
  <c r="BE191"/>
  <c r="BI190"/>
  <c r="BH190"/>
  <c r="BG190"/>
  <c r="BF190"/>
  <c r="T190"/>
  <c r="R190"/>
  <c r="P190"/>
  <c r="BK190"/>
  <c r="J190"/>
  <c r="BE190"/>
  <c r="BI189"/>
  <c r="BH189"/>
  <c r="BG189"/>
  <c r="BF189"/>
  <c r="T189"/>
  <c r="R189"/>
  <c r="P189"/>
  <c r="BK189"/>
  <c r="J189"/>
  <c r="BE189"/>
  <c r="BI188"/>
  <c r="BH188"/>
  <c r="BG188"/>
  <c r="BF188"/>
  <c r="T188"/>
  <c r="T187"/>
  <c r="R188"/>
  <c r="R187"/>
  <c r="P188"/>
  <c r="P187"/>
  <c r="BK188"/>
  <c r="BK187"/>
  <c r="J187"/>
  <c r="J188"/>
  <c r="BE188"/>
  <c r="J65"/>
  <c r="BI186"/>
  <c r="BH186"/>
  <c r="BG186"/>
  <c r="BF186"/>
  <c r="T186"/>
  <c r="R186"/>
  <c r="P186"/>
  <c r="BK186"/>
  <c r="J186"/>
  <c r="BE186"/>
  <c r="BI185"/>
  <c r="BH185"/>
  <c r="BG185"/>
  <c r="BF185"/>
  <c r="T185"/>
  <c r="R185"/>
  <c r="P185"/>
  <c r="BK185"/>
  <c r="J185"/>
  <c r="BE185"/>
  <c r="BI184"/>
  <c r="BH184"/>
  <c r="BG184"/>
  <c r="BF184"/>
  <c r="T184"/>
  <c r="R184"/>
  <c r="P184"/>
  <c r="BK184"/>
  <c r="J184"/>
  <c r="BE184"/>
  <c r="BI183"/>
  <c r="BH183"/>
  <c r="BG183"/>
  <c r="BF183"/>
  <c r="T183"/>
  <c r="R183"/>
  <c r="P183"/>
  <c r="BK183"/>
  <c r="J183"/>
  <c r="BE183"/>
  <c r="BI182"/>
  <c r="BH182"/>
  <c r="BG182"/>
  <c r="BF182"/>
  <c r="T182"/>
  <c r="R182"/>
  <c r="P182"/>
  <c r="BK182"/>
  <c r="J182"/>
  <c r="BE182"/>
  <c r="BI181"/>
  <c r="BH181"/>
  <c r="BG181"/>
  <c r="BF181"/>
  <c r="T181"/>
  <c r="R181"/>
  <c r="P181"/>
  <c r="BK181"/>
  <c r="J181"/>
  <c r="BE181"/>
  <c r="BI180"/>
  <c r="BH180"/>
  <c r="BG180"/>
  <c r="BF180"/>
  <c r="T180"/>
  <c r="R180"/>
  <c r="P180"/>
  <c r="BK180"/>
  <c r="J180"/>
  <c r="BE180"/>
  <c r="BI179"/>
  <c r="BH179"/>
  <c r="BG179"/>
  <c r="BF179"/>
  <c r="T179"/>
  <c r="R179"/>
  <c r="P179"/>
  <c r="BK179"/>
  <c r="J179"/>
  <c r="BE179"/>
  <c r="BI178"/>
  <c r="BH178"/>
  <c r="BG178"/>
  <c r="BF178"/>
  <c r="T178"/>
  <c r="T177"/>
  <c r="R178"/>
  <c r="R177"/>
  <c r="P178"/>
  <c r="P177"/>
  <c r="BK178"/>
  <c r="BK177"/>
  <c r="J177"/>
  <c r="J178"/>
  <c r="BE178"/>
  <c r="J64"/>
  <c r="BI176"/>
  <c r="BH176"/>
  <c r="BG176"/>
  <c r="BF176"/>
  <c r="T176"/>
  <c r="R176"/>
  <c r="P176"/>
  <c r="BK176"/>
  <c r="J176"/>
  <c r="BE176"/>
  <c r="BI175"/>
  <c r="BH175"/>
  <c r="BG175"/>
  <c r="BF175"/>
  <c r="T175"/>
  <c r="R175"/>
  <c r="P175"/>
  <c r="BK175"/>
  <c r="J175"/>
  <c r="BE175"/>
  <c r="BI174"/>
  <c r="BH174"/>
  <c r="BG174"/>
  <c r="BF174"/>
  <c r="T174"/>
  <c r="R174"/>
  <c r="P174"/>
  <c r="BK174"/>
  <c r="J174"/>
  <c r="BE174"/>
  <c r="BI173"/>
  <c r="BH173"/>
  <c r="BG173"/>
  <c r="BF173"/>
  <c r="T173"/>
  <c r="R173"/>
  <c r="P173"/>
  <c r="BK173"/>
  <c r="J173"/>
  <c r="BE173"/>
  <c r="BI172"/>
  <c r="BH172"/>
  <c r="BG172"/>
  <c r="BF172"/>
  <c r="T172"/>
  <c r="R172"/>
  <c r="P172"/>
  <c r="BK172"/>
  <c r="J172"/>
  <c r="BE172"/>
  <c r="BI171"/>
  <c r="BH171"/>
  <c r="BG171"/>
  <c r="BF171"/>
  <c r="T171"/>
  <c r="R171"/>
  <c r="P171"/>
  <c r="BK171"/>
  <c r="J171"/>
  <c r="BE171"/>
  <c r="BI170"/>
  <c r="BH170"/>
  <c r="BG170"/>
  <c r="BF170"/>
  <c r="T170"/>
  <c r="T169"/>
  <c r="R170"/>
  <c r="R169"/>
  <c r="P170"/>
  <c r="P169"/>
  <c r="BK170"/>
  <c r="BK169"/>
  <c r="J169"/>
  <c r="J170"/>
  <c r="BE170"/>
  <c r="J63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6"/>
  <c r="BH166"/>
  <c r="BG166"/>
  <c r="BF166"/>
  <c r="T166"/>
  <c r="R166"/>
  <c r="P166"/>
  <c r="BK166"/>
  <c r="J166"/>
  <c r="BE166"/>
  <c r="BI165"/>
  <c r="BH165"/>
  <c r="BG165"/>
  <c r="BF165"/>
  <c r="T165"/>
  <c r="R165"/>
  <c r="P165"/>
  <c r="BK165"/>
  <c r="J165"/>
  <c r="BE165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61"/>
  <c r="BH161"/>
  <c r="BG161"/>
  <c r="BF161"/>
  <c r="T161"/>
  <c r="R161"/>
  <c r="P161"/>
  <c r="BK161"/>
  <c r="J161"/>
  <c r="BE161"/>
  <c r="BI160"/>
  <c r="BH160"/>
  <c r="BG160"/>
  <c r="BF160"/>
  <c r="T160"/>
  <c r="R160"/>
  <c r="P160"/>
  <c r="BK160"/>
  <c r="J160"/>
  <c r="BE160"/>
  <c r="BI159"/>
  <c r="BH159"/>
  <c r="BG159"/>
  <c r="BF159"/>
  <c r="T159"/>
  <c r="T158"/>
  <c r="R159"/>
  <c r="R158"/>
  <c r="P159"/>
  <c r="P158"/>
  <c r="BK159"/>
  <c r="BK158"/>
  <c r="J158"/>
  <c r="J159"/>
  <c r="BE159"/>
  <c r="J62"/>
  <c r="BI157"/>
  <c r="BH157"/>
  <c r="BG157"/>
  <c r="BF157"/>
  <c r="T157"/>
  <c r="R157"/>
  <c r="P157"/>
  <c r="BK157"/>
  <c r="J157"/>
  <c r="BE157"/>
  <c r="BI156"/>
  <c r="BH156"/>
  <c r="BG156"/>
  <c r="BF156"/>
  <c r="T156"/>
  <c r="R156"/>
  <c r="P156"/>
  <c r="BK156"/>
  <c r="J156"/>
  <c r="BE156"/>
  <c r="BI155"/>
  <c r="BH155"/>
  <c r="BG155"/>
  <c r="BF155"/>
  <c r="T155"/>
  <c r="R155"/>
  <c r="P155"/>
  <c r="BK155"/>
  <c r="J155"/>
  <c r="BE155"/>
  <c r="BI154"/>
  <c r="BH154"/>
  <c r="BG154"/>
  <c r="BF154"/>
  <c r="T154"/>
  <c r="R154"/>
  <c r="P154"/>
  <c r="BK154"/>
  <c r="J154"/>
  <c r="BE154"/>
  <c r="BI153"/>
  <c r="BH153"/>
  <c r="BG153"/>
  <c r="BF153"/>
  <c r="T153"/>
  <c r="R153"/>
  <c r="P153"/>
  <c r="BK153"/>
  <c r="J153"/>
  <c r="BE153"/>
  <c r="BI152"/>
  <c r="BH152"/>
  <c r="BG152"/>
  <c r="BF152"/>
  <c r="T152"/>
  <c r="R152"/>
  <c r="P152"/>
  <c r="BK152"/>
  <c r="J152"/>
  <c r="BE152"/>
  <c r="BI151"/>
  <c r="BH151"/>
  <c r="BG151"/>
  <c r="BF151"/>
  <c r="T151"/>
  <c r="R151"/>
  <c r="P151"/>
  <c r="BK151"/>
  <c r="J151"/>
  <c r="BE151"/>
  <c r="BI150"/>
  <c r="BH150"/>
  <c r="BG150"/>
  <c r="BF150"/>
  <c r="T150"/>
  <c r="R150"/>
  <c r="P150"/>
  <c r="BK150"/>
  <c r="J150"/>
  <c r="BE150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7"/>
  <c r="BH147"/>
  <c r="BG147"/>
  <c r="BF147"/>
  <c r="T147"/>
  <c r="R147"/>
  <c r="P147"/>
  <c r="BK147"/>
  <c r="J147"/>
  <c r="BE147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4"/>
  <c r="BH144"/>
  <c r="BG144"/>
  <c r="BF144"/>
  <c r="T144"/>
  <c r="T143"/>
  <c r="R144"/>
  <c r="R143"/>
  <c r="P144"/>
  <c r="P143"/>
  <c r="BK144"/>
  <c r="BK143"/>
  <c r="J143"/>
  <c r="J144"/>
  <c r="BE144"/>
  <c r="J61"/>
  <c r="BI142"/>
  <c r="BH142"/>
  <c r="BG142"/>
  <c r="BF142"/>
  <c r="T142"/>
  <c r="R142"/>
  <c r="P142"/>
  <c r="BK142"/>
  <c r="J142"/>
  <c r="BE142"/>
  <c r="BI141"/>
  <c r="BH141"/>
  <c r="BG141"/>
  <c r="BF141"/>
  <c r="T141"/>
  <c r="R141"/>
  <c r="P141"/>
  <c r="BK141"/>
  <c r="J141"/>
  <c r="BE141"/>
  <c r="BI140"/>
  <c r="BH140"/>
  <c r="BG140"/>
  <c r="BF140"/>
  <c r="T140"/>
  <c r="R140"/>
  <c r="P140"/>
  <c r="BK140"/>
  <c r="J140"/>
  <c r="BE140"/>
  <c r="BI139"/>
  <c r="BH139"/>
  <c r="BG139"/>
  <c r="BF139"/>
  <c r="T139"/>
  <c r="R139"/>
  <c r="P139"/>
  <c r="BK139"/>
  <c r="J139"/>
  <c r="BE139"/>
  <c r="BI138"/>
  <c r="BH138"/>
  <c r="BG138"/>
  <c r="BF138"/>
  <c r="T138"/>
  <c r="R138"/>
  <c r="P138"/>
  <c r="BK138"/>
  <c r="J138"/>
  <c r="BE138"/>
  <c r="BI137"/>
  <c r="BH137"/>
  <c r="BG137"/>
  <c r="BF137"/>
  <c r="T137"/>
  <c r="R137"/>
  <c r="P137"/>
  <c r="BK137"/>
  <c r="J137"/>
  <c r="BE137"/>
  <c r="BI136"/>
  <c r="BH136"/>
  <c r="BG136"/>
  <c r="BF136"/>
  <c r="T136"/>
  <c r="R136"/>
  <c r="P136"/>
  <c r="BK136"/>
  <c r="J136"/>
  <c r="BE136"/>
  <c r="BI135"/>
  <c r="BH135"/>
  <c r="BG135"/>
  <c r="BF135"/>
  <c r="T135"/>
  <c r="R135"/>
  <c r="P135"/>
  <c r="BK135"/>
  <c r="J135"/>
  <c r="BE135"/>
  <c r="BI134"/>
  <c r="BH134"/>
  <c r="BG134"/>
  <c r="BF134"/>
  <c r="T134"/>
  <c r="T133"/>
  <c r="R134"/>
  <c r="R133"/>
  <c r="P134"/>
  <c r="P133"/>
  <c r="BK134"/>
  <c r="BK133"/>
  <c r="J133"/>
  <c r="J134"/>
  <c r="BE134"/>
  <c r="J60"/>
  <c r="BI132"/>
  <c r="BH132"/>
  <c r="BG132"/>
  <c r="BF132"/>
  <c r="T132"/>
  <c r="R132"/>
  <c r="P132"/>
  <c r="BK132"/>
  <c r="J132"/>
  <c r="BE132"/>
  <c r="BI131"/>
  <c r="BH131"/>
  <c r="BG131"/>
  <c r="BF131"/>
  <c r="T131"/>
  <c r="R131"/>
  <c r="P131"/>
  <c r="BK131"/>
  <c r="J131"/>
  <c r="BE131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8"/>
  <c r="BH128"/>
  <c r="BG128"/>
  <c r="BF128"/>
  <c r="T128"/>
  <c r="T127"/>
  <c r="R128"/>
  <c r="R127"/>
  <c r="P128"/>
  <c r="P127"/>
  <c r="BK128"/>
  <c r="BK127"/>
  <c r="J127"/>
  <c r="J128"/>
  <c r="BE128"/>
  <c r="J59"/>
  <c r="BI126"/>
  <c r="BH126"/>
  <c r="BG126"/>
  <c r="BF126"/>
  <c r="T126"/>
  <c r="R126"/>
  <c r="P126"/>
  <c r="BK126"/>
  <c r="J126"/>
  <c r="BE126"/>
  <c r="BI125"/>
  <c r="BH125"/>
  <c r="BG125"/>
  <c r="BF125"/>
  <c r="T125"/>
  <c r="T124"/>
  <c r="R125"/>
  <c r="R124"/>
  <c r="P125"/>
  <c r="P124"/>
  <c r="BK125"/>
  <c r="BK124"/>
  <c r="J124"/>
  <c r="J125"/>
  <c r="BE125"/>
  <c r="J58"/>
  <c r="BI123"/>
  <c r="BH123"/>
  <c r="BG123"/>
  <c r="BF123"/>
  <c r="T123"/>
  <c r="R123"/>
  <c r="P123"/>
  <c r="BK123"/>
  <c r="J123"/>
  <c r="BE123"/>
  <c r="BI122"/>
  <c r="BH122"/>
  <c r="BG122"/>
  <c r="BF122"/>
  <c r="T122"/>
  <c r="R122"/>
  <c r="P122"/>
  <c r="BK122"/>
  <c r="J122"/>
  <c r="BE122"/>
  <c r="BI121"/>
  <c r="BH121"/>
  <c r="BG121"/>
  <c r="BF121"/>
  <c r="T121"/>
  <c r="R121"/>
  <c r="P121"/>
  <c r="BK121"/>
  <c r="J121"/>
  <c r="BE121"/>
  <c r="BI120"/>
  <c r="BH120"/>
  <c r="BG120"/>
  <c r="BF120"/>
  <c r="T120"/>
  <c r="R120"/>
  <c r="P120"/>
  <c r="BK120"/>
  <c r="J120"/>
  <c r="BE120"/>
  <c r="BI119"/>
  <c r="BH119"/>
  <c r="BG119"/>
  <c r="BF119"/>
  <c r="T119"/>
  <c r="R119"/>
  <c r="P119"/>
  <c r="BK119"/>
  <c r="J119"/>
  <c r="BE119"/>
  <c r="BI118"/>
  <c r="BH118"/>
  <c r="BG118"/>
  <c r="BF118"/>
  <c r="T118"/>
  <c r="R118"/>
  <c r="P118"/>
  <c r="BK118"/>
  <c r="J118"/>
  <c r="BE118"/>
  <c r="BI117"/>
  <c r="BH117"/>
  <c r="BG117"/>
  <c r="BF117"/>
  <c r="T117"/>
  <c r="R117"/>
  <c r="P117"/>
  <c r="BK117"/>
  <c r="J117"/>
  <c r="BE117"/>
  <c r="BI116"/>
  <c r="BH116"/>
  <c r="BG116"/>
  <c r="BF116"/>
  <c r="T116"/>
  <c r="R116"/>
  <c r="P116"/>
  <c r="BK116"/>
  <c r="J116"/>
  <c r="BE116"/>
  <c r="BI115"/>
  <c r="BH115"/>
  <c r="BG115"/>
  <c r="BF115"/>
  <c r="T115"/>
  <c r="R115"/>
  <c r="P115"/>
  <c r="BK115"/>
  <c r="J115"/>
  <c r="BE115"/>
  <c r="BI113"/>
  <c r="BH113"/>
  <c r="BG113"/>
  <c r="BF113"/>
  <c r="T113"/>
  <c r="R113"/>
  <c r="P113"/>
  <c r="BK113"/>
  <c r="J113"/>
  <c r="BE113"/>
  <c r="BI112"/>
  <c r="BH112"/>
  <c r="BG112"/>
  <c r="BF112"/>
  <c r="T112"/>
  <c r="R112"/>
  <c r="P112"/>
  <c r="BK112"/>
  <c r="J112"/>
  <c r="BE112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9"/>
  <c r="BH109"/>
  <c r="BG109"/>
  <c r="BF109"/>
  <c r="T109"/>
  <c r="R109"/>
  <c r="P109"/>
  <c r="BK109"/>
  <c r="J109"/>
  <c r="BE109"/>
  <c r="BI108"/>
  <c r="F34"/>
  <c i="1" r="BD52"/>
  <c i="2" r="BH108"/>
  <c r="F33"/>
  <c i="1" r="BC52"/>
  <c i="2" r="BG108"/>
  <c r="F32"/>
  <c i="1" r="BB52"/>
  <c i="2" r="BF108"/>
  <c r="J31"/>
  <c i="1" r="AW52"/>
  <c i="2" r="F31"/>
  <c i="1" r="BA52"/>
  <c i="2" r="T108"/>
  <c r="T107"/>
  <c r="T106"/>
  <c r="R108"/>
  <c r="R107"/>
  <c r="R106"/>
  <c r="P108"/>
  <c r="P107"/>
  <c r="P106"/>
  <c i="1" r="AU52"/>
  <c i="2" r="BK108"/>
  <c r="BK107"/>
  <c r="J107"/>
  <c r="BK106"/>
  <c r="J106"/>
  <c r="J56"/>
  <c r="J27"/>
  <c i="1" r="AG52"/>
  <c i="2" r="J108"/>
  <c r="BE108"/>
  <c r="J30"/>
  <c i="1" r="AV52"/>
  <c i="2" r="F30"/>
  <c i="1" r="AZ52"/>
  <c i="2" r="J57"/>
  <c r="J102"/>
  <c r="F102"/>
  <c r="F100"/>
  <c r="E98"/>
  <c r="J51"/>
  <c r="F51"/>
  <c r="F49"/>
  <c r="E47"/>
  <c r="J36"/>
  <c r="J18"/>
  <c r="E18"/>
  <c r="F103"/>
  <c r="F52"/>
  <c r="J17"/>
  <c r="J12"/>
  <c r="J100"/>
  <c r="J49"/>
  <c r="E7"/>
  <c r="E96"/>
  <c r="E45"/>
  <c i="1" r="BD51"/>
  <c r="W30"/>
  <c r="BC51"/>
  <c r="W29"/>
  <c r="BB51"/>
  <c r="W28"/>
  <c r="BA51"/>
  <c r="W27"/>
  <c r="AZ51"/>
  <c r="W26"/>
  <c r="AY51"/>
  <c r="AX51"/>
  <c r="AW51"/>
  <c r="AK27"/>
  <c r="AV51"/>
  <c r="AK26"/>
  <c r="AU51"/>
  <c r="AT51"/>
  <c r="AS51"/>
  <c r="AG51"/>
  <c r="AK23"/>
  <c r="AT65"/>
  <c r="AN65"/>
  <c r="AT64"/>
  <c r="AN64"/>
  <c r="AT63"/>
  <c r="AN63"/>
  <c r="AT62"/>
  <c r="AN62"/>
  <c r="AT61"/>
  <c r="AN61"/>
  <c r="AT60"/>
  <c r="AN60"/>
  <c r="AT59"/>
  <c r="AN59"/>
  <c r="AT58"/>
  <c r="AN58"/>
  <c r="AT57"/>
  <c r="AN57"/>
  <c r="AT56"/>
  <c r="AN56"/>
  <c r="AT55"/>
  <c r="AN55"/>
  <c r="AT54"/>
  <c r="AN54"/>
  <c r="AT53"/>
  <c r="AN53"/>
  <c r="AT52"/>
  <c r="AN52"/>
  <c r="AN51"/>
  <c r="L47"/>
  <c r="AM46"/>
  <c r="L46"/>
  <c r="AM44"/>
  <c r="L44"/>
  <c r="L42"/>
  <c r="L41"/>
  <c r="AK32"/>
</calcChain>
</file>

<file path=xl/sharedStrings.xml><?xml version="1.0" encoding="utf-8"?>
<sst xmlns="http://schemas.openxmlformats.org/spreadsheetml/2006/main">
  <si>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</si>
  <si>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</si>
  <si>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</si>
  <si>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</si>
  <si>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</si>
  <si>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</si>
  <si>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</si>
  <si>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{72849f7b-d78a-4972-b5fb-1d87367a6c02}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</si>
  <si>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</si>
  <si>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</si>
  <si>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</si>
  <si>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</si>
  <si>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</si>
  <si>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</si>
  <si>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</si>
  <si>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</si>
  <si>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Hostivice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</si>
  <si>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</si>
  <si>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</si>
  <si>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Novostavba 2. areálu MŠ Hostivice - Finalizace projektu 11.7.2018</t>
  </si>
  <si>
    <t>KSO:</t>
  </si>
  <si>
    <t/>
  </si>
  <si>
    <t>CC-CZ:</t>
  </si>
  <si>
    <t>Místo:</t>
  </si>
  <si>
    <t xml:space="preserve"> </t>
  </si>
  <si>
    <t>Datum:</t>
  </si>
  <si>
    <t>1. 3. 2018</t>
  </si>
  <si>
    <t>Zadavatel:</t>
  </si>
  <si>
    <t>IČ:</t>
  </si>
  <si>
    <t>00241237</t>
  </si>
  <si>
    <t>Město Hostivice</t>
  </si>
  <si>
    <t>DIČ:</t>
  </si>
  <si>
    <t>Uchazeč:</t>
  </si>
  <si>
    <t>Vyplň údaj</t>
  </si>
  <si>
    <t>Projektant:</t>
  </si>
  <si>
    <t>True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</si>
  <si>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</si>
  <si>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</si>
  <si>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</si>
  <si>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</si>
  <si>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</si>
  <si>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</si>
  <si>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</si>
  <si>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</si>
  <si>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</si>
  <si>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</si>
  <si>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</si>
  <si>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</si>
  <si>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</si>
  <si>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</si>
  <si>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</si>
  <si>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</si>
  <si>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</si>
  <si>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</si>
  <si>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</si>
  <si>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</si>
  <si>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</si>
  <si>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</si>
  <si>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</si>
  <si>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</si>
  <si>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</si>
  <si>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</si>
  <si>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</si>
  <si>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</si>
  <si>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</si>
  <si>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</si>
  <si>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</si>
  <si>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</si>
  <si>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</si>
  <si>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</si>
  <si>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</si>
  <si>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</si>
  <si>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</si>
  <si>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</si>
  <si>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</si>
  <si>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</si>
  <si>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</si>
  <si>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</t>
  </si>
  <si>
    <t>Stavební část</t>
  </si>
  <si>
    <t>STA</t>
  </si>
  <si>
    <t>1</t>
  </si>
  <si>
    <t>{c48f7dc7-bb8b-421a-af77-6601e19ff6c1}</t>
  </si>
  <si>
    <t>2</t>
  </si>
  <si>
    <t>D.1.4 A</t>
  </si>
  <si>
    <t>Zdravotně technické instalace + plyn</t>
  </si>
  <si>
    <t>{4a3db2b5-584c-4335-ac38-03b23e3ac5d0}</t>
  </si>
  <si>
    <t>D 1.4_B_Vytápění UT</t>
  </si>
  <si>
    <t>Vzduchotechnika a vytápění, chlazení, větrání - UT</t>
  </si>
  <si>
    <t>{6e42b1d0-0de1-45af-9d0c-3061fb57c69e}</t>
  </si>
  <si>
    <t>D.1.4_B</t>
  </si>
  <si>
    <t>Vzduchotechnika a vytápění, chlazení, větrání - VZD</t>
  </si>
  <si>
    <t>{777f55e3-f8a9-426c-bf14-6a796d479c74}</t>
  </si>
  <si>
    <t>D.1.4_D</t>
  </si>
  <si>
    <t>Silnoproudá elektrotechnika včetně ochrany před bleskem</t>
  </si>
  <si>
    <t>{3f3d5f05-e600-4ef3-a65b-dceb04ea6a2c}</t>
  </si>
  <si>
    <t>D.1.4</t>
  </si>
  <si>
    <t>E Gastro</t>
  </si>
  <si>
    <t>{749b9aab-fa1c-4bbf-a075-ace781e88f62}</t>
  </si>
  <si>
    <t>D.2.IO.01</t>
  </si>
  <si>
    <t>Přeložka kanalizace a vodovodu vč. přípojek</t>
  </si>
  <si>
    <t>{b789ddcc-0024-4b57-af2f-e87eac392cc0}</t>
  </si>
  <si>
    <t>D.2 IO.02 Zadání</t>
  </si>
  <si>
    <t>Přípojka plynovodu</t>
  </si>
  <si>
    <t>{c137aaca-4e38-4a2b-943e-a25295856ac7}</t>
  </si>
  <si>
    <t>D.2 IO.03</t>
  </si>
  <si>
    <t>Přípojka NN a přeložka VO - NN</t>
  </si>
  <si>
    <t>{c3fef84b-1272-4386-9c07-98eb72e451f0}</t>
  </si>
  <si>
    <t>D.2 IO 03_</t>
  </si>
  <si>
    <t>Přípojka NN a přeložka VO - Přeložka VN</t>
  </si>
  <si>
    <t>{fb3f724b-a7d5-4e1c-abb9-66e5ea70969d}</t>
  </si>
  <si>
    <t>D.2 IO 03</t>
  </si>
  <si>
    <t>Přípojka NN a přeložka VO - VO</t>
  </si>
  <si>
    <t>{3faa5c95-9527-4328-92a7-ca305a95ce47}</t>
  </si>
  <si>
    <t>D.2 IO.04</t>
  </si>
  <si>
    <t>Komunikace - parkoviště</t>
  </si>
  <si>
    <t>{7f209222-b940-4df9-b465-25a90d0321b6}</t>
  </si>
  <si>
    <t>D.2.IO.05</t>
  </si>
  <si>
    <t>Terénní úpravy - oplocení a chodník k MŠ</t>
  </si>
  <si>
    <t>{697b88b4-07ab-419f-bfea-107aa758156a}</t>
  </si>
  <si>
    <t>00</t>
  </si>
  <si>
    <t>Vedlejší a ostatní náklady VRN</t>
  </si>
  <si>
    <t>{4236b4be-f73f-4fe1-845a-311ae2d79e3a}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</si>
  <si>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</si>
  <si>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</si>
  <si>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</si>
  <si>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</si>
  <si>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</si>
  <si>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</si>
  <si>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</si>
  <si>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D.1 - Stavební část</t>
  </si>
  <si>
    <t>REKAPITULACE ČLENĚNÍ SOUPISU PRACÍ</t>
  </si>
  <si>
    <t>Kód dílu - Popis</t>
  </si>
  <si>
    <t>Cena celkem [CZK]</t>
  </si>
  <si>
    <t>Náklady soupisu celkem</t>
  </si>
  <si>
    <t>-1</t>
  </si>
  <si>
    <t>3 - Svislé a kompletní konstrukce</t>
  </si>
  <si>
    <t>38 - Různé kompletní konstrukce</t>
  </si>
  <si>
    <t>4 - Vodorovné konstrukce</t>
  </si>
  <si>
    <t>61 - Úprava povrchů vnitřní</t>
  </si>
  <si>
    <t>62 - Úprava povrchů vnější</t>
  </si>
  <si>
    <t>63 - Podlahy a podlahové konstrukce</t>
  </si>
  <si>
    <t>64 - Vyplně otvorů</t>
  </si>
  <si>
    <t>711 - Izolace proti vodě a vlhkosti</t>
  </si>
  <si>
    <t>713 - Izolace tepelné</t>
  </si>
  <si>
    <t>714 - Izolace akustické a protiotřesová opatření</t>
  </si>
  <si>
    <t>725 - ZTI - zařizovací předměty</t>
  </si>
  <si>
    <t>760 - Konstrukce sádrokartonové</t>
  </si>
  <si>
    <t>762 - Konstrukce tesařské</t>
  </si>
  <si>
    <t>764 - Konstrukce klempířské</t>
  </si>
  <si>
    <t>766 - Konstrukce truhlářské</t>
  </si>
  <si>
    <t>767 - Konstrukce zámečnické</t>
  </si>
  <si>
    <t>769 - Výrobky z hliníku</t>
  </si>
  <si>
    <t>771 - Podlahy z dlaždic keramických</t>
  </si>
  <si>
    <t>775 - Podlahy vlysové a parkety</t>
  </si>
  <si>
    <t>776 - Podlahy povlakové</t>
  </si>
  <si>
    <t>780 - Výrobky z plastů</t>
  </si>
  <si>
    <t>781 - Obklady keramické</t>
  </si>
  <si>
    <t>783 - Nátěry</t>
  </si>
  <si>
    <t>784 - Malby</t>
  </si>
  <si>
    <t>90 - Přípravné a přidružené práce</t>
  </si>
  <si>
    <t>94 - Lešení a stavební výtahy</t>
  </si>
  <si>
    <t>95 - Různé dokončující konstrukce a práce na pozemních stavbách</t>
  </si>
  <si>
    <t>97 - Prorážení otvorů a ostatní bourací práce</t>
  </si>
  <si>
    <t>99 - Přesun hmot</t>
  </si>
  <si>
    <t>H03 - Výtahy, zvedací zařízení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</si>
  <si>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</si>
  <si>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</si>
  <si>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</si>
  <si>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</si>
  <si>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</si>
  <si>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</si>
  <si>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</si>
  <si>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</si>
  <si>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</si>
  <si>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</si>
  <si>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</si>
  <si>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</si>
  <si>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</si>
  <si>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</si>
  <si>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3</t>
  </si>
  <si>
    <t>Svislé a kompletní konstrukce</t>
  </si>
  <si>
    <t>ROZPOCET</t>
  </si>
  <si>
    <t>M</t>
  </si>
  <si>
    <t>317 16-8121</t>
  </si>
  <si>
    <t>Překlad keramický plochý š 14,5 cm dl 100 cm</t>
  </si>
  <si>
    <t>kus</t>
  </si>
  <si>
    <t>CS Vlastní/2018</t>
  </si>
  <si>
    <t>8</t>
  </si>
  <si>
    <t>4</t>
  </si>
  <si>
    <t>946656503</t>
  </si>
  <si>
    <t>317 16-8122</t>
  </si>
  <si>
    <t>Překlad keramický plochý š 14,5 cm dl 125 cm</t>
  </si>
  <si>
    <t>1934340312</t>
  </si>
  <si>
    <t>317 16-8124</t>
  </si>
  <si>
    <t>Překlad keramický plochý š 14,5 cm dl 175 cm</t>
  </si>
  <si>
    <t>-682826301</t>
  </si>
  <si>
    <t>317 16-8127</t>
  </si>
  <si>
    <t>Překlad keramický plochý š 14,5 cm dl 250 cm</t>
  </si>
  <si>
    <t>710674804</t>
  </si>
  <si>
    <t>5</t>
  </si>
  <si>
    <t>317 16-8130</t>
  </si>
  <si>
    <t>Překlad keramický vysoký v 23,8 cm dl 100 cm</t>
  </si>
  <si>
    <t>35437262</t>
  </si>
  <si>
    <t>6</t>
  </si>
  <si>
    <t>317 16-8131</t>
  </si>
  <si>
    <t>Překlad keramický vysoký v 23,8 cm dl 125 cm</t>
  </si>
  <si>
    <t>-1523247983</t>
  </si>
  <si>
    <t>VV</t>
  </si>
  <si>
    <t>68*0,3</t>
  </si>
  <si>
    <t>7</t>
  </si>
  <si>
    <t>317 16-8132</t>
  </si>
  <si>
    <t>Překlad keramický vysoký v 23,8 cm dl 150 cm</t>
  </si>
  <si>
    <t>-192574910</t>
  </si>
  <si>
    <t>317 16-8133</t>
  </si>
  <si>
    <t>Překlad keramický vysoký v 23,8 cm dl 175 cm</t>
  </si>
  <si>
    <t>-1627036340</t>
  </si>
  <si>
    <t>9</t>
  </si>
  <si>
    <t>346 24-4381</t>
  </si>
  <si>
    <t>Plentování jednostranné v do 200 mm válcovaných nosníků cihlami</t>
  </si>
  <si>
    <t>m2</t>
  </si>
  <si>
    <t>-1804105673</t>
  </si>
  <si>
    <t>10</t>
  </si>
  <si>
    <t>K</t>
  </si>
  <si>
    <t>3112386PC</t>
  </si>
  <si>
    <t>Zdivo nosné vnější tepelně izolační z cihel broušených P+D P10 tl.500 mm U=0,18W/m2K na pistolovou pěnu</t>
  </si>
  <si>
    <t>M2</t>
  </si>
  <si>
    <t>92991714</t>
  </si>
  <si>
    <t>11</t>
  </si>
  <si>
    <t>3112381PC</t>
  </si>
  <si>
    <t>Zdivo nosné vnitřní z cihel broušených P+D P10 tl.300 mm U=0,18W/m2K pevnosti P 10 lepených pistolovou pěnou</t>
  </si>
  <si>
    <t>-867278476</t>
  </si>
  <si>
    <t>12</t>
  </si>
  <si>
    <t>3422481PC</t>
  </si>
  <si>
    <t>Příčky z cihel broušených P+D tl.140 mm pevnosti P10 lepených pistolovou pěnou</t>
  </si>
  <si>
    <t>-1290068130</t>
  </si>
  <si>
    <t>13</t>
  </si>
  <si>
    <t>3422481PC.1</t>
  </si>
  <si>
    <t>Příčky z cihel broušených P+D tl.80 mm pevnosti P10 lepených pistolovou pěnou</t>
  </si>
  <si>
    <t>598139676</t>
  </si>
  <si>
    <t>14</t>
  </si>
  <si>
    <t>342 27-2148</t>
  </si>
  <si>
    <t>Příčky tl 50 mm z pórobetonových přesných hladkých příčkovek objemové hmotnosti 500 kg/m3</t>
  </si>
  <si>
    <t>679538744</t>
  </si>
  <si>
    <t>342 27-2523</t>
  </si>
  <si>
    <t>Příčky tl 150 mm z pórobetonových přesných hladkých příčkovek objemové hmotnosti 500 kg/m3</t>
  </si>
  <si>
    <t>-810870899</t>
  </si>
  <si>
    <t>38</t>
  </si>
  <si>
    <t>Různé kompletní konstrukce</t>
  </si>
  <si>
    <t>16</t>
  </si>
  <si>
    <t>389 38-1001</t>
  </si>
  <si>
    <t>Dobetonování prefabrikovaných konstrukcí</t>
  </si>
  <si>
    <t>m3</t>
  </si>
  <si>
    <t>-1755077754</t>
  </si>
  <si>
    <t>17</t>
  </si>
  <si>
    <t>389 36-1001</t>
  </si>
  <si>
    <t>Doplňující výztuž prefabrikovaných konstrukcí z betonářské oceli</t>
  </si>
  <si>
    <t>t</t>
  </si>
  <si>
    <t>-1729010920</t>
  </si>
  <si>
    <t>Vodorovné konstrukce</t>
  </si>
  <si>
    <t>18</t>
  </si>
  <si>
    <t>417 32-1616</t>
  </si>
  <si>
    <t>Ztužující pásy a věnce ze ŽB tř. C 30/37</t>
  </si>
  <si>
    <t>2131773113</t>
  </si>
  <si>
    <t>19</t>
  </si>
  <si>
    <t>417 35-1115</t>
  </si>
  <si>
    <t>Zřízení bednění ztužujících věnců</t>
  </si>
  <si>
    <t>790339230</t>
  </si>
  <si>
    <t>20</t>
  </si>
  <si>
    <t>417 35-1116</t>
  </si>
  <si>
    <t>Odstranění bednění ztužujících věnců</t>
  </si>
  <si>
    <t>1243813055</t>
  </si>
  <si>
    <t>417 13-1135</t>
  </si>
  <si>
    <t>Montáž izolace tepelné betonových konstrukcí z pásů, dílců, desek vně objektu</t>
  </si>
  <si>
    <t>433047753</t>
  </si>
  <si>
    <t>22</t>
  </si>
  <si>
    <t>283 P.C.</t>
  </si>
  <si>
    <t>Polystyrenové fasádní desky EPS 100F 1000×1000 MM</t>
  </si>
  <si>
    <t>M3</t>
  </si>
  <si>
    <t>-1575365416</t>
  </si>
  <si>
    <t>61</t>
  </si>
  <si>
    <t>Úprava povrchů vnitřní</t>
  </si>
  <si>
    <t>23</t>
  </si>
  <si>
    <t>611 32-1141</t>
  </si>
  <si>
    <t>Vápenocementová omítka štuková dvouvrstvá vnitřních stropů rovných nanášená ručně</t>
  </si>
  <si>
    <t>-1718713947</t>
  </si>
  <si>
    <t>24</t>
  </si>
  <si>
    <t>611 32-1145</t>
  </si>
  <si>
    <t>Vápenocementová omítka štuková dvouvrstvá vnitřních schodišťových konstrukcí nanášená ručně</t>
  </si>
  <si>
    <t>-1192187958</t>
  </si>
  <si>
    <t>25</t>
  </si>
  <si>
    <t>611 14-2002</t>
  </si>
  <si>
    <t>Potažení vnitřních stropů sklovláknitým pletivem</t>
  </si>
  <si>
    <t>-1343034426</t>
  </si>
  <si>
    <t>26</t>
  </si>
  <si>
    <t>612 32-1141</t>
  </si>
  <si>
    <t>Vápenocementová omítka štuková dvouvrstvá vnitřních stěn nanášená ručně</t>
  </si>
  <si>
    <t>-1692070030</t>
  </si>
  <si>
    <t>27</t>
  </si>
  <si>
    <t>612 32-1121</t>
  </si>
  <si>
    <t>Vápenocementová omítka hladká jednovrstvá vnitřních stěn nanášená ručně</t>
  </si>
  <si>
    <t>-1526235745</t>
  </si>
  <si>
    <t>28</t>
  </si>
  <si>
    <t>612 14-2002</t>
  </si>
  <si>
    <t>Potažení vnitřních stěn sklovláknitým pletivem</t>
  </si>
  <si>
    <t>1784331208</t>
  </si>
  <si>
    <t>29</t>
  </si>
  <si>
    <t>613 32-1141</t>
  </si>
  <si>
    <t>Vápenocementová omítka štuková dvouvrstvá vnitřních pilířů nebo sloupů nanášená ručně</t>
  </si>
  <si>
    <t>418868439</t>
  </si>
  <si>
    <t>30</t>
  </si>
  <si>
    <t>613 14-2002</t>
  </si>
  <si>
    <t>Potažení vnitřních pilířů nebo sloupů sklovláknitým pletivem</t>
  </si>
  <si>
    <t>-1734285934</t>
  </si>
  <si>
    <t>31</t>
  </si>
  <si>
    <t>612 32-1111</t>
  </si>
  <si>
    <t>Vápenocementová omítka hrubá jednovrstvá zatřená vnitřních stěn nanášená ručně</t>
  </si>
  <si>
    <t>1828518940</t>
  </si>
  <si>
    <t>62</t>
  </si>
  <si>
    <t>Úprava povrchů vnější</t>
  </si>
  <si>
    <t>32</t>
  </si>
  <si>
    <t>622 21-1011</t>
  </si>
  <si>
    <t>Montáž zateplení vnějších stěn z polystyrénových desek tl do 80 mm</t>
  </si>
  <si>
    <t>-1473295772</t>
  </si>
  <si>
    <t>33</t>
  </si>
  <si>
    <t>Deska z extrudovaného polystyrénu XPS tl.50 mm</t>
  </si>
  <si>
    <t>1592688383</t>
  </si>
  <si>
    <t>34</t>
  </si>
  <si>
    <t>622 32-1121</t>
  </si>
  <si>
    <t>Vápenocementová omítka hladká jednovrstvá vnějších stěn nanášená ručně</t>
  </si>
  <si>
    <t>-571048780</t>
  </si>
  <si>
    <t>35</t>
  </si>
  <si>
    <t>622 53-1011</t>
  </si>
  <si>
    <t>Tenkovrstvá silikonová zrnitá omítka tl. 1,5 mm včetně penetrace vnějších stěn</t>
  </si>
  <si>
    <t>471385042</t>
  </si>
  <si>
    <t>36</t>
  </si>
  <si>
    <t>622 53-1021</t>
  </si>
  <si>
    <t>Tenkovrstvá silikonová zrnitá omítka tl. 2,0 mm včetně penetrace vnějších stěn</t>
  </si>
  <si>
    <t>-915983011</t>
  </si>
  <si>
    <t>37</t>
  </si>
  <si>
    <t>621 21-1001</t>
  </si>
  <si>
    <t>Montáž zateplení vnějších podhledů z polystyrénových desek tl do 40 mm</t>
  </si>
  <si>
    <t>1851608767</t>
  </si>
  <si>
    <t>28375931</t>
  </si>
  <si>
    <t>Deska fasádní polystyrénová EPS 70 F 1000 x 500 x 30 mm</t>
  </si>
  <si>
    <t>CS ÚRS 2018 01</t>
  </si>
  <si>
    <t>2104349934</t>
  </si>
  <si>
    <t>39</t>
  </si>
  <si>
    <t>621 53-1011</t>
  </si>
  <si>
    <t>Tenkovrstvá silikonová zrnitá omítka tl. 1,5 mm včetně penetrace vnějších podhledů</t>
  </si>
  <si>
    <t>1093814624</t>
  </si>
  <si>
    <t>40</t>
  </si>
  <si>
    <t>622 27-20PC</t>
  </si>
  <si>
    <t>Montáž odvětrávané fasády stěn šroubováním na ocelový pozinkovaný rošt bez tepelné izolace</t>
  </si>
  <si>
    <t>760338217</t>
  </si>
  <si>
    <t>41</t>
  </si>
  <si>
    <t>Před.cena</t>
  </si>
  <si>
    <t>Fasádní desky Color 6 mm B2</t>
  </si>
  <si>
    <t>-177299994</t>
  </si>
  <si>
    <t>42</t>
  </si>
  <si>
    <t>622 27-20PC.1</t>
  </si>
  <si>
    <t>Montáž odvětrávané fasády ostění nebo nadpraží šroubováním na ocelový pozinkovaný rošt</t>
  </si>
  <si>
    <t>m</t>
  </si>
  <si>
    <t>1733986922</t>
  </si>
  <si>
    <t>43</t>
  </si>
  <si>
    <t>1598621942</t>
  </si>
  <si>
    <t>44</t>
  </si>
  <si>
    <t>1603144092</t>
  </si>
  <si>
    <t>45</t>
  </si>
  <si>
    <t>622 14-2002</t>
  </si>
  <si>
    <t>Potažení vnějších stěn sklovláknitým pletivem</t>
  </si>
  <si>
    <t>1773481935</t>
  </si>
  <si>
    <t>63</t>
  </si>
  <si>
    <t>Podlahy a podlahové konstrukce</t>
  </si>
  <si>
    <t>46</t>
  </si>
  <si>
    <t>637 21-1112</t>
  </si>
  <si>
    <t>Okapový chodník z betonových dlaždic 500×500×50 mm do lože z kameniva</t>
  </si>
  <si>
    <t>1743278194</t>
  </si>
  <si>
    <t>47</t>
  </si>
  <si>
    <t>564 81-1111</t>
  </si>
  <si>
    <t>Podklad ze štěrkodrtě ŠD tl 50 mm</t>
  </si>
  <si>
    <t>711866856</t>
  </si>
  <si>
    <t>48</t>
  </si>
  <si>
    <t>564 83-1111</t>
  </si>
  <si>
    <t>Podklad ze štěrkodrtě ŠD tl 100 mm</t>
  </si>
  <si>
    <t>1850833019</t>
  </si>
  <si>
    <t>49</t>
  </si>
  <si>
    <t>564 86-1111</t>
  </si>
  <si>
    <t>Podklad ze štěrkodrtě ŠD tl 200 mm</t>
  </si>
  <si>
    <t>1974772448</t>
  </si>
  <si>
    <t>50</t>
  </si>
  <si>
    <t>916 23-1213</t>
  </si>
  <si>
    <t>Osazení chodníkového obrubníku betonového stojatého s boční opěrou do lože z betonu prostého</t>
  </si>
  <si>
    <t>2135700384</t>
  </si>
  <si>
    <t>51</t>
  </si>
  <si>
    <t>59217330</t>
  </si>
  <si>
    <t>Obrubník betonový zahradní přírodní šedá ABO 45-25 100x5x25 cm</t>
  </si>
  <si>
    <t>-2129150554</t>
  </si>
  <si>
    <t>52</t>
  </si>
  <si>
    <t>631 31-1124</t>
  </si>
  <si>
    <t>Mazanina tl do 120 mm z betonu prostého tř. C 16/20</t>
  </si>
  <si>
    <t>899238908</t>
  </si>
  <si>
    <t>53</t>
  </si>
  <si>
    <t>632 45-1455</t>
  </si>
  <si>
    <t>Potěr pískocementový tl do 50 mm tř. C 20 běžný</t>
  </si>
  <si>
    <t>-2104280374</t>
  </si>
  <si>
    <t>54</t>
  </si>
  <si>
    <t>6313422PC</t>
  </si>
  <si>
    <t>Cementový litý potěr C25-F5 tl.do 100 mm</t>
  </si>
  <si>
    <t>324172310</t>
  </si>
  <si>
    <t>55</t>
  </si>
  <si>
    <t>632 45-1425</t>
  </si>
  <si>
    <t>Potěr pískocementový tl do 20 mm tř. C 20 běžný</t>
  </si>
  <si>
    <t>-750527996</t>
  </si>
  <si>
    <t>64</t>
  </si>
  <si>
    <t>Vyplně otvorů</t>
  </si>
  <si>
    <t>56</t>
  </si>
  <si>
    <t>642 94-6111</t>
  </si>
  <si>
    <t>Osazování pouzdra posuvných dveří s jednou kapsou pro jedno křídlo šířky do 800 mm do zděné příčky</t>
  </si>
  <si>
    <t>1567248967</t>
  </si>
  <si>
    <t>57</t>
  </si>
  <si>
    <t>55331622</t>
  </si>
  <si>
    <t>Pouzdro stavební S700-081 800 mm</t>
  </si>
  <si>
    <t>-1996641347</t>
  </si>
  <si>
    <t>58</t>
  </si>
  <si>
    <t>642 94-4121</t>
  </si>
  <si>
    <t>Osazování ocelových zárubní dodatečné pl do 2,5 m2</t>
  </si>
  <si>
    <t>788402852</t>
  </si>
  <si>
    <t>59</t>
  </si>
  <si>
    <t>553 P.C.</t>
  </si>
  <si>
    <t>Zárubeň ocelová pro běžné zdění pro tl.stěny 150 mm 600 L/P</t>
  </si>
  <si>
    <t>KS</t>
  </si>
  <si>
    <t>1520948398</t>
  </si>
  <si>
    <t>60</t>
  </si>
  <si>
    <t>553 P.C..1</t>
  </si>
  <si>
    <t>Zárubeň ocelová pro běžné zdění pro tl.stěny 150 mm 700 L/P</t>
  </si>
  <si>
    <t>1861976108</t>
  </si>
  <si>
    <t>553 P.C..2</t>
  </si>
  <si>
    <t>Zárubeň ocelová pro běžné zdění pro tl.stěny 150 mm 800 L/P</t>
  </si>
  <si>
    <t>1283401513</t>
  </si>
  <si>
    <t>553 P.C..3</t>
  </si>
  <si>
    <t>Zárubeň ocelová pro běžné zdění pro tl.stěny 150 mm 800×1350 L/P</t>
  </si>
  <si>
    <t>-1647488805</t>
  </si>
  <si>
    <t>711</t>
  </si>
  <si>
    <t>Izolace proti vodě a vlhkosti</t>
  </si>
  <si>
    <t>711 11-1001</t>
  </si>
  <si>
    <t>Provedení izolace proti zemní vlhkosti vodorovné za studena nátěrem penetračním</t>
  </si>
  <si>
    <t>-1042134417</t>
  </si>
  <si>
    <t>111 P.C.</t>
  </si>
  <si>
    <t>Penetrační asfaltový nátěr</t>
  </si>
  <si>
    <t>KG</t>
  </si>
  <si>
    <t>1413986272</t>
  </si>
  <si>
    <t>65</t>
  </si>
  <si>
    <t>711 14-1559</t>
  </si>
  <si>
    <t>Provedení izolace proti zemní vlhkosti pásy přitavením vodorovné NAIP</t>
  </si>
  <si>
    <t>1568210426</t>
  </si>
  <si>
    <t>66</t>
  </si>
  <si>
    <t>628 P.C.</t>
  </si>
  <si>
    <t>Hydroizolační pás z SBS modifikovaného asfaltu s nosnou vložkou ze skleněné tkaniny plošné hmotnosti 200g/m2. Na horním povrchu je opatřen jemným separačním posypem. Na spodním povrchu je opatřen separační PE fólií</t>
  </si>
  <si>
    <t>-1342799423</t>
  </si>
  <si>
    <t>67</t>
  </si>
  <si>
    <t>7114931PC</t>
  </si>
  <si>
    <t>Izolace proti podpovrchové a tlakové vodě vodorovná těsnicí stěrkou</t>
  </si>
  <si>
    <t>-1448703585</t>
  </si>
  <si>
    <t>68</t>
  </si>
  <si>
    <t>7114931PC.1</t>
  </si>
  <si>
    <t>Izolace proti podpovrchové a tlakové vodě svislá těsnicí stěrkou</t>
  </si>
  <si>
    <t>-1405763092</t>
  </si>
  <si>
    <t>69</t>
  </si>
  <si>
    <t>7114931PC.2</t>
  </si>
  <si>
    <t>Vyztužení koutů páskou - styk H/V izolace</t>
  </si>
  <si>
    <t>-1222505839</t>
  </si>
  <si>
    <t>70</t>
  </si>
  <si>
    <t>7114931PC.3</t>
  </si>
  <si>
    <t>Zatmelení koutů hmotou v systému izolace</t>
  </si>
  <si>
    <t>131477822</t>
  </si>
  <si>
    <t>71</t>
  </si>
  <si>
    <t>998 71-1202</t>
  </si>
  <si>
    <t>Přesun hmot procentní pro izolace proti vodě, vlhkosti a plynům v objektech v do 12 m</t>
  </si>
  <si>
    <t>kpl</t>
  </si>
  <si>
    <t>143276661</t>
  </si>
  <si>
    <t>713</t>
  </si>
  <si>
    <t>Izolace tepelné</t>
  </si>
  <si>
    <t>72</t>
  </si>
  <si>
    <t>713 11-1111</t>
  </si>
  <si>
    <t>Montáž izolace tepelné vrchem stropů volně kladenými rohožemi, pásy, dílci, deskami</t>
  </si>
  <si>
    <t>121721346</t>
  </si>
  <si>
    <t>73</t>
  </si>
  <si>
    <t>283 P.C..1</t>
  </si>
  <si>
    <t>Polystyren EPS100S</t>
  </si>
  <si>
    <t>-2021255601</t>
  </si>
  <si>
    <t>74</t>
  </si>
  <si>
    <t>283 P.C..2</t>
  </si>
  <si>
    <t>Polystyren EPS150S</t>
  </si>
  <si>
    <t>524314971</t>
  </si>
  <si>
    <t>75</t>
  </si>
  <si>
    <t>713 19-1131</t>
  </si>
  <si>
    <t>Izolace tepelné podlah, stropů vrchem a střech překrytí PE fólií tl. 0,2 mm</t>
  </si>
  <si>
    <t>-1851384180</t>
  </si>
  <si>
    <t>76</t>
  </si>
  <si>
    <t>713 12-1211</t>
  </si>
  <si>
    <t>Montáž izolace tepelné podlah volně kladenými okrajovými pásky</t>
  </si>
  <si>
    <t>1757165389</t>
  </si>
  <si>
    <t>77</t>
  </si>
  <si>
    <t>283 P.C..3</t>
  </si>
  <si>
    <t>Profil dilatační z minerální plsti apod.tl.10 mm, výška 120 mm</t>
  </si>
  <si>
    <t>-548221013</t>
  </si>
  <si>
    <t>78</t>
  </si>
  <si>
    <t>283 P.C..4</t>
  </si>
  <si>
    <t>Profil dilatační z minerální plsti apod.tl.10 mm, výška 200 mm</t>
  </si>
  <si>
    <t>-1136278109</t>
  </si>
  <si>
    <t>79</t>
  </si>
  <si>
    <t>998 71-3202</t>
  </si>
  <si>
    <t>Přesun hmot procentní pro izolace tepelné v objektech v do 12 m</t>
  </si>
  <si>
    <t>-1491863155</t>
  </si>
  <si>
    <t>714</t>
  </si>
  <si>
    <t>Izolace akustické a protiotřesová opatření</t>
  </si>
  <si>
    <t>80</t>
  </si>
  <si>
    <t>Před.cena.1</t>
  </si>
  <si>
    <t>Akustický stropní systém tl.15 mm na kovovém roštu; provedeno dle PSV 452</t>
  </si>
  <si>
    <t>-1349484189</t>
  </si>
  <si>
    <t>81</t>
  </si>
  <si>
    <t>Před.cena.2</t>
  </si>
  <si>
    <t>Akustický stropní systém tl.20 mm na kovovém roštu; provedeno dle PSV 453</t>
  </si>
  <si>
    <t>1605425718</t>
  </si>
  <si>
    <t>82</t>
  </si>
  <si>
    <t>998 71-4202</t>
  </si>
  <si>
    <t>Přesun hmot procentní pro akustická a protiotřesová opatření v objektech v do 12 m</t>
  </si>
  <si>
    <t>-531831685</t>
  </si>
  <si>
    <t>725</t>
  </si>
  <si>
    <t>ZTI - zařizovací předměty</t>
  </si>
  <si>
    <t>83</t>
  </si>
  <si>
    <t>725 29-1706</t>
  </si>
  <si>
    <t>Doplňky zařízení koupelen a záchodů smaltované madlo rovné dl 800 mm</t>
  </si>
  <si>
    <t>soubor</t>
  </si>
  <si>
    <t>681213278</t>
  </si>
  <si>
    <t>84</t>
  </si>
  <si>
    <t>725 29-1722</t>
  </si>
  <si>
    <t>Doplňky zařízení koupelen a záchodů smaltované madlo krakorcové sklopné dl 834 mm</t>
  </si>
  <si>
    <t>-1554779984</t>
  </si>
  <si>
    <t>85</t>
  </si>
  <si>
    <t>Před.cena.3</t>
  </si>
  <si>
    <t>Mýdelníky / montáž + dodávka</t>
  </si>
  <si>
    <t>390548447</t>
  </si>
  <si>
    <t>86</t>
  </si>
  <si>
    <t>Před.cena.4</t>
  </si>
  <si>
    <t>WC čistící štetka</t>
  </si>
  <si>
    <t>-1731520145</t>
  </si>
  <si>
    <t>87</t>
  </si>
  <si>
    <t>Před.cena.5</t>
  </si>
  <si>
    <t>Zrcadlo na sociálního zařízení / montáž + dodávka</t>
  </si>
  <si>
    <t>-1406565126</t>
  </si>
  <si>
    <t>88</t>
  </si>
  <si>
    <t>Před.cena.6</t>
  </si>
  <si>
    <t>Háčky na ručníky do umývárny učitelů a dětí / montáž + dodávka</t>
  </si>
  <si>
    <t>-348997847</t>
  </si>
  <si>
    <t>89</t>
  </si>
  <si>
    <t>Před.cena.7</t>
  </si>
  <si>
    <t>Zásobníky nebo držáky na toaletní papír / montáž + dodávka</t>
  </si>
  <si>
    <t>-1353600841</t>
  </si>
  <si>
    <t>90</t>
  </si>
  <si>
    <t>Před.cena.8</t>
  </si>
  <si>
    <t>Odpadkový koš do sociálního zařízení</t>
  </si>
  <si>
    <t>-928437712</t>
  </si>
  <si>
    <t>91</t>
  </si>
  <si>
    <t>Před.cena.9</t>
  </si>
  <si>
    <t>Věšáková stěna do šatny včetně botníků - děti</t>
  </si>
  <si>
    <t>-1729411750</t>
  </si>
  <si>
    <t>92</t>
  </si>
  <si>
    <t>Před.cena.10</t>
  </si>
  <si>
    <t>Věšáková stěna do šatny včetně botníků - šatna učitelé - skříňky</t>
  </si>
  <si>
    <t>1728048250</t>
  </si>
  <si>
    <t>93</t>
  </si>
  <si>
    <t>998 72-5202</t>
  </si>
  <si>
    <t>Přesun hmot procentní pro zařizovací předměty v objektech v do 12 m</t>
  </si>
  <si>
    <t>-268556568</t>
  </si>
  <si>
    <t>760</t>
  </si>
  <si>
    <t>Konstrukce sádrokartonové</t>
  </si>
  <si>
    <t>94</t>
  </si>
  <si>
    <t>763 13-1471</t>
  </si>
  <si>
    <t>SDK podhled deska 1xH2DF 12,5 bez TI dvouvrstvá spodní kce profil CD+UD</t>
  </si>
  <si>
    <t>1713045906</t>
  </si>
  <si>
    <t>95</t>
  </si>
  <si>
    <t>-1842875743</t>
  </si>
  <si>
    <t>96</t>
  </si>
  <si>
    <t>763 13-1714</t>
  </si>
  <si>
    <t>SDK podhled základní penetrační nátěr</t>
  </si>
  <si>
    <t>1951387947</t>
  </si>
  <si>
    <t>97</t>
  </si>
  <si>
    <t>Před.cena.11</t>
  </si>
  <si>
    <t>SDK stěna na ocelových Pz profilech, velikost 120×320 cm; bude upřeněno; PO dle PBŘS</t>
  </si>
  <si>
    <t>1739505286</t>
  </si>
  <si>
    <t>98</t>
  </si>
  <si>
    <t>763 12-1714</t>
  </si>
  <si>
    <t>SDK stěna předsazená základní penetrační nátěr</t>
  </si>
  <si>
    <t>-306997557</t>
  </si>
  <si>
    <t>99</t>
  </si>
  <si>
    <t>998 76-3302</t>
  </si>
  <si>
    <t>Přesun hmot tonážní pro sádrokartonové konstrukce v objektech v do 12 m</t>
  </si>
  <si>
    <t>2048920278</t>
  </si>
  <si>
    <t>762</t>
  </si>
  <si>
    <t>Konstrukce tesařské</t>
  </si>
  <si>
    <t>100</t>
  </si>
  <si>
    <t>7624200PC</t>
  </si>
  <si>
    <t>Obložení stropu z desek cementotřískových tl. 20 mm broušených na pero a drážku šroubovaných</t>
  </si>
  <si>
    <t>-1368414713</t>
  </si>
  <si>
    <t>101</t>
  </si>
  <si>
    <t>762 49-5000</t>
  </si>
  <si>
    <t>Spojovací prostředky pro montáž olištování, obložení stropů, střešních podhledů a stěn</t>
  </si>
  <si>
    <t>-615529145</t>
  </si>
  <si>
    <t>102</t>
  </si>
  <si>
    <t>998 76-2202</t>
  </si>
  <si>
    <t>Přesun hmot procentní pro kce tesařské v objektech v do 12 m</t>
  </si>
  <si>
    <t>-17888403</t>
  </si>
  <si>
    <t>764</t>
  </si>
  <si>
    <t>Konstrukce klempířské</t>
  </si>
  <si>
    <t>103</t>
  </si>
  <si>
    <t>7647111PC</t>
  </si>
  <si>
    <t>Oplechování parapetu plechem oboustranně poplastovaným rš 350 mm</t>
  </si>
  <si>
    <t>-112234325</t>
  </si>
  <si>
    <t>104</t>
  </si>
  <si>
    <t>7647511PC</t>
  </si>
  <si>
    <t>Odpadní trouby kruhové rovné - plech oboustranně poplastovaný d=150 mm</t>
  </si>
  <si>
    <t>461744731</t>
  </si>
  <si>
    <t>105</t>
  </si>
  <si>
    <t>7647511PC.1</t>
  </si>
  <si>
    <t>Odpadní trouby spodní díl - plech oboustranně poplastovaný - d=150 mm</t>
  </si>
  <si>
    <t>1758345172</t>
  </si>
  <si>
    <t>106</t>
  </si>
  <si>
    <t>7647511PC.2</t>
  </si>
  <si>
    <t>Odpadní trouby koleno - plech oboustranně poplastovaný - d=150 mm</t>
  </si>
  <si>
    <t>-1712088118</t>
  </si>
  <si>
    <t>107</t>
  </si>
  <si>
    <t>7647511PC.3</t>
  </si>
  <si>
    <t>Odpadní trouby mezikus odskoku - plech oboustranně poplastovaný - d=150 mm</t>
  </si>
  <si>
    <t>-609025066</t>
  </si>
  <si>
    <t>108</t>
  </si>
  <si>
    <t>7647511PC.4</t>
  </si>
  <si>
    <t>Odpadní trouby napojovací prvek - plech oboustranně poplastovaný - d=150 mm</t>
  </si>
  <si>
    <t>-1440455935</t>
  </si>
  <si>
    <t>109</t>
  </si>
  <si>
    <t>7642211PC</t>
  </si>
  <si>
    <t>Montáž a dodávka větrací hlavice pro odvětrání půdního prostoru</t>
  </si>
  <si>
    <t>-968022444</t>
  </si>
  <si>
    <t>110</t>
  </si>
  <si>
    <t>7646713PC</t>
  </si>
  <si>
    <t>Výlez na střechu pro falcovanou krytinu 55 × 65 cm vč.lemování</t>
  </si>
  <si>
    <t>-1432405622</t>
  </si>
  <si>
    <t>111</t>
  </si>
  <si>
    <t>7641711PC</t>
  </si>
  <si>
    <t>Větrací komínek D 100, 125 nebo 150 mm do 30° plech oboustranně poplastovaný</t>
  </si>
  <si>
    <t>1915714348</t>
  </si>
  <si>
    <t>112</t>
  </si>
  <si>
    <t>998 76-4202</t>
  </si>
  <si>
    <t>Přesun hmot procentní pro konstrukce klempířské v objektech v do 12 m</t>
  </si>
  <si>
    <t>940093772</t>
  </si>
  <si>
    <t>766</t>
  </si>
  <si>
    <t>Konstrukce truhlářské</t>
  </si>
  <si>
    <t>113</t>
  </si>
  <si>
    <t>766 42-7112</t>
  </si>
  <si>
    <t>Montáž obložení podhledů podkladového roštu</t>
  </si>
  <si>
    <t>-1781819741</t>
  </si>
  <si>
    <t>114</t>
  </si>
  <si>
    <t>60512542</t>
  </si>
  <si>
    <t>Prkno SM omítané II tl.24 dl.200-390 š.170-240</t>
  </si>
  <si>
    <t>618622605</t>
  </si>
  <si>
    <t>115</t>
  </si>
  <si>
    <t>766 66-0001</t>
  </si>
  <si>
    <t>Montáž dveřních křídel otvíravých 1křídlových š do 0,8 m do ocelové zárubně</t>
  </si>
  <si>
    <t>-1431540231</t>
  </si>
  <si>
    <t>116</t>
  </si>
  <si>
    <t>611 P.C.</t>
  </si>
  <si>
    <t>Dveře plné hladké Standart model 10; 60×197; kování nerez, zámek dosický; RAL9010 bílá; ozn.10/L</t>
  </si>
  <si>
    <t>-1792503797</t>
  </si>
  <si>
    <t>117</t>
  </si>
  <si>
    <t>611 P.C..1</t>
  </si>
  <si>
    <t>Dveře plné hladké Standart model 10; 70×197; kování nerez, zámek WC; RAL9010 bílá; ozn.12/L,P</t>
  </si>
  <si>
    <t>2075334951</t>
  </si>
  <si>
    <t>118</t>
  </si>
  <si>
    <t>611 P.C..2</t>
  </si>
  <si>
    <t>Dveře plné hl.Standart model 10; 80×197; kov.nerez, zám.dosický; nerez mřížka; RAL9010 bílá ozn.13/P</t>
  </si>
  <si>
    <t>1669992006</t>
  </si>
  <si>
    <t>119</t>
  </si>
  <si>
    <t>611 P.C..3</t>
  </si>
  <si>
    <t>Dveře plné hladké Standart model 10; 80×197; kování nerez, zámek fab; RAL9010 bílá; ozn.14/L,P</t>
  </si>
  <si>
    <t>1545510171</t>
  </si>
  <si>
    <t>120</t>
  </si>
  <si>
    <t>611 P.C..4</t>
  </si>
  <si>
    <t>Dveře plné hladké Standart model 10; 80×197; kování nerez, zámek fab; RAL1037 žlutá; ozn.18/L</t>
  </si>
  <si>
    <t>-1442397267</t>
  </si>
  <si>
    <t>121</t>
  </si>
  <si>
    <t>611 P.C..5</t>
  </si>
  <si>
    <t>Dveře plné hladké Standart model 10; 80×197; kování nerez, zámek fab; RAL1028 žlutá; ozn.20/P</t>
  </si>
  <si>
    <t>-1448730088</t>
  </si>
  <si>
    <t>122</t>
  </si>
  <si>
    <t>611 P.C..6</t>
  </si>
  <si>
    <t>Dveře plné hladké Standart model 10; 80×197; kování nerez, zámek WC; RAL1028 žlutá; ozn.21/P</t>
  </si>
  <si>
    <t>1381913161</t>
  </si>
  <si>
    <t>123</t>
  </si>
  <si>
    <t>611 P.C..7</t>
  </si>
  <si>
    <t>Dveře plné hl.Standart model 10; 80×197; kov.nerez; zám.dosický; nerez mřížka RAL1028 žlutá ozn.22/L</t>
  </si>
  <si>
    <t>-630553409</t>
  </si>
  <si>
    <t>124</t>
  </si>
  <si>
    <t>611 P.C..8</t>
  </si>
  <si>
    <t>Dveře plné hl.Standart model 10; 80×197; kov.nerez; zám.dosický; nerez mřížka RAL5015 modrá ozn.23/L</t>
  </si>
  <si>
    <t>-302654546</t>
  </si>
  <si>
    <t>125</t>
  </si>
  <si>
    <t>611 P.C..9</t>
  </si>
  <si>
    <t>Dveře plné hl.Standart model 10; 80×135; kov.nerez; zám.dosický; nerez mřížka; RAL9010 bílá ozn.27/P</t>
  </si>
  <si>
    <t>-1482744835</t>
  </si>
  <si>
    <t>126</t>
  </si>
  <si>
    <t>611 P.C..10</t>
  </si>
  <si>
    <t>Dveře plné hladké Standart model 10; 60×197; kování nerez, zámek dosický; RAL7040 šedá; ozn.31/P</t>
  </si>
  <si>
    <t>-769582572</t>
  </si>
  <si>
    <t>127</t>
  </si>
  <si>
    <t>611 P.C..11</t>
  </si>
  <si>
    <t>Dveře plné hladké Standart model 10; 60×197; kování nerez, zámek fab; RAL3001 červená; ozn.34/L</t>
  </si>
  <si>
    <t>-545511696</t>
  </si>
  <si>
    <t>128</t>
  </si>
  <si>
    <t>611 P.C..12</t>
  </si>
  <si>
    <t>Dveře plné hladké Standart model 10; 80×197; kování nerez, zámek fab; RAL6001 zelená; ozn.38/L,P</t>
  </si>
  <si>
    <t>-153102454</t>
  </si>
  <si>
    <t>129</t>
  </si>
  <si>
    <t>611 P.C..13</t>
  </si>
  <si>
    <t>Dveře plné hl.Standart mod.10; 80×197; kov.nerez; zám.dosic.; nerez mřížka; RAL5015 modrá ozn.39/L,P</t>
  </si>
  <si>
    <t>917833534</t>
  </si>
  <si>
    <t>130</t>
  </si>
  <si>
    <t>766 66-0021</t>
  </si>
  <si>
    <t>Montáž dveřních křídel otvíravých 1křídlových š do 0,8 m požárních do ocelové zárubně</t>
  </si>
  <si>
    <t>953548717</t>
  </si>
  <si>
    <t>131</t>
  </si>
  <si>
    <t>611 P.C..14</t>
  </si>
  <si>
    <t>Dveře plné hladké Standart 10 EI15DP3; 80×197; kování nerez, zám.dosický.; RAL9010 bílá; ozn.11/L</t>
  </si>
  <si>
    <t>1283551471</t>
  </si>
  <si>
    <t>132</t>
  </si>
  <si>
    <t>611 P.C..15</t>
  </si>
  <si>
    <t>Dveře plné hladké Standart 10 EI15DP3; 80×197; kování nerez, zámek fab.; RAL9010 bílá; ozn.15/P</t>
  </si>
  <si>
    <t>LS</t>
  </si>
  <si>
    <t>-1106873456</t>
  </si>
  <si>
    <t>133</t>
  </si>
  <si>
    <t>611 P.C..16</t>
  </si>
  <si>
    <t>Dveře plné hladké Standart 10 EI15DP3; 80×197; kování nerez, zámek fab.; RAL1037 žlutá; ozn.19/P</t>
  </si>
  <si>
    <t>-2065136563</t>
  </si>
  <si>
    <t>134</t>
  </si>
  <si>
    <t>611 P.C..17</t>
  </si>
  <si>
    <t>Dveře plné hladké Standart 10 EI15DP3; 80×197; kování nerez, zámek fab.; RAL5015 modrá; ozn-24/L</t>
  </si>
  <si>
    <t>-1519553443</t>
  </si>
  <si>
    <t>135</t>
  </si>
  <si>
    <t>611 P.C..18</t>
  </si>
  <si>
    <t>Dveře plné hladké Standart 10 EI15DP3; 80×197; kování nerez, zámek fab.; RAL1028 žlutá; ozn.25/L,P</t>
  </si>
  <si>
    <t>1980406309</t>
  </si>
  <si>
    <t>136</t>
  </si>
  <si>
    <t>611 P.C..19</t>
  </si>
  <si>
    <t>Dveře plné hladké Standart 10 EI15DP3; 80×197; kování nerez, zámek fab.; RAL7040 šedá; ozn.26/P</t>
  </si>
  <si>
    <t>1268433571</t>
  </si>
  <si>
    <t>137</t>
  </si>
  <si>
    <t>611 P.C..20</t>
  </si>
  <si>
    <t>Dveře plné hladké Standart 10 EI15DP3; 60×197; kování nerez, zám.dosický; RAL7040 šedá; ozn.30/L</t>
  </si>
  <si>
    <t>77176408</t>
  </si>
  <si>
    <t>138</t>
  </si>
  <si>
    <t>611 P.C..21</t>
  </si>
  <si>
    <t>Dveře plné hladké Standart 10 EI15DP3; 80×197; kování nerez, zámek fab.; RAL7040 šedá; ozn.32/L,P</t>
  </si>
  <si>
    <t>-511254356</t>
  </si>
  <si>
    <t>139</t>
  </si>
  <si>
    <t>611 P.C..22</t>
  </si>
  <si>
    <t>Dveře plné hladké Standart 10 EI15DP3; 80×197; kování nerez, zámek fab.; RAL3001 červená; ozn.33/L</t>
  </si>
  <si>
    <t>-984747040</t>
  </si>
  <si>
    <t>140</t>
  </si>
  <si>
    <t>611 P.C..23</t>
  </si>
  <si>
    <t>Dveře plné hladké Standart 10 EI15DP3; 60×197; kování nerez, zámek fab.; RAL3001 červená; ozn.35/P</t>
  </si>
  <si>
    <t>1298844949</t>
  </si>
  <si>
    <t>141</t>
  </si>
  <si>
    <t>611 P.C..24</t>
  </si>
  <si>
    <t>Dveře plné hladké Standart 10 EI15DP3; 60×197; kování nerez, zámek fab.; RAL7040 šedá; ozn.36/P</t>
  </si>
  <si>
    <t>-567095918</t>
  </si>
  <si>
    <t>142</t>
  </si>
  <si>
    <t>611 P.C..25</t>
  </si>
  <si>
    <t>Dveře plné hladké Standart 10 EI15DP3; 80×197; kování nerez, zámek fab.; RAL6001 zelená; ozn.37/P</t>
  </si>
  <si>
    <t>1291872961</t>
  </si>
  <si>
    <t>143</t>
  </si>
  <si>
    <t>766 66-0301</t>
  </si>
  <si>
    <t>Montáž posuvných dveří do pouzdra</t>
  </si>
  <si>
    <t>-1767095318</t>
  </si>
  <si>
    <t>144</t>
  </si>
  <si>
    <t>611 P.C..26</t>
  </si>
  <si>
    <t>Dveře plné hladké Standart model 10 posuvné do pouzdra; kování nerez mušle; RAL9010 bílá; ozn.16</t>
  </si>
  <si>
    <t>-311800512</t>
  </si>
  <si>
    <t>145</t>
  </si>
  <si>
    <t>611 P.C..27</t>
  </si>
  <si>
    <t>Dveře plné hladké Standart model 10 posuvné do pouzdra; kování nerez mušle; RAL9010 bílá; ozn.17</t>
  </si>
  <si>
    <t>2147465873</t>
  </si>
  <si>
    <t>146</t>
  </si>
  <si>
    <t>766 66-0717</t>
  </si>
  <si>
    <t>Montáž dveřních křídel samozavírače na ocelovou zárubeň</t>
  </si>
  <si>
    <t>-1493893003</t>
  </si>
  <si>
    <t>147</t>
  </si>
  <si>
    <t>549 P.C.</t>
  </si>
  <si>
    <t>Samozavírač hydraulický pro protipožární dveře / typ bude upřesněn</t>
  </si>
  <si>
    <t>727087307</t>
  </si>
  <si>
    <t>148</t>
  </si>
  <si>
    <t>766 66-0720</t>
  </si>
  <si>
    <t>Osazení větrací mřížky s vyříznutím otvoru</t>
  </si>
  <si>
    <t>236905950</t>
  </si>
  <si>
    <t>149</t>
  </si>
  <si>
    <t>Před.cena.12</t>
  </si>
  <si>
    <t>Montáž a dodávka tabulek na dveře s označením účelu místnosti / bude upřesněno</t>
  </si>
  <si>
    <t>1817976048</t>
  </si>
  <si>
    <t>150</t>
  </si>
  <si>
    <t>766 69-5213</t>
  </si>
  <si>
    <t>Montáž truhlářských prahů dveří 1křídlových šířky přes 10 cm</t>
  </si>
  <si>
    <t>-2092397560</t>
  </si>
  <si>
    <t>151</t>
  </si>
  <si>
    <t>61187121</t>
  </si>
  <si>
    <t>Prah dveřní dřevěný dubový tl 2 cm dl.62 cm š 15 cm</t>
  </si>
  <si>
    <t>-467165930</t>
  </si>
  <si>
    <t>152</t>
  </si>
  <si>
    <t>61187161</t>
  </si>
  <si>
    <t>Prah dveřní dřevěný dubový tl 2 cm dl.82 cm š 15 cm</t>
  </si>
  <si>
    <t>1220976482</t>
  </si>
  <si>
    <t>153</t>
  </si>
  <si>
    <t>766 23-1113</t>
  </si>
  <si>
    <t>Montáž sklápěcích půdních schodů</t>
  </si>
  <si>
    <t>-1684486965</t>
  </si>
  <si>
    <t>154</t>
  </si>
  <si>
    <t>611 P.C..28</t>
  </si>
  <si>
    <t>Vnitřní skládací schodiště 130×70 cm v konstrukci podhledu / pož.odolnost dle PO zprávy ozn.512</t>
  </si>
  <si>
    <t>2141856907</t>
  </si>
  <si>
    <t>155</t>
  </si>
  <si>
    <t>Před.cena.14</t>
  </si>
  <si>
    <t>Vnitřní skládací stěna plná složená ze segmentů 6500×2550 mm jednostranně kotvená do zdiva; M + D</t>
  </si>
  <si>
    <t>-1770479272</t>
  </si>
  <si>
    <t>156</t>
  </si>
  <si>
    <t>Před.cena.15</t>
  </si>
  <si>
    <t>Vnitřní skládací stěna plná složená ze segmentů 3000×2550 mm jednostranně kotvená do zdiva; M + D</t>
  </si>
  <si>
    <t>-746779779</t>
  </si>
  <si>
    <t>157</t>
  </si>
  <si>
    <t>Před.cena.16</t>
  </si>
  <si>
    <t>Vnitřní skládací stěna plná složená ze segmentů 6500×2700 mm jednostranně kotvená do zdiva; M + D</t>
  </si>
  <si>
    <t>793016848</t>
  </si>
  <si>
    <t>158</t>
  </si>
  <si>
    <t>998 76-6202</t>
  </si>
  <si>
    <t>Přesun hmot procentní pro konstrukce truhlářské v objektech v do 12 m</t>
  </si>
  <si>
    <t>1956886957</t>
  </si>
  <si>
    <t>767</t>
  </si>
  <si>
    <t>Konstrukce zámečnické</t>
  </si>
  <si>
    <t>159</t>
  </si>
  <si>
    <t>767 53-1111</t>
  </si>
  <si>
    <t>Montáž vstupních kovových nebo plastových rohoží čistících zón</t>
  </si>
  <si>
    <t>1360918409</t>
  </si>
  <si>
    <t>160</t>
  </si>
  <si>
    <t>553 P.C..4</t>
  </si>
  <si>
    <t>Vnější gumová hrubá čistící rohož 100×60 cm zapuštěná v zámkové dlažbě; rám - nerezové profily</t>
  </si>
  <si>
    <t>-686521230</t>
  </si>
  <si>
    <t>161</t>
  </si>
  <si>
    <t>776 57-3111</t>
  </si>
  <si>
    <t>Položení textilních rohoží čistících zón</t>
  </si>
  <si>
    <t>-1984118352</t>
  </si>
  <si>
    <t>162</t>
  </si>
  <si>
    <t>553 P.C..5</t>
  </si>
  <si>
    <t>Vnitřní kobercová jemná čistící rohož 100×60 cm zapuštěná v dlažbě; rám - nerez profily</t>
  </si>
  <si>
    <t>-432436574</t>
  </si>
  <si>
    <t>163</t>
  </si>
  <si>
    <t>767 89-6118</t>
  </si>
  <si>
    <t>Montáž přechodových kovových prahových lišt</t>
  </si>
  <si>
    <t>403563992</t>
  </si>
  <si>
    <t>164</t>
  </si>
  <si>
    <t>Před.cena.17</t>
  </si>
  <si>
    <t>Přechodová prahová lišta - materiál nerez / bude upřesněno</t>
  </si>
  <si>
    <t>1618655922</t>
  </si>
  <si>
    <t>165</t>
  </si>
  <si>
    <t>Před.cena.18</t>
  </si>
  <si>
    <t>Montáž ocelových žaluzií na stěnu velikosti do 0,10 m2</t>
  </si>
  <si>
    <t>-519089992</t>
  </si>
  <si>
    <t>166</t>
  </si>
  <si>
    <t>553 P.C..6</t>
  </si>
  <si>
    <t>Ochranná ocelová mřížka na zdivu vč.PVC sítě 400×200 mm nerez matný</t>
  </si>
  <si>
    <t>-300218903</t>
  </si>
  <si>
    <t>167</t>
  </si>
  <si>
    <t>ž</t>
  </si>
  <si>
    <t>Ochranná ocelová mřížka na zdivu vč.PVC sítě 150×150 mm nerez matný</t>
  </si>
  <si>
    <t>1814662357</t>
  </si>
  <si>
    <t>168</t>
  </si>
  <si>
    <t>767 33-1113</t>
  </si>
  <si>
    <t>Montáž tubusového světlovodu zabudovaného v šikmé střeše, průměru 550 mm</t>
  </si>
  <si>
    <t>-1794622185</t>
  </si>
  <si>
    <t>169</t>
  </si>
  <si>
    <t>55381104</t>
  </si>
  <si>
    <t>Světlovod tubusový základní sada bez světlovodného tubusu průměr 550 mm čtvercový difuzor 530×530 mm</t>
  </si>
  <si>
    <t>-1042263134</t>
  </si>
  <si>
    <t>170</t>
  </si>
  <si>
    <t>55381112</t>
  </si>
  <si>
    <t>Světlovodný tubus průměr 550 mm / 4,30×29=124,70 m</t>
  </si>
  <si>
    <t>1145830006</t>
  </si>
  <si>
    <t>171</t>
  </si>
  <si>
    <t>55381117</t>
  </si>
  <si>
    <t>Příruba pro šikmé střechy průměr 550 mm</t>
  </si>
  <si>
    <t>736941649</t>
  </si>
  <si>
    <t>172</t>
  </si>
  <si>
    <t>55381127</t>
  </si>
  <si>
    <t>Ochranná fólie tubusu s krycím pouzdrem průměr 550 mm</t>
  </si>
  <si>
    <t>-1970768934</t>
  </si>
  <si>
    <t>173</t>
  </si>
  <si>
    <t>Před.cena.19</t>
  </si>
  <si>
    <t>Mřížka v podlaze 400×200 mm nerez v nerez rámečku, kotvení do podlahy / montáž a dodávka</t>
  </si>
  <si>
    <t>617881312</t>
  </si>
  <si>
    <t>174</t>
  </si>
  <si>
    <t>767 16-5120</t>
  </si>
  <si>
    <t>Montáž zábradlí rovného madla z trubek nebo tenkostěnných profilů svařovaného</t>
  </si>
  <si>
    <t>-167579488</t>
  </si>
  <si>
    <t>175</t>
  </si>
  <si>
    <t>553 P.C..7</t>
  </si>
  <si>
    <t>Ocelové samostatné madlo dl.3,461 m Jäckl 40×25×3 mm 3 × kotvení do zdiva ozn.520</t>
  </si>
  <si>
    <t>469614056</t>
  </si>
  <si>
    <t>176</t>
  </si>
  <si>
    <t>767 22-0510</t>
  </si>
  <si>
    <t>Montáž zábradlí schodišťového z profilové oceli na ocel konstrukci hmotnosti do 20 kg</t>
  </si>
  <si>
    <t>476398021</t>
  </si>
  <si>
    <t>177</t>
  </si>
  <si>
    <t>553 P.C..8</t>
  </si>
  <si>
    <t>Ocelové zábradlí vnitřního schodiště - šikmá část dl.3,406 m; Jäckl 40×25×3 + 25×25×2 mm ozn.521</t>
  </si>
  <si>
    <t>-734244767</t>
  </si>
  <si>
    <t>178</t>
  </si>
  <si>
    <t>553 P.C..9</t>
  </si>
  <si>
    <t>Ocelové zábradlí vnitřního schodiště - rovná část dl.1,25 m; Jäckl 40×25×3 + 25×25×2 mm ozn.522</t>
  </si>
  <si>
    <t>1427830292</t>
  </si>
  <si>
    <t>179</t>
  </si>
  <si>
    <t>767 21-2111</t>
  </si>
  <si>
    <t>Montáž schodů vřetenových se zábradlím</t>
  </si>
  <si>
    <t>kg</t>
  </si>
  <si>
    <t>-338740695</t>
  </si>
  <si>
    <t>180</t>
  </si>
  <si>
    <t>553 P.C..10</t>
  </si>
  <si>
    <t>Vnější schodiště - ocelová konstrukce žárový pozink 0,085 mm; provedeno dle projektu statiky v.č.:11</t>
  </si>
  <si>
    <t>1218313269</t>
  </si>
  <si>
    <t>181</t>
  </si>
  <si>
    <t>998 76-7202</t>
  </si>
  <si>
    <t>Přesun hmot procentní pro zámečnické konstrukce v objektech v do 12 m</t>
  </si>
  <si>
    <t>1077970504</t>
  </si>
  <si>
    <t>769</t>
  </si>
  <si>
    <t>Výrobky z hliníku</t>
  </si>
  <si>
    <t>182</t>
  </si>
  <si>
    <t>Před.cena.20</t>
  </si>
  <si>
    <t>Hliníkové vnější dveře otevíravé s přerušeným tepelným mostem 180×275/160×205 cm</t>
  </si>
  <si>
    <t>774279105</t>
  </si>
  <si>
    <t>183</t>
  </si>
  <si>
    <t>254956961</t>
  </si>
  <si>
    <t>184</t>
  </si>
  <si>
    <t>Před.cena.21</t>
  </si>
  <si>
    <t>Hliníkové vnější dveře otevíravé s přerušeným tepelným mostem 100×275/80×197 cm</t>
  </si>
  <si>
    <t>-1785072801</t>
  </si>
  <si>
    <t>185</t>
  </si>
  <si>
    <t>998 76-7202.1</t>
  </si>
  <si>
    <t>954550909</t>
  </si>
  <si>
    <t>771</t>
  </si>
  <si>
    <t>Podlahy z dlaždic keramických</t>
  </si>
  <si>
    <t>186</t>
  </si>
  <si>
    <t>771 57-4131</t>
  </si>
  <si>
    <t>Montáž podlah keramických režných protiskluzných lepených flexibilním lepidlem do 50 ks/m2</t>
  </si>
  <si>
    <t>1534772167</t>
  </si>
  <si>
    <t>187</t>
  </si>
  <si>
    <t>597 P.C.</t>
  </si>
  <si>
    <t>Keramická dlažba protiskluzná / druh, velikost a odstín - bude upřesněno</t>
  </si>
  <si>
    <t>1610450368</t>
  </si>
  <si>
    <t>188</t>
  </si>
  <si>
    <t>597 P.C..1</t>
  </si>
  <si>
    <t>Keramická dlažba protiskluzná R10 / velikost, druh a barva - bude upřesněno</t>
  </si>
  <si>
    <t>-6516707</t>
  </si>
  <si>
    <t>189</t>
  </si>
  <si>
    <t>771 57-9191</t>
  </si>
  <si>
    <t>Příplatek k montáž podlah keramických za plochu do 5 m2</t>
  </si>
  <si>
    <t>488070549</t>
  </si>
  <si>
    <t>190</t>
  </si>
  <si>
    <t>771 59-1111</t>
  </si>
  <si>
    <t>Podlahy penetrace podkladu</t>
  </si>
  <si>
    <t>1312454455</t>
  </si>
  <si>
    <t>191</t>
  </si>
  <si>
    <t>7714711PC</t>
  </si>
  <si>
    <t>Tvarovka soklová výška 70 mm to tmelu flexi / montáž a dodávka</t>
  </si>
  <si>
    <t>2025195509</t>
  </si>
  <si>
    <t>192</t>
  </si>
  <si>
    <t>771 27-1123</t>
  </si>
  <si>
    <t>Montáž obkladů stupnic z dlaždic protiskluzných keramických do malty š do 300 mm</t>
  </si>
  <si>
    <t>-1848432820</t>
  </si>
  <si>
    <t>193</t>
  </si>
  <si>
    <t>597 P.C..2</t>
  </si>
  <si>
    <t>Keramická dlažba protiskluzná - nášlapy / druh, velikost a odstín - bude upřesněno</t>
  </si>
  <si>
    <t>-1766451282</t>
  </si>
  <si>
    <t>194</t>
  </si>
  <si>
    <t>771 27-1232</t>
  </si>
  <si>
    <t>Montáž obkladů podstupnic z dlaždic hladkých keramických do malty v do 200 mm</t>
  </si>
  <si>
    <t>-1828426625</t>
  </si>
  <si>
    <t>195</t>
  </si>
  <si>
    <t>597 P.C..3</t>
  </si>
  <si>
    <t>Keramická dlažba - podstupnice řezané / druh, velikost a odstín - bude upřesněno</t>
  </si>
  <si>
    <t>-1502536449</t>
  </si>
  <si>
    <t>196</t>
  </si>
  <si>
    <t>998 77-1202</t>
  </si>
  <si>
    <t>Přesun hmot procentní pro podlahy z dlaždic v objektech v do 12 m</t>
  </si>
  <si>
    <t>-1498146925</t>
  </si>
  <si>
    <t>775</t>
  </si>
  <si>
    <t>Podlahy vlysové a parkety</t>
  </si>
  <si>
    <t>197</t>
  </si>
  <si>
    <t>775 51-1521</t>
  </si>
  <si>
    <t>Podlahy z vlysů lepených, tl.do 22 mm, š.do 70 mm, dl.do 300 mm, buk I</t>
  </si>
  <si>
    <t>-1565803478</t>
  </si>
  <si>
    <t>198</t>
  </si>
  <si>
    <t>775 59-1411</t>
  </si>
  <si>
    <t>Podlahy dřevěné nátěr olejem a voskování</t>
  </si>
  <si>
    <t>-719064563</t>
  </si>
  <si>
    <t>199</t>
  </si>
  <si>
    <t>775 97-3114</t>
  </si>
  <si>
    <t>Podložky podlah plovoucích - plstěná lepenka tl.3,0 mm - separační folie</t>
  </si>
  <si>
    <t>607500624</t>
  </si>
  <si>
    <t>200</t>
  </si>
  <si>
    <t>775 97-1313</t>
  </si>
  <si>
    <t>Podložky podlah plovoucích folie Pe do 0,20 mm</t>
  </si>
  <si>
    <t>1128091991</t>
  </si>
  <si>
    <t>201</t>
  </si>
  <si>
    <t>775 41-3132</t>
  </si>
  <si>
    <t xml:space="preserve">Podlahové lišty bukové vruty  80/15 mm</t>
  </si>
  <si>
    <t>-277127883</t>
  </si>
  <si>
    <t>202</t>
  </si>
  <si>
    <t>998 77-5202</t>
  </si>
  <si>
    <t>Přesun hmot procentní pro podlahy dřevěné v objektech v do 12 m</t>
  </si>
  <si>
    <t>63121064</t>
  </si>
  <si>
    <t>776</t>
  </si>
  <si>
    <t>Podlahy povlakové</t>
  </si>
  <si>
    <t>203</t>
  </si>
  <si>
    <t>7765611PC</t>
  </si>
  <si>
    <t>Podlahovina marmoleum tl.3,0 mm s vysokou životností, lepidlo / uzemnění viz.elektro</t>
  </si>
  <si>
    <t>1501342812</t>
  </si>
  <si>
    <t>204</t>
  </si>
  <si>
    <t>7765622PC</t>
  </si>
  <si>
    <t>Systémová soklová lišta, fabion / provedení dle podlahového systému / montáž a dodávka</t>
  </si>
  <si>
    <t>-1450485344</t>
  </si>
  <si>
    <t>205</t>
  </si>
  <si>
    <t>7769901PC</t>
  </si>
  <si>
    <t xml:space="preserve">Vyrovnání podkladu samonivelační stěrkou  - v systému polakových podlah</t>
  </si>
  <si>
    <t>-851282549</t>
  </si>
  <si>
    <t>206</t>
  </si>
  <si>
    <t>776 57-2110</t>
  </si>
  <si>
    <t>Volné položení pásů povlakových podlah textilních s podlepením spojů páskou</t>
  </si>
  <si>
    <t>-1201683439</t>
  </si>
  <si>
    <t>207</t>
  </si>
  <si>
    <t>Před.cena.22</t>
  </si>
  <si>
    <t>Koberec - druh, typ, barva - bude upřesněno</t>
  </si>
  <si>
    <t>-1397251257</t>
  </si>
  <si>
    <t>208</t>
  </si>
  <si>
    <t>998 77-6202</t>
  </si>
  <si>
    <t>Přesun hmot procentní pro podlahy povlakové v objektech v do 12 m</t>
  </si>
  <si>
    <t>-964629600</t>
  </si>
  <si>
    <t>780</t>
  </si>
  <si>
    <t>Výrobky z plastů</t>
  </si>
  <si>
    <t>209</t>
  </si>
  <si>
    <t>Před.cena.23</t>
  </si>
  <si>
    <t>Montáž plastových výplní otvorů</t>
  </si>
  <si>
    <t>-21996125</t>
  </si>
  <si>
    <t>210</t>
  </si>
  <si>
    <t>Před.cena.24</t>
  </si>
  <si>
    <t>OKNO 120×200 2 křídlové 2×OS ozn.50</t>
  </si>
  <si>
    <t>1461332457</t>
  </si>
  <si>
    <t>211</t>
  </si>
  <si>
    <t>Před.cena.25</t>
  </si>
  <si>
    <t>OKNO 120×200 2 křídlové 2×OS ozn.51</t>
  </si>
  <si>
    <t>727231675</t>
  </si>
  <si>
    <t>212</t>
  </si>
  <si>
    <t>Před.cena.26</t>
  </si>
  <si>
    <t>FRANCOUZSKÉ OKNO 120×275 2 křídlové FIX 120×60 + OS 120×215 ozn.52</t>
  </si>
  <si>
    <t>-1453271904</t>
  </si>
  <si>
    <t>213</t>
  </si>
  <si>
    <t>Před.cena.27</t>
  </si>
  <si>
    <t>FRANCOUZSKÉ OKNO 120×275 2 křídlové FIX 120×60 + OS 120×215 ozn.53</t>
  </si>
  <si>
    <t>489565445</t>
  </si>
  <si>
    <t>214</t>
  </si>
  <si>
    <t>Před.cena.28</t>
  </si>
  <si>
    <t>OKNO 310×120 1×FIX 190×200 + 1×2křídl.120×200 OS ozn.54</t>
  </si>
  <si>
    <t>-1179052566</t>
  </si>
  <si>
    <t>215</t>
  </si>
  <si>
    <t>Před.cena.29</t>
  </si>
  <si>
    <t>OKNO 310×120 1×FIX 190×200 + 1×2křídl.120×200 OS ozn.55</t>
  </si>
  <si>
    <t>-1381034711</t>
  </si>
  <si>
    <t>216</t>
  </si>
  <si>
    <t>Před.cena.30</t>
  </si>
  <si>
    <t>OKNO 310×120 1×FIX 190×200 + 1×2křídl.120×200 OS ozn.56</t>
  </si>
  <si>
    <t>402586914</t>
  </si>
  <si>
    <t>217</t>
  </si>
  <si>
    <t>Před.cena.31</t>
  </si>
  <si>
    <t>SESTAVA OKNO FIX 190×200 +1×FRANCOUZSKÉ OKNO 120×285 FIC+OTEV. ozn.57</t>
  </si>
  <si>
    <t>-1584600497</t>
  </si>
  <si>
    <t>218</t>
  </si>
  <si>
    <t>Před.cena.32</t>
  </si>
  <si>
    <t>SESTAVA OKNO FIX 190×200 +1×FRANCOUZSKÉ OKNO 120×285 FIC+OTEV. ozn.58</t>
  </si>
  <si>
    <t>2124503660</t>
  </si>
  <si>
    <t>219</t>
  </si>
  <si>
    <t>Před.cena.33</t>
  </si>
  <si>
    <t>Montáž vnitřních parapetů s vyrovnáním podloží</t>
  </si>
  <si>
    <t>992484561</t>
  </si>
  <si>
    <t>220</t>
  </si>
  <si>
    <t>611 P.C..29</t>
  </si>
  <si>
    <t>Vnitřní okenní parapet v technologii plastových oken šířka 300 mm; RAL9010</t>
  </si>
  <si>
    <t>1615470566</t>
  </si>
  <si>
    <t>221</t>
  </si>
  <si>
    <t>61144415</t>
  </si>
  <si>
    <t>Koncovka k parapetu plastovému vnitřnímu 1 pár</t>
  </si>
  <si>
    <t>1279646900</t>
  </si>
  <si>
    <t>222</t>
  </si>
  <si>
    <t>Před.cena.34</t>
  </si>
  <si>
    <t>Předokenní žaluzie se zabudovaným truhlíkem provedení elox profil z90 - montáž + dodávka</t>
  </si>
  <si>
    <t>1166231872</t>
  </si>
  <si>
    <t>223</t>
  </si>
  <si>
    <t>Před.cena.35</t>
  </si>
  <si>
    <t>Vnitřní lamelové mechanicky ovládané žaluzie, barva bílá RAL 9010 / montáž a dodávka</t>
  </si>
  <si>
    <t>1312029697</t>
  </si>
  <si>
    <t>224</t>
  </si>
  <si>
    <t>998 76-6202.1</t>
  </si>
  <si>
    <t>1371905888</t>
  </si>
  <si>
    <t>781</t>
  </si>
  <si>
    <t>Obklady keramické</t>
  </si>
  <si>
    <t>225</t>
  </si>
  <si>
    <t>781 41-4112</t>
  </si>
  <si>
    <t>Montáž obkladaček vnitřních pórovinových pravoúhlých do 25 ks/m2 lepených flexibilním lepidlem</t>
  </si>
  <si>
    <t>-1651533364</t>
  </si>
  <si>
    <t>226</t>
  </si>
  <si>
    <t>597 P.C..4</t>
  </si>
  <si>
    <t>Keramický obklad - druh, velikost a odstín - bude upřesněno</t>
  </si>
  <si>
    <t>-1343647920</t>
  </si>
  <si>
    <t>227</t>
  </si>
  <si>
    <t>781 41-9191</t>
  </si>
  <si>
    <t>Příplatek k montáži obkladů vnitřních pórovinových za plochu do 10 m2</t>
  </si>
  <si>
    <t>-1172658513</t>
  </si>
  <si>
    <t>228</t>
  </si>
  <si>
    <t>781 49-5111</t>
  </si>
  <si>
    <t>Penetrace podkladu vnitřních obkladů</t>
  </si>
  <si>
    <t>-1552085766</t>
  </si>
  <si>
    <t>229</t>
  </si>
  <si>
    <t>781 49-4111</t>
  </si>
  <si>
    <t>Plastové profily rohové lepené flexibilním lepidlem</t>
  </si>
  <si>
    <t>1643747552</t>
  </si>
  <si>
    <t>230</t>
  </si>
  <si>
    <t>781 49-4511</t>
  </si>
  <si>
    <t>Plastové profily ukončovací lepené flexibilním lepidlem</t>
  </si>
  <si>
    <t>-2082743957</t>
  </si>
  <si>
    <t>231</t>
  </si>
  <si>
    <t>998 78-1202</t>
  </si>
  <si>
    <t>Přesun hmot procentní pro obklady keramické v objektech v do 12 m</t>
  </si>
  <si>
    <t>-269086427</t>
  </si>
  <si>
    <t>783</t>
  </si>
  <si>
    <t>Nátěry</t>
  </si>
  <si>
    <t>232</t>
  </si>
  <si>
    <t>783 22-1112</t>
  </si>
  <si>
    <t>Nátěry syntetické KDK barva dražší lesklý povrch 1x antikorozní, 1x základní, 2x email</t>
  </si>
  <si>
    <t>753090608</t>
  </si>
  <si>
    <t>233</t>
  </si>
  <si>
    <t>783 22-1111</t>
  </si>
  <si>
    <t>Nátěry syntetické KDK barva dražší lesklý povrch 1x antikorozní, 1x základní, 1x email</t>
  </si>
  <si>
    <t>-804551332</t>
  </si>
  <si>
    <t>234</t>
  </si>
  <si>
    <t>783 65-1102</t>
  </si>
  <si>
    <t>Nátěry epoxidové truhlářských konstrukcí 2x lakování</t>
  </si>
  <si>
    <t>447797394</t>
  </si>
  <si>
    <t>784</t>
  </si>
  <si>
    <t>Malby</t>
  </si>
  <si>
    <t>235</t>
  </si>
  <si>
    <t>784 45-3381</t>
  </si>
  <si>
    <t>Malby směsi tekuté disperzní tónované otěruvzdorné dvojnásobné s penetrací místnost v do 3,8 m</t>
  </si>
  <si>
    <t>-1953493569</t>
  </si>
  <si>
    <t>Přípravné a přidružené práce</t>
  </si>
  <si>
    <t>236</t>
  </si>
  <si>
    <t>Před.cena.36</t>
  </si>
  <si>
    <t>Náklady na zajištění geometrického plánu skutečného provedení stavby</t>
  </si>
  <si>
    <t>-685792621</t>
  </si>
  <si>
    <t>237</t>
  </si>
  <si>
    <t>Před.cena.37</t>
  </si>
  <si>
    <t>Náklady na zhotovení geodetického zaměření provedení díla v systému MICROSTATION</t>
  </si>
  <si>
    <t>-481722325</t>
  </si>
  <si>
    <t>238</t>
  </si>
  <si>
    <t>Před.cena.38</t>
  </si>
  <si>
    <t>Náklady na revize, měření a předepsané zkoušky</t>
  </si>
  <si>
    <t>-1482773831</t>
  </si>
  <si>
    <t>Lešení a stavební výtahy</t>
  </si>
  <si>
    <t>239</t>
  </si>
  <si>
    <t>9411111PC</t>
  </si>
  <si>
    <t>Montáž, použití, demontáž lešení řadového podlahami zatížení do 200 kg/m2 š.do 1,2 m v.do 10 m</t>
  </si>
  <si>
    <t>267882333</t>
  </si>
  <si>
    <t>240</t>
  </si>
  <si>
    <t>9445111PC</t>
  </si>
  <si>
    <t>Montáž, použití, demontáž, ochranné sítě z textilie z umělých vláken</t>
  </si>
  <si>
    <t>310827853</t>
  </si>
  <si>
    <t>241</t>
  </si>
  <si>
    <t>949 10-1111</t>
  </si>
  <si>
    <t>Lešení pomocné pro objekty pozemních staveb s lešeňovou podlahou v do 1,9 m zatížení do 150 kg/m2</t>
  </si>
  <si>
    <t>-481627079</t>
  </si>
  <si>
    <t>Různé dokončující konstrukce a práce na pozemních stavbách</t>
  </si>
  <si>
    <t>242</t>
  </si>
  <si>
    <t>952 90-1111</t>
  </si>
  <si>
    <t>Vyčištění budov bytové a občanské výstavby při výšce podlaží do 4 m</t>
  </si>
  <si>
    <t>966713026</t>
  </si>
  <si>
    <t>243</t>
  </si>
  <si>
    <t>931 97-1112</t>
  </si>
  <si>
    <t>Vložky do svislých dilatačních spár z lepenky dvojité</t>
  </si>
  <si>
    <t>-994408273</t>
  </si>
  <si>
    <t>244</t>
  </si>
  <si>
    <t>953 94-1210</t>
  </si>
  <si>
    <t>Osazování kovových poklopů s rámy pl do 1 m2</t>
  </si>
  <si>
    <t>-499941484</t>
  </si>
  <si>
    <t>245</t>
  </si>
  <si>
    <t>553 P.C..11</t>
  </si>
  <si>
    <t>Ocelový poklop pro betonovou výplň 80×100 cm; s těsněním</t>
  </si>
  <si>
    <t>1473153962</t>
  </si>
  <si>
    <t>Prorážení otvorů a ostatní bourací práce</t>
  </si>
  <si>
    <t>246</t>
  </si>
  <si>
    <t>977 15-1122</t>
  </si>
  <si>
    <t>Jádrové vrty diamantovými korunkami do D 130 mm do stavebních materiálů</t>
  </si>
  <si>
    <t>-175738944</t>
  </si>
  <si>
    <t>247</t>
  </si>
  <si>
    <t>977 15-1123</t>
  </si>
  <si>
    <t>Jádrové vrty diamantovými korunkami do D 150 mm do stavebních materiálů</t>
  </si>
  <si>
    <t>1964687484</t>
  </si>
  <si>
    <t>248</t>
  </si>
  <si>
    <t>977 15-1124</t>
  </si>
  <si>
    <t>Jádrové vrty diamantovými korunkami do D 180 mm do stavebních materiálů</t>
  </si>
  <si>
    <t>2087980013</t>
  </si>
  <si>
    <t>249</t>
  </si>
  <si>
    <t>977 15-1129</t>
  </si>
  <si>
    <t>Jádrové vrty diamantovými korunkami do D 350 mm do stavebních materiálů</t>
  </si>
  <si>
    <t>-980982610</t>
  </si>
  <si>
    <t>250</t>
  </si>
  <si>
    <t>977 15-1132</t>
  </si>
  <si>
    <t>Jádrové vrty diamantovými korunkami do D 450 mm do stavebních materiálů</t>
  </si>
  <si>
    <t>-2108700686</t>
  </si>
  <si>
    <t>Přesun hmot</t>
  </si>
  <si>
    <t>251</t>
  </si>
  <si>
    <t>998 01-1002</t>
  </si>
  <si>
    <t>Přesun hmot pro budovy zděné v do 12 m</t>
  </si>
  <si>
    <t>249043102</t>
  </si>
  <si>
    <t>H03</t>
  </si>
  <si>
    <t>Výtahy, zvedací zařízení</t>
  </si>
  <si>
    <t>252</t>
  </si>
  <si>
    <t>Před.cena.39</t>
  </si>
  <si>
    <t>Montáž a dodávka nerez jídelní výtah 100 kg 0,30 ms-1 zdvih 3,55 m; 2st.2nákl. kabina 800×500×800 mm</t>
  </si>
  <si>
    <t>-1929620629</t>
  </si>
  <si>
    <t>D.1.4 A - Zdravotně technické instalace + plyn</t>
  </si>
  <si>
    <t>721 - Vnitřní kanalizace</t>
  </si>
  <si>
    <t>722 - Vnitřní vodovod</t>
  </si>
  <si>
    <t>723 - Vnitřní plynovod</t>
  </si>
  <si>
    <t>724 - Strojní vybavení</t>
  </si>
  <si>
    <t>725 - Zařizovací předměty</t>
  </si>
  <si>
    <t>732 - Strojovny</t>
  </si>
  <si>
    <t>721</t>
  </si>
  <si>
    <t>Vnitřní kanalizace</t>
  </si>
  <si>
    <t>721176102R00</t>
  </si>
  <si>
    <t>Potrubí HT připojovací D 40 x 1,8 mm</t>
  </si>
  <si>
    <t>RTS 15/I</t>
  </si>
  <si>
    <t>925264994</t>
  </si>
  <si>
    <t>P</t>
  </si>
  <si>
    <t>Poznámka k položce:
Poznámky:; 1. Položky neobsahují náklady na zednické výpomoci (sekání rýh, kapes, prostupů, zazdění prostupů, oprava omítek).; 2. V položkách potrubí uchyceného upevňovacími prvky (pol. 721 17-6113 až -6117 a 721 17-6133 až -6147) jsou obsaženy i náklady na vložky pro tlumení hluku.; 3. V položkách 721 17-6113 až -6117 a 721 17-6133 až -6147 jsou obsaženy náklady na zřízení a demontáž pomocného lešení.; 4. Položky -2109 až -2112 jsou určeny pro ocenění svislého potrubí od střešního vtoku po čisticí kus.; 5. Položky -3203 až -3206 neplatí pro připojovací potrubí v laboratorních stolech.; 6. Pro oceňování ochrany odpadního a připojovacího potrubí z plastových trub jsou určeny položky číslo 722 18-1111 až -2096 části A 02 tohoto ceníku.; 7. Značení průměru potrubí: ; V označení "D číslo1 x číslo2, znamená číslo1 vnější průměr potrubí, číslo2 značí tl. stěny.; Označení "DN číslo" je jmenovitá světlost a vyjadřuje referenční hodnotu vnitřního průměru potrubí (dle ČSN EN ISO 6708).</t>
  </si>
  <si>
    <t>721176103R00</t>
  </si>
  <si>
    <t>Potrubí HT připojovací D 50 x 1,8 mm</t>
  </si>
  <si>
    <t>817802002</t>
  </si>
  <si>
    <t>Poznámka k položce:
Poznámky: viz. pol. č. 721 17-1602</t>
  </si>
  <si>
    <t>721176104R00</t>
  </si>
  <si>
    <t>Potrubí HT připojovací D 75 x 1,9 mm</t>
  </si>
  <si>
    <t>-2037460788</t>
  </si>
  <si>
    <t>721176105R00</t>
  </si>
  <si>
    <t>Potrubí HT připojovací D 110 x 2,7 mm</t>
  </si>
  <si>
    <t>-1928249350</t>
  </si>
  <si>
    <t>721176114R00</t>
  </si>
  <si>
    <t>Potrubí HT odpadní svislé D 75 x 1,9 mm</t>
  </si>
  <si>
    <t>-49138821</t>
  </si>
  <si>
    <t>721176115R00</t>
  </si>
  <si>
    <t>Potrubí HT odpadní svislé D 110 x 2,7 mm</t>
  </si>
  <si>
    <t>-1802150499</t>
  </si>
  <si>
    <t>91*0,9 "prostavěnost 10%"</t>
  </si>
  <si>
    <t>721176116R00</t>
  </si>
  <si>
    <t>Potrubí HT odpadní svislé D 125 x 3,1 mm</t>
  </si>
  <si>
    <t>2034503175</t>
  </si>
  <si>
    <t>10*0,9 "prostavěnost 10%"</t>
  </si>
  <si>
    <t>721194107R00</t>
  </si>
  <si>
    <t>Vyvedení odpadních výpustek D 75 x 1,9</t>
  </si>
  <si>
    <t>1926639539</t>
  </si>
  <si>
    <t>Poznámka k položce:
Poznámky: viz. pol. č. 721 19-4104</t>
  </si>
  <si>
    <t>721194109R00</t>
  </si>
  <si>
    <t>Vyvedení odpadních výpustek D 110 x 2,3</t>
  </si>
  <si>
    <t>-50698742</t>
  </si>
  <si>
    <t>24*0,9 "prostavěno 10%"</t>
  </si>
  <si>
    <t>721211403U00</t>
  </si>
  <si>
    <t>Vpusť podl vod DN 50/75+kul kloub</t>
  </si>
  <si>
    <t>441638083</t>
  </si>
  <si>
    <t>Poznámka k položce:
Poznámky: ; Podlahová vpusť plastová s kloubem a s pevnou izolační přírubou. Vodní zápachová uzávěrka, nerez mřížka 115x115 mm</t>
  </si>
  <si>
    <t>721273152U00</t>
  </si>
  <si>
    <t>Hlavice ventilační PP DN 75</t>
  </si>
  <si>
    <t>-1611139894</t>
  </si>
  <si>
    <t>721273153U00</t>
  </si>
  <si>
    <t>Hlavice ventilační PP DN 110</t>
  </si>
  <si>
    <t>1130639639</t>
  </si>
  <si>
    <t>721274122U00</t>
  </si>
  <si>
    <t>Přivzdušňovací ventil vnitřní DN75</t>
  </si>
  <si>
    <t>1011269879</t>
  </si>
  <si>
    <t>721290111R00</t>
  </si>
  <si>
    <t>Zkouška těsnosti kanalizace vodou DN 125</t>
  </si>
  <si>
    <t>-1266077334</t>
  </si>
  <si>
    <t>Poznámka k položce:
Poznámky:; 1. V položkách -0111 a -01112 je zakalkulováno dodání média.</t>
  </si>
  <si>
    <t>721290112R00</t>
  </si>
  <si>
    <t>Zkouška těsnosti kanalizace vodou DN 200</t>
  </si>
  <si>
    <t>-2088527993</t>
  </si>
  <si>
    <t>Poznámka k položce:
Poznámky: viz. pol. č. 721 29-0111</t>
  </si>
  <si>
    <t>721213437T00</t>
  </si>
  <si>
    <t>Žlab odtokový 1500x200mm, nerez odpad DN 100</t>
  </si>
  <si>
    <t>-315160366</t>
  </si>
  <si>
    <t>Poznámka k položce:
Poznámky: ; 1. Krabicový žlab se stavěcími šrouby, odpad DN 100 umístěný ve dně uprostřed žlabu. ; 2. Vpust s vodní zápachovou uzávěrkou DN 100 a se svislým odpadem. ; 3. Rošt v protiskluzovém provedení. ; 4.Materiál nerez.</t>
  </si>
  <si>
    <t>722</t>
  </si>
  <si>
    <t>Vnitřní vodovod</t>
  </si>
  <si>
    <t>722130234R00</t>
  </si>
  <si>
    <t>Potrubí z trub.závit.pozink.svařovan. 11343,DN 32</t>
  </si>
  <si>
    <t>-434497366</t>
  </si>
  <si>
    <t>Poznámka k položce:
Poznámky:; 1. V položkách - 0231 až - 0239 jsou zakalkulovány náklady na tyto zednické výpomoci:; vysekání rýh, kapes a prostupů, jde-li; - o rýhy do průřezu 70 x 70 a kapsy o rozměru do 70 x 70 x 70 mm ve zdivu z cihel a z tvárnic,; - o rýhy a kapsy ve zděných příčkách bez ohledu na rozměry rýh a kapes,; - o prostupy ve zdivu z cihel a tvárnic o průřezu do 0,0225 m2,; - o kapsy pro osazení "normalizovaného uložení",; - prostupy ve stropech z betonu a železobetonu o průřezu do 0,0225 m2,; - o manipulační kapsy pro osazení armatur a tvarovek potrubí vedeného těsně u zdiva</t>
  </si>
  <si>
    <t>722130235R00</t>
  </si>
  <si>
    <t>Potrubí z trub.závit.pozink.svařovan. 11343,DN 40</t>
  </si>
  <si>
    <t>48153471</t>
  </si>
  <si>
    <t>Poznámka k položce:
Poznámky: viz. pol. č. 722 13-0234</t>
  </si>
  <si>
    <t>722172331R00</t>
  </si>
  <si>
    <t>Potrubí z PPR D 20x3,4 mm</t>
  </si>
  <si>
    <t>923720089</t>
  </si>
  <si>
    <t>Poznámka k položce:
Poznámky:; 1. V položkách - 2310 až - 2390, - 2411 až - 2417 jsou zakalkulovány náklady na tyto zednické výpomoci:; vysekání rýh, kapes a prostupů, jde-li; - o rýhy do průřezu 70 x 70 a kapsy o rozměru do 70 x 70 x 70 mm ve zdivu z cihel a z tvárnic,; - o rýhy a kapsy ve zděných příčkách bez ohledu na rozměry rýh a kapes,; - o prostupy ve zdivu z cihel a tvárnic o průřezu do 0,0225 m2,; - o kapsy pro osazení "normalizovaného uložení",; - prostupy ve stropech z betonu a železobetonu o průřezu do 0,0225 m2,; - o manipulační kapsy pro osazení armatur a tvarovek potrubí vedeného těsně u zdiva; 2. V položkách jsou zakalkulovány i náklady na pomocné lešení o výšce podlahy do 1900 mm a pro zatížení do 1,5 kPa.; 3. Značení průměru potrubí: ; V označení "D číslo1 x číslo2, znamená číslo1 vnější průměr potrubí, číslo2 značí tl. stěny.</t>
  </si>
  <si>
    <t>722172332R00</t>
  </si>
  <si>
    <t>Potrubí z PPR D 25x4,2 mm</t>
  </si>
  <si>
    <t>2116626776</t>
  </si>
  <si>
    <t>Poznámka k položce:
Poznámky: viz. pol. č. 722 17-2331</t>
  </si>
  <si>
    <t>722172333R00</t>
  </si>
  <si>
    <t>Potrubí z PPR D 32x5,4 mm</t>
  </si>
  <si>
    <t>839303048</t>
  </si>
  <si>
    <t>722172334R00</t>
  </si>
  <si>
    <t>Potrubí z PPR D 40x6,7 mm</t>
  </si>
  <si>
    <t>316815884</t>
  </si>
  <si>
    <t>722172335R00</t>
  </si>
  <si>
    <t>Potrubí z PPR D 50x8,3 mm</t>
  </si>
  <si>
    <t>399229989</t>
  </si>
  <si>
    <t>722181211RT7</t>
  </si>
  <si>
    <t>Izolace návleková tl. stěny 4-6 mm vnitřní průměr 22 mm</t>
  </si>
  <si>
    <t>-1348434126</t>
  </si>
  <si>
    <t>Poznámka k položce:
Poznámky:; 1. V položce je kalkulována dodávka izolační trubice, spon a lepicí pásky.</t>
  </si>
  <si>
    <t>722181211RT8</t>
  </si>
  <si>
    <t>Izolace návleková tl. stěny 4-6 mm vnitřní průměr 25 mm</t>
  </si>
  <si>
    <t>-1456605891</t>
  </si>
  <si>
    <t>Poznámka k položce:
Poznámky: viz. pol. č. 722 18-1211</t>
  </si>
  <si>
    <t>722181212RU7</t>
  </si>
  <si>
    <t>Izolace návleková tl. stěny 9 mm vnitřní průměr 52 mm</t>
  </si>
  <si>
    <t>-1893636507</t>
  </si>
  <si>
    <t>722181213RT8</t>
  </si>
  <si>
    <t>Izolace návleková tl. stěny 13 mm vnitřní průměr 25 mm</t>
  </si>
  <si>
    <t>-1019560651</t>
  </si>
  <si>
    <t>722181213RU1</t>
  </si>
  <si>
    <t>Izolace návleková tl. stěny 13 mm vnitřní průměr 32 mm</t>
  </si>
  <si>
    <t>-1403209752</t>
  </si>
  <si>
    <t>722181213RU4</t>
  </si>
  <si>
    <t>Izolace návleková tl. stěny 13 mm vnitřní průměr 42 mm</t>
  </si>
  <si>
    <t>2000042200</t>
  </si>
  <si>
    <t>722181213RU5</t>
  </si>
  <si>
    <t>Izolace návleková tl. stěny 13 mm vnitřní průměr 45 mm</t>
  </si>
  <si>
    <t>-2035865449</t>
  </si>
  <si>
    <t>722181213RU7</t>
  </si>
  <si>
    <t>Izolace návleková tl. stěny 13 mm vnitřní průměr 52 mm</t>
  </si>
  <si>
    <t>-1485311732</t>
  </si>
  <si>
    <t>1488049932</t>
  </si>
  <si>
    <t>722181214RT8</t>
  </si>
  <si>
    <t xml:space="preserve">Izolace návleková  tl. stěny 19-20 mm vnitřní průměr 25 mm</t>
  </si>
  <si>
    <t>1085581667</t>
  </si>
  <si>
    <t>722181214RU1</t>
  </si>
  <si>
    <t>Izolace návleková tl. stěny 19-20 mm vnitřní průměr 32 mm</t>
  </si>
  <si>
    <t>142621613</t>
  </si>
  <si>
    <t>722181214RU4</t>
  </si>
  <si>
    <t>Izolace návleková tl. stěny 19-20 mm vnitřní průměr 42 mm</t>
  </si>
  <si>
    <t>769066528</t>
  </si>
  <si>
    <t>722181214RU7</t>
  </si>
  <si>
    <t>Izolace návleková tl. stěny 19-20 mm vnitřní průměr 52 mm</t>
  </si>
  <si>
    <t>1299848063</t>
  </si>
  <si>
    <t>722190401R00</t>
  </si>
  <si>
    <t>Vyvedení a upevnění výpustek DN 15</t>
  </si>
  <si>
    <t>832719056</t>
  </si>
  <si>
    <t>Poznámka k položce:
Poznámky:; 1. Položky -0401 až -0409 jsou určeny pro ocenění vyvedení a upevnění výpustek zařizovacích předmětů a výtokových armatur.; 2. V položkách -0221 až -0227 je zakalkulováno i vyvedení a upevnění výpustek.; 3. Položky -0221 až -0227 a -0504 nejsou určeny pro přípojky k zařizovacím předmětům, oceňovaných položkami části A 05 Zařizovací předměty tohoto sborníku.</t>
  </si>
  <si>
    <t>722190402R00</t>
  </si>
  <si>
    <t>Vyvedení a upevnění výpustek DN 20</t>
  </si>
  <si>
    <t>1492023303</t>
  </si>
  <si>
    <t>Poznámka k položce:
Poznámky: viz. pol. č. 722 19-0401</t>
  </si>
  <si>
    <t>722190403R00</t>
  </si>
  <si>
    <t>Vyvedení a upevnění výpustek DN 25</t>
  </si>
  <si>
    <t>-129630255</t>
  </si>
  <si>
    <t>722224111R00</t>
  </si>
  <si>
    <t>Kohouty plnicí a vypouštěcí DN 15</t>
  </si>
  <si>
    <t>1040688613</t>
  </si>
  <si>
    <t>722231162R00</t>
  </si>
  <si>
    <t xml:space="preserve">Ventil pojistný pružinový  G 3/4</t>
  </si>
  <si>
    <t>-1115245638</t>
  </si>
  <si>
    <t>722235112R00</t>
  </si>
  <si>
    <t>Kohout kulový, vnitř.-vnitř.z. DN 20 (G 3/4")</t>
  </si>
  <si>
    <t>-1397351765</t>
  </si>
  <si>
    <t>722235115R00</t>
  </si>
  <si>
    <t>Kohout kulový, vnitř.-vnitř.z. DN 40 (G 6/4")</t>
  </si>
  <si>
    <t>-473556231</t>
  </si>
  <si>
    <t>722235142R00</t>
  </si>
  <si>
    <t xml:space="preserve">Kohout kulový  vnitř.-vnitř.z. DN 20 (G 3/4") s odvodněním</t>
  </si>
  <si>
    <t>-1318340300</t>
  </si>
  <si>
    <t>722235145R00</t>
  </si>
  <si>
    <t>Kohout kulový vnitř.-vnitř.z. DN 40 (G6/4") s odvodněním</t>
  </si>
  <si>
    <t>-507655923</t>
  </si>
  <si>
    <t>722235522R00</t>
  </si>
  <si>
    <t>Filtr, vnitřní-vnitřní z. DN 20 (G3/4")</t>
  </si>
  <si>
    <t>-891494511</t>
  </si>
  <si>
    <t>722235525R00</t>
  </si>
  <si>
    <t>Filtr, vnitřní-vnitřní z. DN 40 (G6/4")</t>
  </si>
  <si>
    <t>-1482363984</t>
  </si>
  <si>
    <t>722235652R00</t>
  </si>
  <si>
    <t>Ventil zpětný vnitřní-vnitřní z. DN 20 (G3/4")</t>
  </si>
  <si>
    <t>545270706</t>
  </si>
  <si>
    <t>722235655R00</t>
  </si>
  <si>
    <t>Ventil zpětný vnitřní-vnitřní z. DN 40 (G6/4")</t>
  </si>
  <si>
    <t>1665013720</t>
  </si>
  <si>
    <t>722250133U00</t>
  </si>
  <si>
    <t>Hydrant systém celoplech D 25x30m</t>
  </si>
  <si>
    <t>-1126634460</t>
  </si>
  <si>
    <t>722260923R00</t>
  </si>
  <si>
    <t>Montáž vodoměrů závitových G 1 (Qn 6)</t>
  </si>
  <si>
    <t>13960420</t>
  </si>
  <si>
    <t>722265213R00</t>
  </si>
  <si>
    <t>Vodoměr domovní Qn 2,5</t>
  </si>
  <si>
    <t>-1302095238</t>
  </si>
  <si>
    <t>722280106R00</t>
  </si>
  <si>
    <t>Tlaková zkouška vodovodního potrubí do DN 32 (plast do D 40)</t>
  </si>
  <si>
    <t>1586372148</t>
  </si>
  <si>
    <t>Poznámka k položce:
Poznámky:; 1. Položka jsou určeny pro ocenění tlakových zkoušek vodovodního potrubí.; 2. Položky lze použít pro potrubí ocelové, plastové i měděné.; 3. V položkách jsou zakalkulovány i náklady na dodávku vody, uzavření a zabezpečení konců potrubí.</t>
  </si>
  <si>
    <t>722280107R00</t>
  </si>
  <si>
    <t>Tlaková zkouška vodovodního potrubí DN 40 (plast D 50)</t>
  </si>
  <si>
    <t>1522594069</t>
  </si>
  <si>
    <t>Poznámka k položce:
Poznámky: viz. pol. č. 722 28-0107</t>
  </si>
  <si>
    <t>722290234R00</t>
  </si>
  <si>
    <t>Proplach a dezinfekce vodovod.potrubí do DN 80</t>
  </si>
  <si>
    <t>822008563</t>
  </si>
  <si>
    <t>Poznámka k položce:
Poznámky:; 1. V položkách -0234 a -0237 je zakalkulováno i dodání desinfekčního prostředku.</t>
  </si>
  <si>
    <t>722182003T00</t>
  </si>
  <si>
    <t>Žlab pozinkovaný pro potrubí D 25</t>
  </si>
  <si>
    <t>-2028427775</t>
  </si>
  <si>
    <t>Poznámka k položce:
Poznámky:; 1. V položce je kalkulována dodávka žlabu</t>
  </si>
  <si>
    <t>722182005T00</t>
  </si>
  <si>
    <t>Žlab pozinkovaný pro potrubí D 32</t>
  </si>
  <si>
    <t>-1728459615</t>
  </si>
  <si>
    <t>Poznámka k položce:
Poznámky: viz. pol. č. 722 18-2005</t>
  </si>
  <si>
    <t>722182007T00</t>
  </si>
  <si>
    <t>Žlab pozinkovaný pro potrubí D 40</t>
  </si>
  <si>
    <t>1856599460</t>
  </si>
  <si>
    <t>722182009T00</t>
  </si>
  <si>
    <t>Žlab pozinkovaný pro potrubí D 50</t>
  </si>
  <si>
    <t>-266357641</t>
  </si>
  <si>
    <t>722202419T00</t>
  </si>
  <si>
    <t>Ventil PPR D 20</t>
  </si>
  <si>
    <t>367934148</t>
  </si>
  <si>
    <t>722202420T00</t>
  </si>
  <si>
    <t>Ventil PPR D 25</t>
  </si>
  <si>
    <t>497162801</t>
  </si>
  <si>
    <t>722202429T00</t>
  </si>
  <si>
    <t xml:space="preserve">Ventil PPR D 20 podomítkový s kovovou  krytkou</t>
  </si>
  <si>
    <t>-1495307939</t>
  </si>
  <si>
    <t>722202430T00</t>
  </si>
  <si>
    <t xml:space="preserve">Ventil PPR D 25 podomítkový s kovovou  krytkou</t>
  </si>
  <si>
    <t>-281942101</t>
  </si>
  <si>
    <t>722202516V1</t>
  </si>
  <si>
    <t>Ventil přímý PPR D 50</t>
  </si>
  <si>
    <t>-1901688903</t>
  </si>
  <si>
    <t>998722102R00</t>
  </si>
  <si>
    <t>Přesun hmot pro vnitřní vodovod, výšky do 12 m</t>
  </si>
  <si>
    <t>18962463</t>
  </si>
  <si>
    <t>723</t>
  </si>
  <si>
    <t>Vnitřní plynovod</t>
  </si>
  <si>
    <t>723120202R00</t>
  </si>
  <si>
    <t>Potrubí ocelové závitové černé svařované DN 15</t>
  </si>
  <si>
    <t>2026272797</t>
  </si>
  <si>
    <t>Poznámka k položce:
Poznámky:; 1. V položkách jsou zakalkulovány náklady na tyto zednické výpomoci:; vysekání rýh, kapes a prostupů, jde-li; - o rýhy do průřezu 70 x 70 a kapsy o rozměru do 70 x 70 x 70 mm ve zdivu z cihel a z tvárnic,; - o rýhy a kapsy ve zděných příčkách bez ohledu na rozměry rýh a kapes,; - o prostupy ve zdivu z cihel a tvárnic o průřezu do 0,0225 m2,; - o kapsy pro osazení "normalizovaného uložení",; - prostupy ve stropech z betonu a železobetonu o průřezu do 0,0225 m2,; - o manipulační kapsy pro osazení armatur a tvarovek potrubí vedeného těsně u zdiva; 2. V položkách jsou zakalkulovány i náklady na pomocné lešení o výšce podlahy do 1900 mm a pro zatížení do 1,5 kPa.</t>
  </si>
  <si>
    <t>723120203R00</t>
  </si>
  <si>
    <t>Potrubí ocelové závitové černé svařované DN 20</t>
  </si>
  <si>
    <t>-1446990220</t>
  </si>
  <si>
    <t>Poznámka k položce:
Poznámky: viz. pol. č. 723 12-0202</t>
  </si>
  <si>
    <t>723120204R00</t>
  </si>
  <si>
    <t>Potrubí ocelové závitové černé svařované DN 25</t>
  </si>
  <si>
    <t>1099523133</t>
  </si>
  <si>
    <t>723120205R00</t>
  </si>
  <si>
    <t>Potrubí ocelové závitové černé svařované DN 32</t>
  </si>
  <si>
    <t>-2039006038</t>
  </si>
  <si>
    <t>723120206R00</t>
  </si>
  <si>
    <t>Potrubí ocelové závitové černé svařované DN 40</t>
  </si>
  <si>
    <t>71172199</t>
  </si>
  <si>
    <t>723150366R00</t>
  </si>
  <si>
    <t>Potrubí ocel. černé svařované-chráničky D 44,5/2,6</t>
  </si>
  <si>
    <t>1113221818</t>
  </si>
  <si>
    <t>723150367R00</t>
  </si>
  <si>
    <t>Potrubí ocel. černé svařované - chráničky D 57/2,9</t>
  </si>
  <si>
    <t>-2031735426</t>
  </si>
  <si>
    <t>723150368R00</t>
  </si>
  <si>
    <t>Potrubí ocel. černé svařované - chráničky D 76/3,2</t>
  </si>
  <si>
    <t>264275667</t>
  </si>
  <si>
    <t>723190252R00</t>
  </si>
  <si>
    <t>Vyvedení a upevnění plynovodních výpustek DN 20</t>
  </si>
  <si>
    <t>-801694743</t>
  </si>
  <si>
    <t>Poznámka k položce:
Poznámky:; 1. Položky -0201 až -0207 jsou určeny pro délku přípojky do 1,5 m. Potrubí nad tuto délku se oceňuje příslušnými položkami potrubí této části sborníku jako rozvod.; 2. Položky -0251 až -0257 jsou určeny pro ocenění vyvedení a upevnění výpustek plynových zařizovacích předmětů a plynovodních výtokových armatur. Položky nejsou určeny pro oceňování přípojek ke strojům a zařízením.; 3. Položky -0201 až -0207 nejsou určeny pro oceňování přípojek k zařizovacím předmětům v části A 05.; 4. V položkách -0201 až -0207 je zakalkulováno i vyvedení a upevnění výpustek.</t>
  </si>
  <si>
    <t>723190907R00</t>
  </si>
  <si>
    <t>Odvzdušnění a napuštění plynového potrubí</t>
  </si>
  <si>
    <t>-715303685</t>
  </si>
  <si>
    <t>Poznámka k položce:
Poznámky:; 1. Položky - 0901 až - 0909 jsou určeny pro jeden úsek, tj. potrubí od hlavního uzávěru k plynoměru nebo od plynoměru po uzávěry před zařizovacím předmětem nebo výpustkou.; 2. Při uzavírání nebo otevírání se za úsek považuje i potrubí od uzávěru stoupacího potrubí k plynoměru.</t>
  </si>
  <si>
    <t>723190909R00</t>
  </si>
  <si>
    <t xml:space="preserve">Zkouška tlaková  plynového potrubí</t>
  </si>
  <si>
    <t>-929129197</t>
  </si>
  <si>
    <t>Poznámka k položce:
Poznámky: viz. pol. č. 723 19-0907</t>
  </si>
  <si>
    <t>723235112R00</t>
  </si>
  <si>
    <t>Kohout kulový,vnitřní-vnitřní z. DN 20 (G 3/4")</t>
  </si>
  <si>
    <t>984289086</t>
  </si>
  <si>
    <t>723235115R00</t>
  </si>
  <si>
    <t>Kohout kulový,vnitřní-vnitřní z. DN 40 (G 6/4")</t>
  </si>
  <si>
    <t>-157019962</t>
  </si>
  <si>
    <t>723237288T00</t>
  </si>
  <si>
    <t>Přechodka DxG 50 x 1 1/2" vnější závit vč. objímky a držáku přechodky</t>
  </si>
  <si>
    <t>-387153128</t>
  </si>
  <si>
    <t>Poznámka k položce:
Poznámky:; Montáž a ukotvení vč. dodávky přechodky (spojky), objímky pro danou velikost přechodky a držáku.</t>
  </si>
  <si>
    <t>723120304T00</t>
  </si>
  <si>
    <t>Potrubí ocelové závitové černé svařované DN 25 opatřené izolací, v kanálku v podlaze</t>
  </si>
  <si>
    <t>-1939917299</t>
  </si>
  <si>
    <t>Poznámka k položce:
Poznámky: viz. pol. č. 723 12-0202; Dále položka obsahuje zaizolování svarů, tvarovek atd., zálivku potrubí umístěného v kanálku vrstvou materiálu o tl. min. 20 mm zabraňující korozi, zaměření a zákres (fotodokumentaci) o trase uložení potrubí.</t>
  </si>
  <si>
    <t>723234353T00</t>
  </si>
  <si>
    <t>Skříňka pro uzávěr plynu</t>
  </si>
  <si>
    <t>678027710</t>
  </si>
  <si>
    <t>Poznámka k položce:
Poznámky:; Monáž vč. dodávky skříňky.; Skříň plast-kompozit barva béžová s uzamykatelnými dvířky.; Rozměry: v x š x h = 340x230x180 mm</t>
  </si>
  <si>
    <t>998723102R00</t>
  </si>
  <si>
    <t>Přesun hmot pro vnitřní plynovod, výšky do 12 m</t>
  </si>
  <si>
    <t>-572988758</t>
  </si>
  <si>
    <t>724</t>
  </si>
  <si>
    <t>Strojní vybavení</t>
  </si>
  <si>
    <t>724231125R00</t>
  </si>
  <si>
    <t>Přísluš.vodáren, manometr D 100</t>
  </si>
  <si>
    <t>1866544198</t>
  </si>
  <si>
    <t>998724102R00</t>
  </si>
  <si>
    <t>Přesun hmot pro strojní vybavení, výšky do 12 m</t>
  </si>
  <si>
    <t>1815344603</t>
  </si>
  <si>
    <t>Zařizovací předměty</t>
  </si>
  <si>
    <t>725012181R00</t>
  </si>
  <si>
    <t>Klozet bez nádrže dětský, ploch.splach. odpad svislý, vodorovný</t>
  </si>
  <si>
    <t>-665800529</t>
  </si>
  <si>
    <t xml:space="preserve">Poznámka k položce:
Poznámky:; Klozet dětský s plochým splachováním,  v bílé barvě včetně sedátka.</t>
  </si>
  <si>
    <t>725013125R00</t>
  </si>
  <si>
    <t>Kloz.kombi ZTP,nádrž s arm.odpad vodor,bílý</t>
  </si>
  <si>
    <t>717390920</t>
  </si>
  <si>
    <t>Poznámka k položce:
Poznámky:; Klozet kombinační pro ZTP, odpad vodorovný, nádrž s úspornou armaturou, v bílé barvě včetně sedátka.</t>
  </si>
  <si>
    <t>725013163R00</t>
  </si>
  <si>
    <t>Klozet kombi, nádrž s armat. odpad.vodor</t>
  </si>
  <si>
    <t>1230221269</t>
  </si>
  <si>
    <t>Poznámka k položce:
Poznámky:; Klozet kombinační, odpad vodorovný, nádrž s úspornou armaturou, v bílé barvě, včetně sedátka.</t>
  </si>
  <si>
    <t>725017153R00</t>
  </si>
  <si>
    <t>Umyvadlo ZTP 64 x 55 cm, bílé</t>
  </si>
  <si>
    <t>-1537970174</t>
  </si>
  <si>
    <t xml:space="preserve">Poznámka k položce:
Poznámky:; Umyvadlo s jedním otvorem pro stojánkovou baterii, sifon. Použití do WC pro  ZTP.</t>
  </si>
  <si>
    <t>725017161R00</t>
  </si>
  <si>
    <t>Umyvadlo na šrouby, 50 x 41 cm, bílé</t>
  </si>
  <si>
    <t>-1830225471</t>
  </si>
  <si>
    <t>Poznámka k položce:
Poznámky:; Umyvadlo s jedním otvorem pro stojánkovou baterii, sifon. Použití do dětských umýváren</t>
  </si>
  <si>
    <t>725017162R00</t>
  </si>
  <si>
    <t>Umyvadlo na šrouby, 55 x 45 cm, bílé</t>
  </si>
  <si>
    <t>152072161</t>
  </si>
  <si>
    <t>Poznámka k položce:
Poznámky:; Umyvadlo s jedním otvorem pro stojánkovou baterii, sifon.</t>
  </si>
  <si>
    <t>725019101R00</t>
  </si>
  <si>
    <t>Výlevka stojící s plastovou mřížkou</t>
  </si>
  <si>
    <t>-2013021326</t>
  </si>
  <si>
    <t>Poznámka k položce:
Poznámky:; Plastová mřížka je součístí dodávky výlevky.</t>
  </si>
  <si>
    <t>725111131U00</t>
  </si>
  <si>
    <t>Splachovací nádrž plastová vysokopoložená</t>
  </si>
  <si>
    <t>-920275695</t>
  </si>
  <si>
    <t>Poznámka k položce:
Poznámky:; Nádrž včetně splachovací trubky, montáž k výlevkám.</t>
  </si>
  <si>
    <t>725111132U00</t>
  </si>
  <si>
    <t>Splachovací nádrž plastová nízkopoložená</t>
  </si>
  <si>
    <t>-1263046224</t>
  </si>
  <si>
    <t>Poznámka k položce:
Poznámky:; Nádrž včetně splachovací trubky, montáž k dětským WC.</t>
  </si>
  <si>
    <t>725241142U00</t>
  </si>
  <si>
    <t>Vanička sprch akryl 900x900 1/4kruh</t>
  </si>
  <si>
    <t>1908940541</t>
  </si>
  <si>
    <t>Poznámka k položce:
Poznámky:; Komplet vanička, sifon, kryt</t>
  </si>
  <si>
    <t>725245131U00</t>
  </si>
  <si>
    <t>Zástěna sprch v-2m š. 900 1/4kruh</t>
  </si>
  <si>
    <t>-1339391883</t>
  </si>
  <si>
    <t>Poznámka k položce:
Poznámky:; Komplet dvou pevných částí a čtyř posuvných, Výplň z polystyrenového skla.</t>
  </si>
  <si>
    <t>725299101R00</t>
  </si>
  <si>
    <t>Montáž koupelnových doplňků - mýdelníků, držáků ap</t>
  </si>
  <si>
    <t>1400816552</t>
  </si>
  <si>
    <t>Poznámka k položce:
Poznámky:; Montáž pisoárové dělící stěny do dětských WC</t>
  </si>
  <si>
    <t>725814101R00</t>
  </si>
  <si>
    <t xml:space="preserve">Ventil rohový s filtrem  DN 15 x DN 10</t>
  </si>
  <si>
    <t>2119835430</t>
  </si>
  <si>
    <t>Poznámka k položce:
Poznámky:; Určeno k připojení běžných stojánkových baterií, ventilů a připojení splachovacích nádrží.</t>
  </si>
  <si>
    <t>725814106R00</t>
  </si>
  <si>
    <t xml:space="preserve">Ventil rohový s filtrem  DN 15 x DN 15</t>
  </si>
  <si>
    <t>2022553606</t>
  </si>
  <si>
    <t>Poznámka k položce:
Poznámky:; Určeno k připojení zařízení gastro</t>
  </si>
  <si>
    <t>725814122R00</t>
  </si>
  <si>
    <t>Ventil pračkový se zpět.kl. DN15 x DN20</t>
  </si>
  <si>
    <t>-1935477866</t>
  </si>
  <si>
    <t>Poznámka k položce:
Poznámky:; Určeno do technických místností.</t>
  </si>
  <si>
    <t>725819301R00</t>
  </si>
  <si>
    <t>Montáž ventilu stojánkového G 1/2</t>
  </si>
  <si>
    <t>1810523919</t>
  </si>
  <si>
    <t>Poznámka k položce:
Poznámky:; Montáž vč. dodávky připojovací hadičky.; Určeno k umyvadlům v dětských umývárnách.</t>
  </si>
  <si>
    <t>725821316U00</t>
  </si>
  <si>
    <t>Baterie dřez stěna páka ploché ústí dl. 300</t>
  </si>
  <si>
    <t>762291619</t>
  </si>
  <si>
    <t>Poznámka k položce:
Poznámky:; Určeno k výlevkám</t>
  </si>
  <si>
    <t>725822611U00</t>
  </si>
  <si>
    <t>Baterie umyv stojánková páková</t>
  </si>
  <si>
    <t>-1066818919</t>
  </si>
  <si>
    <t>Poznámka k položce:
Poznámky:; Baterie vč. připojovacích hadiček.; Určeno k umyvadlům a umyvadlu ZTP.</t>
  </si>
  <si>
    <t>725849200R00</t>
  </si>
  <si>
    <t>Montáž baterií sprchových, nastavitelná výška</t>
  </si>
  <si>
    <t>2093093873</t>
  </si>
  <si>
    <t>55145054</t>
  </si>
  <si>
    <t>Baterie sprchová</t>
  </si>
  <si>
    <t>842114282</t>
  </si>
  <si>
    <t>Poznámka k položce:
Poznámky:; Bez příslušenství.</t>
  </si>
  <si>
    <t>725849302R00</t>
  </si>
  <si>
    <t>Montáž držáku sprchy</t>
  </si>
  <si>
    <t>39370323</t>
  </si>
  <si>
    <t>55145320</t>
  </si>
  <si>
    <t>Sada sprchová</t>
  </si>
  <si>
    <t>-1602275413</t>
  </si>
  <si>
    <t>Poznámka k položce:
Poznámky:; komplet hadice, sprchová růžice držák s objímkou pro nastavení výčky umístění sprochové růžice.</t>
  </si>
  <si>
    <t>725980121R00</t>
  </si>
  <si>
    <t>Dvířka z plastu, 150 x 150 mm</t>
  </si>
  <si>
    <t>-1672177926</t>
  </si>
  <si>
    <t>55161682</t>
  </si>
  <si>
    <t>Ventil umyv. výtokový stojánkový pákový</t>
  </si>
  <si>
    <t>1894870573</t>
  </si>
  <si>
    <t>Poznámka k položce:
Poznámky:; Ventil pro jeden přítok, vč. připojovací hadičky.; Určeno k umyvadlům v dětských umývárnách.</t>
  </si>
  <si>
    <t>64291570</t>
  </si>
  <si>
    <t>Pisoárová dělící stěna keramická</t>
  </si>
  <si>
    <t>-967120512</t>
  </si>
  <si>
    <t>Poznámka k položce:
Poznámky:; Určeno k oddělení jednotlivých dětských WC mís</t>
  </si>
  <si>
    <t>725829203T00</t>
  </si>
  <si>
    <t>Montáž ventilu termoskopického nástěnného</t>
  </si>
  <si>
    <t>-1417366187</t>
  </si>
  <si>
    <t>55145055</t>
  </si>
  <si>
    <t>Ventil termoskopický, na zeď přívod ze zdi</t>
  </si>
  <si>
    <t>-402243630</t>
  </si>
  <si>
    <t>Poznámka k položce:
Poznámky:; Skupinový termoskopický ventil, instalace na zeď, přívod G 1/2" ze zdi, S-konektory. ; Součástí jsou zpětné ventily a filtrační sítka. ; Provedení chrom. ; Přesnost směšování +/- 1 až 2°C.; Bezpečnostní uzávěra teplé vody při výpadku studené vody.</t>
  </si>
  <si>
    <t>998725102R00</t>
  </si>
  <si>
    <t>Přesun hmot pro zařizovací předměty, výšky do 12 m</t>
  </si>
  <si>
    <t>1452672968</t>
  </si>
  <si>
    <t>732</t>
  </si>
  <si>
    <t>Strojovny</t>
  </si>
  <si>
    <t>732429111R00</t>
  </si>
  <si>
    <t>Montáž čerpadel oběhových spirálních, DN 25</t>
  </si>
  <si>
    <t>1532477763</t>
  </si>
  <si>
    <t>Poznámka k položce:
Poznámky:; Osazení do potrubí cirkulace teplé vody.</t>
  </si>
  <si>
    <t>426109182</t>
  </si>
  <si>
    <t>Cirkulační čerpadlo, Q=0,8m3/hod.; H=2,1m P1=18 W; 230V/50Hz</t>
  </si>
  <si>
    <t>1814103694</t>
  </si>
  <si>
    <t>Poznámka k položce:
Poznámky:; Čerpadlo pro systémy cirkulace teplé vody.; Těleso čerpadla kombinace litina-nerez.; Připojovací závity G 1", rozteč 130 mm.; Řídící jednotka pro automatický noční redukovaný provoz.</t>
  </si>
  <si>
    <t>998732102R00</t>
  </si>
  <si>
    <t>Přesun hmot pro strojovny, výšky do 12 m</t>
  </si>
  <si>
    <t>1234951516</t>
  </si>
  <si>
    <t>783424140R00</t>
  </si>
  <si>
    <t xml:space="preserve">Nátěr syntetický potrubí do DN 50 mm  Z + 2x</t>
  </si>
  <si>
    <t>1543704624</t>
  </si>
  <si>
    <t>783425150R00</t>
  </si>
  <si>
    <t xml:space="preserve">Nátěr syntetický potrubí do DN 100 mm  Z + 2x</t>
  </si>
  <si>
    <t>349407761</t>
  </si>
  <si>
    <t>D 1.4_B_Vytápění UT - Vzduchotechnika a vytápění, chlazení, větrání - UT</t>
  </si>
  <si>
    <t>PSV - Práce a dodávky PSV</t>
  </si>
  <si>
    <t xml:space="preserve">    713 - Izolace tepelné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</si>
  <si>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</si>
  <si>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</si>
  <si>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</si>
  <si>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  23-M - Montáže potrubí</t>
  </si>
  <si>
    <t xml:space="preserve">        36-M - Montáž prov.,měř. a regul. zařízení</t>
  </si>
  <si>
    <t xml:space="preserve">      734 - Ústřední vytápění - armatury</t>
  </si>
  <si>
    <t xml:space="preserve">        OST - VENTILY ZPĚTNÉ ZÁVITOVÉ-PŘÍMÉ</t>
  </si>
  <si>
    <t xml:space="preserve">      N01 - MONTÁŽ ARMATUR SE TŘEMI ZÁVITY DN 15-25 ARMATURY SMĚŠOVACÍ ESBE VRG 131</t>
  </si>
  <si>
    <t xml:space="preserve">    735 - Ústřední vytápění - otopná tělesa</t>
  </si>
  <si>
    <t xml:space="preserve">      735a - otopná tělesa v provedení VK</t>
  </si>
  <si>
    <t xml:space="preserve">      735b - PODLAHOVÉ VYTÁPĚNÍ</t>
  </si>
  <si>
    <t xml:space="preserve">      735c - rozdělovače a sběrače, kompletní, včetně skříně pod omítku</t>
  </si>
  <si>
    <t>HZS - Hodinové zúčtovací sazby</t>
  </si>
  <si>
    <t>PSV</t>
  </si>
  <si>
    <t>Práce a dodávky PSV</t>
  </si>
  <si>
    <t>Pol82</t>
  </si>
  <si>
    <t>PŘESUN HMOT</t>
  </si>
  <si>
    <t>CS Vlastní/2015</t>
  </si>
  <si>
    <t>-1385279055</t>
  </si>
  <si>
    <t>Pol86</t>
  </si>
  <si>
    <t>návleková , do podůlahy, např. mirelon tl 13 mm 15*1/</t>
  </si>
  <si>
    <t>659358492</t>
  </si>
  <si>
    <t>Poznámka k položce:
návleková , do podůlahy, např. mirelon tl 13 mm</t>
  </si>
  <si>
    <t>Pol87</t>
  </si>
  <si>
    <t>návleková , do podůlahy, např. mirelon tl 13 mm 18*1</t>
  </si>
  <si>
    <t>568443409</t>
  </si>
  <si>
    <t>Pol88a</t>
  </si>
  <si>
    <t>návleková , do podůlahy, např. mirelon tl 13 mm 22*1</t>
  </si>
  <si>
    <t>32473954</t>
  </si>
  <si>
    <t>Pol89</t>
  </si>
  <si>
    <t>návleková , do podůlahy, např. mirelon tl 13 mm 28*1,5</t>
  </si>
  <si>
    <t>-803756754</t>
  </si>
  <si>
    <t>Pol90</t>
  </si>
  <si>
    <t>návleková , do podůlahy, např. mirelon tl 13 mm 35*1,5</t>
  </si>
  <si>
    <t>-17765083</t>
  </si>
  <si>
    <t>Pol91</t>
  </si>
  <si>
    <t>návleková , do podůlahy, např. mirelon tl 13 mm 42*1,5</t>
  </si>
  <si>
    <t>396399818</t>
  </si>
  <si>
    <t>Pol92</t>
  </si>
  <si>
    <t>nábleková-vedená volně, tl min DN 15*1</t>
  </si>
  <si>
    <t>-1939286919</t>
  </si>
  <si>
    <t>Pol88</t>
  </si>
  <si>
    <t>22*1</t>
  </si>
  <si>
    <t>890134312</t>
  </si>
  <si>
    <t>Pol89a</t>
  </si>
  <si>
    <t>návleková-vedená volně, tl min DN 28*1,5</t>
  </si>
  <si>
    <t>-576705319</t>
  </si>
  <si>
    <t>Pol91a</t>
  </si>
  <si>
    <t>návleková-vedená volně, tl min DN 42*1,5</t>
  </si>
  <si>
    <t>-2043117972</t>
  </si>
  <si>
    <t>Pol93</t>
  </si>
  <si>
    <t>monáž izolace návlekové</t>
  </si>
  <si>
    <t>286301116</t>
  </si>
  <si>
    <t>731</t>
  </si>
  <si>
    <t>Ústřední vytápění - kotelny</t>
  </si>
  <si>
    <t>Pol3</t>
  </si>
  <si>
    <t xml:space="preserve">regulace pro ekvitermní provoz  /AVS75/</t>
  </si>
  <si>
    <t>1569039139</t>
  </si>
  <si>
    <t>Pol4</t>
  </si>
  <si>
    <t>OBSLUŽNÁ PROSTOROVÁ JEDNOTKA</t>
  </si>
  <si>
    <t>1462574746</t>
  </si>
  <si>
    <t>Pol5</t>
  </si>
  <si>
    <t>ČIDLO PRO AMULOID QAD 36/101 OBJ. Č. QAD36/101</t>
  </si>
  <si>
    <t>-1373706425</t>
  </si>
  <si>
    <t>Pol6</t>
  </si>
  <si>
    <t>čidlo bojleru</t>
  </si>
  <si>
    <t>ks</t>
  </si>
  <si>
    <t>158592063</t>
  </si>
  <si>
    <t>Pol7</t>
  </si>
  <si>
    <t>čidlo venkovní teploty</t>
  </si>
  <si>
    <t>2023846039</t>
  </si>
  <si>
    <t>Pol8</t>
  </si>
  <si>
    <t>montáž kotlů kondenzašních do 50 kW</t>
  </si>
  <si>
    <t>sb</t>
  </si>
  <si>
    <t>92950479</t>
  </si>
  <si>
    <t>Pol9</t>
  </si>
  <si>
    <t>koaxiální prodloužení 1 m 80/125</t>
  </si>
  <si>
    <t>-1269895192</t>
  </si>
  <si>
    <t>Pol10</t>
  </si>
  <si>
    <t>průchodka šikmou střechou</t>
  </si>
  <si>
    <t>SB</t>
  </si>
  <si>
    <t>1700816684</t>
  </si>
  <si>
    <t>Pol11</t>
  </si>
  <si>
    <t>Vertikální komínová koncovka, délka nad střechou 0,4 m</t>
  </si>
  <si>
    <t>1244197761</t>
  </si>
  <si>
    <t>Pol2</t>
  </si>
  <si>
    <t>KOTLE kondenzační, závěsný 5-45 kW s regulací a koaxiálním odvodem spalin 80/125</t>
  </si>
  <si>
    <t>904445818</t>
  </si>
  <si>
    <t>Ústřední vytápění - strojovny</t>
  </si>
  <si>
    <t>Pol12</t>
  </si>
  <si>
    <t>montáž štítků</t>
  </si>
  <si>
    <t>-547375609</t>
  </si>
  <si>
    <t>Pol13</t>
  </si>
  <si>
    <t>dodávka štítků</t>
  </si>
  <si>
    <t>-240420366</t>
  </si>
  <si>
    <t>Pol14</t>
  </si>
  <si>
    <t xml:space="preserve">nádoby expanzní  o objemu 140 l /NG/-závitové připojení, PN 6</t>
  </si>
  <si>
    <t>1764473385</t>
  </si>
  <si>
    <t>Pol15</t>
  </si>
  <si>
    <t>servisní armatury k EN</t>
  </si>
  <si>
    <t>714092377</t>
  </si>
  <si>
    <t>Pol16</t>
  </si>
  <si>
    <t>montá čerpadel oběhových DN 25</t>
  </si>
  <si>
    <t>-1097337999</t>
  </si>
  <si>
    <t>Pol17</t>
  </si>
  <si>
    <t>25/1-4</t>
  </si>
  <si>
    <t>-1672730029</t>
  </si>
  <si>
    <t>Pol18</t>
  </si>
  <si>
    <t>25/1-6</t>
  </si>
  <si>
    <t>-2093552292</t>
  </si>
  <si>
    <t>Pol19</t>
  </si>
  <si>
    <t>25/1-8</t>
  </si>
  <si>
    <t>1724845879</t>
  </si>
  <si>
    <t>Pol20</t>
  </si>
  <si>
    <t>25/1-10</t>
  </si>
  <si>
    <t>-697532414</t>
  </si>
  <si>
    <t>Pol21</t>
  </si>
  <si>
    <t>859160282</t>
  </si>
  <si>
    <t>Pol22</t>
  </si>
  <si>
    <t>montáž ohřívačů vody zásobníkových o objemu do 400 l</t>
  </si>
  <si>
    <t>-1066064676</t>
  </si>
  <si>
    <t>Pol23</t>
  </si>
  <si>
    <t>nepřímo ohřívaný zásovník tv, nerezový, tank v tanku, /smart sl 320/ stacionární</t>
  </si>
  <si>
    <t>1970127148</t>
  </si>
  <si>
    <t>733</t>
  </si>
  <si>
    <t>Ústřední vytápění - rozvodné potrubí</t>
  </si>
  <si>
    <t>23-M</t>
  </si>
  <si>
    <t>Montáže potrubí</t>
  </si>
  <si>
    <t>Pol24</t>
  </si>
  <si>
    <t>15*1</t>
  </si>
  <si>
    <t>-1062503883</t>
  </si>
  <si>
    <t>Pol25</t>
  </si>
  <si>
    <t>18*1</t>
  </si>
  <si>
    <t>-1651760832</t>
  </si>
  <si>
    <t>Pol26</t>
  </si>
  <si>
    <t>-904463603</t>
  </si>
  <si>
    <t>Pol27</t>
  </si>
  <si>
    <t>28*1,5</t>
  </si>
  <si>
    <t>-709540764</t>
  </si>
  <si>
    <t>Pol28</t>
  </si>
  <si>
    <t>35*1,5</t>
  </si>
  <si>
    <t>-56098011</t>
  </si>
  <si>
    <t>Pol29</t>
  </si>
  <si>
    <t>42*1,5</t>
  </si>
  <si>
    <t>-318006160</t>
  </si>
  <si>
    <t>Poznámka k položce:
příplatek za potrubí ve strojovnách a kotelnách</t>
  </si>
  <si>
    <t>Pol30</t>
  </si>
  <si>
    <t>1332084434</t>
  </si>
  <si>
    <t>Pol31</t>
  </si>
  <si>
    <t>-755679973</t>
  </si>
  <si>
    <t>Pol32</t>
  </si>
  <si>
    <t>1780414490</t>
  </si>
  <si>
    <t>Pol33</t>
  </si>
  <si>
    <t>916912355</t>
  </si>
  <si>
    <t>Poznámka k položce:
zhotovení přípojky z trubek měděných</t>
  </si>
  <si>
    <t>Pol34</t>
  </si>
  <si>
    <t>22x1</t>
  </si>
  <si>
    <t>1657744349</t>
  </si>
  <si>
    <t>Pol35</t>
  </si>
  <si>
    <t>1669192787</t>
  </si>
  <si>
    <t>36-M</t>
  </si>
  <si>
    <t>Montáž prov.,měř. a regul. zařízení</t>
  </si>
  <si>
    <t>Pol36</t>
  </si>
  <si>
    <t>tlakové zkoušky potrubí</t>
  </si>
  <si>
    <t>2109178712</t>
  </si>
  <si>
    <t>Poznámka k položce:
ARMATURY</t>
  </si>
  <si>
    <t>734</t>
  </si>
  <si>
    <t>Ústřední vytápění - armatury</t>
  </si>
  <si>
    <t>Pol45</t>
  </si>
  <si>
    <t>KOHOUTY PLNÍCÍ A VYPOUŠTĚCÍ G 1/2" šroubení rohové pro tělesa VK,regulační uzaviratelné s vypouštěním</t>
  </si>
  <si>
    <t>1533070439</t>
  </si>
  <si>
    <t>Poznámka k položce:
šroubení rohové pro tělesa VK,regulační uzaviratelné s vypouštěním</t>
  </si>
  <si>
    <t>Pol46</t>
  </si>
  <si>
    <t>G 1/2" s adaptérem na měď</t>
  </si>
  <si>
    <t>165009088</t>
  </si>
  <si>
    <t>Pol47</t>
  </si>
  <si>
    <t>hlavice termostatické pro ventily VK, kapalinové</t>
  </si>
  <si>
    <t>1120961205</t>
  </si>
  <si>
    <t>Poznámka k položce:
FILTRY ZÁVITOVÉ</t>
  </si>
  <si>
    <t>Pol41</t>
  </si>
  <si>
    <t>AUTOMATICKÉ ODVZDUŠŇOVACÍ VENTILY SE ZPĚTNOU KLAPKOU G 1/2"</t>
  </si>
  <si>
    <t>-497598719</t>
  </si>
  <si>
    <t>Poznámka k položce:
VENTILY ZPĚTNÉ ZÁVITOVÉ-PŘÍMÉ</t>
  </si>
  <si>
    <t>OST</t>
  </si>
  <si>
    <t>VENTILY ZPĚTNÉ ZÁVITOVÉ-PŘÍMÉ</t>
  </si>
  <si>
    <t>Pol42</t>
  </si>
  <si>
    <t>DN 20</t>
  </si>
  <si>
    <t>1170033668</t>
  </si>
  <si>
    <t>Pol43</t>
  </si>
  <si>
    <t>DN 25</t>
  </si>
  <si>
    <t>-254697268</t>
  </si>
  <si>
    <t>Pol44</t>
  </si>
  <si>
    <t>DN 40</t>
  </si>
  <si>
    <t>-835910522</t>
  </si>
  <si>
    <t>Pol37</t>
  </si>
  <si>
    <t>MONTÁŽ ARMATUR SE TŘEMI ZÁVITY DN 15-25</t>
  </si>
  <si>
    <t>-587052690</t>
  </si>
  <si>
    <t>Poznámka k položce:
ARMATURY SMĚŠOVACÍ ESBE VRG 131</t>
  </si>
  <si>
    <t>N01</t>
  </si>
  <si>
    <t>MONTÁŽ ARMATUR SE TŘEMI ZÁVITY DN 15-25 ARMATURY SMĚŠOVACÍ ESBE VRG 131</t>
  </si>
  <si>
    <t>Pol38</t>
  </si>
  <si>
    <t>kvs=1</t>
  </si>
  <si>
    <t>-1661433457</t>
  </si>
  <si>
    <t>Pol39</t>
  </si>
  <si>
    <t>KVS=2,5</t>
  </si>
  <si>
    <t>2000834835</t>
  </si>
  <si>
    <t>Pol40</t>
  </si>
  <si>
    <t>KVS=10</t>
  </si>
  <si>
    <t>-96964556</t>
  </si>
  <si>
    <t>a</t>
  </si>
  <si>
    <t>POHON 230V,dle požadavku M+R</t>
  </si>
  <si>
    <t>-1391495739</t>
  </si>
  <si>
    <t>735</t>
  </si>
  <si>
    <t>Ústřední vytápění - otopná tělesa</t>
  </si>
  <si>
    <t>735a</t>
  </si>
  <si>
    <t>otopná tělesa v provedení VK</t>
  </si>
  <si>
    <t>Pol58</t>
  </si>
  <si>
    <t>VK 10/5040</t>
  </si>
  <si>
    <t>1941775845</t>
  </si>
  <si>
    <t>Pol59</t>
  </si>
  <si>
    <t>VK10/5080</t>
  </si>
  <si>
    <t>-1442067350</t>
  </si>
  <si>
    <t>Pol60</t>
  </si>
  <si>
    <t>VK 10/5110</t>
  </si>
  <si>
    <t>457075486</t>
  </si>
  <si>
    <t>Pol61</t>
  </si>
  <si>
    <t>VK 10/5230</t>
  </si>
  <si>
    <t>-1710379643</t>
  </si>
  <si>
    <t>Pol62</t>
  </si>
  <si>
    <t>VK 10/6060</t>
  </si>
  <si>
    <t>1385989458</t>
  </si>
  <si>
    <t>Pol63</t>
  </si>
  <si>
    <t>VK 10/6080</t>
  </si>
  <si>
    <t>-1264034036</t>
  </si>
  <si>
    <t>Pol64</t>
  </si>
  <si>
    <t>VK 10/6090</t>
  </si>
  <si>
    <t>-623319883</t>
  </si>
  <si>
    <t>Pol65</t>
  </si>
  <si>
    <t>VK 10/6120</t>
  </si>
  <si>
    <t>1534858007</t>
  </si>
  <si>
    <t>Pol66</t>
  </si>
  <si>
    <t>VK 11/5060</t>
  </si>
  <si>
    <t>-670533095</t>
  </si>
  <si>
    <t>Pol67</t>
  </si>
  <si>
    <t>VK 11/6040</t>
  </si>
  <si>
    <t>-86118062</t>
  </si>
  <si>
    <t>Pol68</t>
  </si>
  <si>
    <t>VK 11/6080</t>
  </si>
  <si>
    <t>210200465</t>
  </si>
  <si>
    <t>Pol69</t>
  </si>
  <si>
    <t>VK 20/5040</t>
  </si>
  <si>
    <t>-408249040</t>
  </si>
  <si>
    <t>Pol70</t>
  </si>
  <si>
    <t>VK 20/5080</t>
  </si>
  <si>
    <t>175580637</t>
  </si>
  <si>
    <t>Pol71</t>
  </si>
  <si>
    <t>VK 20/6080</t>
  </si>
  <si>
    <t>-224716722</t>
  </si>
  <si>
    <t>Pol72</t>
  </si>
  <si>
    <t>VK 20/6120</t>
  </si>
  <si>
    <t>75003424</t>
  </si>
  <si>
    <t>Pol73</t>
  </si>
  <si>
    <t>VK 20/6140</t>
  </si>
  <si>
    <t>1231263244</t>
  </si>
  <si>
    <t>Pol48</t>
  </si>
  <si>
    <t>FILTRY ZÁVITOVÉ G 6/4"</t>
  </si>
  <si>
    <t>1315410423</t>
  </si>
  <si>
    <t>Pol49</t>
  </si>
  <si>
    <t>KULOVÉ KOHOUTY FF G 3/4"</t>
  </si>
  <si>
    <t>1408285504</t>
  </si>
  <si>
    <t>Pol50</t>
  </si>
  <si>
    <t>KULOVÉ KOHOUTY FF G 1"</t>
  </si>
  <si>
    <t>1705084405</t>
  </si>
  <si>
    <t>Pol51</t>
  </si>
  <si>
    <t>KULOVÉ KOHOUTY FF G 2"</t>
  </si>
  <si>
    <t>1609127173</t>
  </si>
  <si>
    <t>Pol52</t>
  </si>
  <si>
    <t>ŠROUBENÍ TOPENÁŘSKÉ PŘÍMÉ G 1"</t>
  </si>
  <si>
    <t>2072244760</t>
  </si>
  <si>
    <t>Pol53</t>
  </si>
  <si>
    <t>ŠROUBENÍ TOPENÁŘSKÉ PŘÍMÉ G 6/4"</t>
  </si>
  <si>
    <t>-1358081247</t>
  </si>
  <si>
    <t>Pol54</t>
  </si>
  <si>
    <t>TEPLOMĚR DTU 0-120°C, VČETNĚ JÍMKY A NÁVARKŮ</t>
  </si>
  <si>
    <t>-267324810</t>
  </si>
  <si>
    <t>Pol55</t>
  </si>
  <si>
    <t>TLAKOMĚR DIFERENČNÍ VČETNĚ MAN KOHOUTŮ PRŮMĚR 60</t>
  </si>
  <si>
    <t>-948164974</t>
  </si>
  <si>
    <t>Pol56</t>
  </si>
  <si>
    <t>TLAKOMĚR DEFORMAČNÍ VČETNĚ MAN, KOHOUTU PRŮMĚR 60 mm</t>
  </si>
  <si>
    <t>1484807557</t>
  </si>
  <si>
    <t>Pol57</t>
  </si>
  <si>
    <t>NÁVAREK G 1/2" PRO M+R-INFO</t>
  </si>
  <si>
    <t>-869530488</t>
  </si>
  <si>
    <t>735b</t>
  </si>
  <si>
    <t>PODLAHOVÉ VYTÁPĚNÍ</t>
  </si>
  <si>
    <t>Pol74</t>
  </si>
  <si>
    <t>ROZTEČ 150 mm</t>
  </si>
  <si>
    <t>-669818085</t>
  </si>
  <si>
    <t>Pol75</t>
  </si>
  <si>
    <t>ROZTEČ 200 mm</t>
  </si>
  <si>
    <t>703016018</t>
  </si>
  <si>
    <t>Pol76</t>
  </si>
  <si>
    <t>ROZTEČ 250 mm</t>
  </si>
  <si>
    <t>-918418416</t>
  </si>
  <si>
    <t>Pol77</t>
  </si>
  <si>
    <t>ROZTEČ 300 mm</t>
  </si>
  <si>
    <t>-966905654</t>
  </si>
  <si>
    <t>Pol78</t>
  </si>
  <si>
    <t>ROZTEČ 350 mm</t>
  </si>
  <si>
    <t>797437878</t>
  </si>
  <si>
    <t>Poznámka k položce:
potrubí přípojné vřetně ochranné hadice</t>
  </si>
  <si>
    <t>Pol79</t>
  </si>
  <si>
    <t>potrubí přípojné vřetně ochranné hadice D 18*2 až 20*2</t>
  </si>
  <si>
    <t>-1824161914</t>
  </si>
  <si>
    <t>735c</t>
  </si>
  <si>
    <t>rozdělovače a sběrače, kompletní, včetně skříně pod omítku</t>
  </si>
  <si>
    <t>Pol80</t>
  </si>
  <si>
    <t>počet vývodů 4</t>
  </si>
  <si>
    <t>1557361037</t>
  </si>
  <si>
    <t>Poznámka k položce:
rozdělovače a sběrače, kompletní, včetně skříně pod omítku
včetně průtokoměrů a hlavních uzávěrů, s odvzdušněním</t>
  </si>
  <si>
    <t>Pol81</t>
  </si>
  <si>
    <t>počet vývodů 6</t>
  </si>
  <si>
    <t>359459480</t>
  </si>
  <si>
    <t>HZS</t>
  </si>
  <si>
    <t>Hodinové zúčtovací sazby</t>
  </si>
  <si>
    <t>Pol83</t>
  </si>
  <si>
    <t>NAPUŠTĚNÍ A ODVZDUŠNĚNÉ ROZVODŮ</t>
  </si>
  <si>
    <t>HOD</t>
  </si>
  <si>
    <t>-79285156</t>
  </si>
  <si>
    <t>Pol84</t>
  </si>
  <si>
    <t>TOPNÁ A TLAKOVÁ ZKOUŠKA</t>
  </si>
  <si>
    <t>-1930244514</t>
  </si>
  <si>
    <t>Pol85</t>
  </si>
  <si>
    <t>DOKUMENTACE SKUTEČNÉHO PROVEDENÍ</t>
  </si>
  <si>
    <t>1887425795</t>
  </si>
  <si>
    <t>D.1.4_B - Vzduchotechnika a vytápění, chlazení, větrání - VZD</t>
  </si>
  <si>
    <t>HSV - HSV</t>
  </si>
  <si>
    <t xml:space="preserve">    1. NP - ZAŘÍZENÍ Č. 1 VĚTRÁNÍ MŠ V 1.NP</t>
  </si>
  <si>
    <t xml:space="preserve">      PSV - Práce a dodávky PSV</t>
  </si>
  <si>
    <t xml:space="preserve">        751 - Vzduchotechnika</t>
  </si>
  <si>
    <t xml:space="preserve">          751a - VZDUCHOTECHNICKÁ JEDNOTKA</t>
  </si>
  <si>
    <t xml:space="preserve">          751b - požární klapka PKM -90, kruhová, ruční s kontaktem uzavření klapky</t>
  </si>
  <si>
    <t xml:space="preserve">          751c - TALÍŘOVÝ VENTIL PŘÍVODNÍ  VST VČETNĚ MONTÁŽNÍHO RÁMEČKU</t>
  </si>
  <si>
    <t xml:space="preserve">          751d - TALÍŘOVÝ VENTIL ODVODNÍ VEF  VČETNĚ MONTÁŽNÍHO RÁMEČKU</t>
  </si>
  <si>
    <t xml:space="preserve">          751e - POTRUBÍ SPIRO</t>
  </si>
  <si>
    <t xml:space="preserve">          751f - HADICE OHEBNÉ, HLUKOTLUMÍCÍ</t>
  </si>
  <si>
    <t xml:space="preserve">          751h - TVAROVKY - ODBOČKA JEDNOSTRANNÁ-90°</t>
  </si>
  <si>
    <t xml:space="preserve">          751i - TVAROVKY - PŘECHOD</t>
  </si>
  <si>
    <t xml:space="preserve">          751j - TVAROVKY - PŘECHOD NA PŘÍRUBU</t>
  </si>
  <si>
    <t xml:space="preserve">          751k - TVAROVKA - UKONČENÍ POTRUBÍ</t>
  </si>
  <si>
    <t xml:space="preserve">          713 - Izolace tepelné</t>
  </si>
  <si>
    <t xml:space="preserve">    2. NP - ZAŘÍZENÍ Č.2 VĚTRÁNÍ MŠ V 2.NP</t>
  </si>
  <si>
    <t xml:space="preserve">      751 - Vzduchotechnika</t>
  </si>
  <si>
    <t xml:space="preserve">        751b - požární klapka PKM -90, kruhová, ruční s kontaktem uzavření klapky</t>
  </si>
  <si>
    <t xml:space="preserve">        751c - TALÍŘOVÝ VENTIL PŘÍVODNÍ  VST VČETNĚ MONTÁŽNÍHO RÁMEČKU</t>
  </si>
  <si>
    <t xml:space="preserve">          751g - TVAROVKY - OBLOUK SEGMENTOVÝ</t>
  </si>
  <si>
    <t xml:space="preserve">          751l - ODBOČKA OBOUSTRANNÁ</t>
  </si>
  <si>
    <t xml:space="preserve">    č.3 - ZAŘÍZENÍ Č.3 VĚTRÁNÍ VARNY</t>
  </si>
  <si>
    <t xml:space="preserve">      751c - TALÍŘOVÝ VENTIL PŘÍVODNÍ  VST VČETNĚ MONTÁŽNÍHO RÁMEČKU</t>
  </si>
  <si>
    <t xml:space="preserve">        751d - TALÍŘOVÝ VENTIL ODVODNÍ VEF  VČETNĚ MONTÁŽNÍHO RÁMEČKU</t>
  </si>
  <si>
    <t xml:space="preserve">        751m - VÝÚSTKA DO KRUHOVÉHO POTRUBÍ</t>
  </si>
  <si>
    <t xml:space="preserve">        751e - POTRUBÍ SPIRO</t>
  </si>
  <si>
    <t xml:space="preserve">        751f - HADICE OHEBNÉ, HLUKOTLUMÍCÍ</t>
  </si>
  <si>
    <t xml:space="preserve">        751g - TVAROVKY - OBLOUK SEGMENTOVÝ</t>
  </si>
  <si>
    <t xml:space="preserve">        751h - TVAROVKY - ODBOČKA JEDNOSTRANNÁ-90°</t>
  </si>
  <si>
    <t xml:space="preserve">        751i - TVAROVKY - PŘECHOD</t>
  </si>
  <si>
    <t xml:space="preserve">        751k - TVAROVKA - UKONČENÍ POTRUBÍ</t>
  </si>
  <si>
    <t xml:space="preserve">        713 - Izolace tepelné</t>
  </si>
  <si>
    <t xml:space="preserve">    č. 4 - ZAŘÍZENÍ Č. 4-VĚTRÁNÍ LEDNIC</t>
  </si>
  <si>
    <t xml:space="preserve">      751e - POTRUBÍ SPIRO</t>
  </si>
  <si>
    <t xml:space="preserve">      751g - TVAROVKY - OBLOUK SEGMENTOVÝ</t>
  </si>
  <si>
    <t xml:space="preserve">    OST - OSTATNÍ PROSTOROVÉ VĚTRÁNÍ</t>
  </si>
  <si>
    <t>HSV</t>
  </si>
  <si>
    <t>1. NP</t>
  </si>
  <si>
    <t>ZAŘÍZENÍ Č. 1 VĚTRÁNÍ MŠ V 1.NP</t>
  </si>
  <si>
    <t>751</t>
  </si>
  <si>
    <t>Vzduchotechnika</t>
  </si>
  <si>
    <t>Pol148</t>
  </si>
  <si>
    <t>POTRUBÍ ČTYŘHRANNÉ, SK I, POZINKOVANÝ PLECH DO 70% TVAROVEK</t>
  </si>
  <si>
    <t>887741090</t>
  </si>
  <si>
    <t>Pol149</t>
  </si>
  <si>
    <t>MONTÁŽNÍ A KOTVÍCÍ MATERIÁL</t>
  </si>
  <si>
    <t>1444918634</t>
  </si>
  <si>
    <t>Pol150</t>
  </si>
  <si>
    <t>MONTÁŽ POTRUBÍ A ELEMENTU</t>
  </si>
  <si>
    <t>-1147794785</t>
  </si>
  <si>
    <t>751a</t>
  </si>
  <si>
    <t>VZDUCHOTECHNICKÁ JEDNOTKA</t>
  </si>
  <si>
    <t>Pol94</t>
  </si>
  <si>
    <t>VZDUCHOTECHNICKÁ JEDNOTKA S REKUPERACÍ TEPLA-VÝKON 1900 M3/HOD, 300 Pa</t>
  </si>
  <si>
    <t>1992012666</t>
  </si>
  <si>
    <t xml:space="preserve">Poznámka k položce:
včetně uzavíracích klapek na přívodním a odvodním hrdle, směšovacího uzlu, ;  kompletní regulace, zatepleného pláště, čidla CO2 a kvality vzduchu; specifikace dle výrobce-VIZ TECHNICKÁ ZPRÁVA; nabídka č. N49847/Z24504/1/D</t>
  </si>
  <si>
    <t>Pol95</t>
  </si>
  <si>
    <t>montáž jednotky, uvedení do provozu</t>
  </si>
  <si>
    <t>-447577429</t>
  </si>
  <si>
    <t>751b</t>
  </si>
  <si>
    <t>požární klapka PKM -90, kruhová, ruční s kontaktem uzavření klapky</t>
  </si>
  <si>
    <t>Pol96</t>
  </si>
  <si>
    <t>PKM-90 průměr 250 PN 120638.01</t>
  </si>
  <si>
    <t>-1235924608</t>
  </si>
  <si>
    <t>Pol97</t>
  </si>
  <si>
    <t>PKM-90 průměr 200 PN 120638.01</t>
  </si>
  <si>
    <t>-656258902</t>
  </si>
  <si>
    <t>Pol98</t>
  </si>
  <si>
    <t>PKM-90 průměr 280 PN 120638.01</t>
  </si>
  <si>
    <t>1013247759</t>
  </si>
  <si>
    <t>Pol99</t>
  </si>
  <si>
    <t>PKM-90 315X280 PN 120638.01</t>
  </si>
  <si>
    <t>-681382609</t>
  </si>
  <si>
    <t>751c</t>
  </si>
  <si>
    <t xml:space="preserve">TALÍŘOVÝ VENTIL PŘÍVODNÍ  VST VČETNĚ MONTÁŽNÍHO RÁMEČKU</t>
  </si>
  <si>
    <t>Pol100</t>
  </si>
  <si>
    <t>D 100</t>
  </si>
  <si>
    <t>-642139415</t>
  </si>
  <si>
    <t>Pol101</t>
  </si>
  <si>
    <t>D125</t>
  </si>
  <si>
    <t>1343140704</t>
  </si>
  <si>
    <t>Pol102</t>
  </si>
  <si>
    <t>D160</t>
  </si>
  <si>
    <t>-1354651709</t>
  </si>
  <si>
    <t>751d</t>
  </si>
  <si>
    <t xml:space="preserve">TALÍŘOVÝ VENTIL ODVODNÍ VEF  VČETNĚ MONTÁŽNÍHO RÁMEČKU</t>
  </si>
  <si>
    <t>Pol100.1</t>
  </si>
  <si>
    <t>-1247034013</t>
  </si>
  <si>
    <t>2053942749</t>
  </si>
  <si>
    <t>1422106615</t>
  </si>
  <si>
    <t>Pol103</t>
  </si>
  <si>
    <t>D 200</t>
  </si>
  <si>
    <t>-646764916</t>
  </si>
  <si>
    <t>751e</t>
  </si>
  <si>
    <t>POTRUBÍ SPIRO</t>
  </si>
  <si>
    <t>Pol104</t>
  </si>
  <si>
    <t>1820911644</t>
  </si>
  <si>
    <t>Pol105</t>
  </si>
  <si>
    <t>D 125</t>
  </si>
  <si>
    <t>-206408422</t>
  </si>
  <si>
    <t>Pol106</t>
  </si>
  <si>
    <t>-1256310648</t>
  </si>
  <si>
    <t>Pol107</t>
  </si>
  <si>
    <t>337299464</t>
  </si>
  <si>
    <t>Pol108</t>
  </si>
  <si>
    <t>D 250</t>
  </si>
  <si>
    <t>-768496805</t>
  </si>
  <si>
    <t>Pol109</t>
  </si>
  <si>
    <t>D 280</t>
  </si>
  <si>
    <t>1211648958</t>
  </si>
  <si>
    <t>Pol110</t>
  </si>
  <si>
    <t>D 315</t>
  </si>
  <si>
    <t>-604602102</t>
  </si>
  <si>
    <t>751f</t>
  </si>
  <si>
    <t>HADICE OHEBNÉ, HLUKOTLUMÍCÍ</t>
  </si>
  <si>
    <t>Pol111</t>
  </si>
  <si>
    <t>D 102</t>
  </si>
  <si>
    <t>1915428420</t>
  </si>
  <si>
    <t>Pol112</t>
  </si>
  <si>
    <t>-1499090048</t>
  </si>
  <si>
    <t>Pol113</t>
  </si>
  <si>
    <t>D 160</t>
  </si>
  <si>
    <t>1594645669</t>
  </si>
  <si>
    <t>Pol114</t>
  </si>
  <si>
    <t>1972768519</t>
  </si>
  <si>
    <t>Pol115</t>
  </si>
  <si>
    <t>981963007</t>
  </si>
  <si>
    <t>Pol116</t>
  </si>
  <si>
    <t xml:space="preserve">OS 90-D  100</t>
  </si>
  <si>
    <t>1355468696</t>
  </si>
  <si>
    <t>Pol117</t>
  </si>
  <si>
    <t xml:space="preserve">OS 90-D  160</t>
  </si>
  <si>
    <t>-265304055</t>
  </si>
  <si>
    <t>Pol118</t>
  </si>
  <si>
    <t>OS 90-D 200</t>
  </si>
  <si>
    <t>1019643785</t>
  </si>
  <si>
    <t>Pol119</t>
  </si>
  <si>
    <t>OS 90-D 250</t>
  </si>
  <si>
    <t>-841541083</t>
  </si>
  <si>
    <t>Pol120</t>
  </si>
  <si>
    <t>OS 90-D 280</t>
  </si>
  <si>
    <t>-1350382444</t>
  </si>
  <si>
    <t>Pol121</t>
  </si>
  <si>
    <t xml:space="preserve">OS 45-D  100</t>
  </si>
  <si>
    <t>-178386517</t>
  </si>
  <si>
    <t>Pol122</t>
  </si>
  <si>
    <t>OS 30-D 200</t>
  </si>
  <si>
    <t>1131107404</t>
  </si>
  <si>
    <t>Pol123</t>
  </si>
  <si>
    <t>OS ,30-D 250</t>
  </si>
  <si>
    <t>740727174</t>
  </si>
  <si>
    <t>751h</t>
  </si>
  <si>
    <t>TVAROVKY - ODBOČKA JEDNOSTRANNÁ-90°</t>
  </si>
  <si>
    <t>Pol126</t>
  </si>
  <si>
    <t>OBJ 160/125</t>
  </si>
  <si>
    <t>-1325224656</t>
  </si>
  <si>
    <t>Pol124</t>
  </si>
  <si>
    <t>OBJ 125/125</t>
  </si>
  <si>
    <t>-1189507525</t>
  </si>
  <si>
    <t>Pol125</t>
  </si>
  <si>
    <t>OBJ 160/100</t>
  </si>
  <si>
    <t>750627985</t>
  </si>
  <si>
    <t>Pol127</t>
  </si>
  <si>
    <t>OBJ 160/160</t>
  </si>
  <si>
    <t>-2115507058</t>
  </si>
  <si>
    <t>Pol128</t>
  </si>
  <si>
    <t>OBJ 200/100</t>
  </si>
  <si>
    <t>795533939</t>
  </si>
  <si>
    <t>Pol129</t>
  </si>
  <si>
    <t>OBJ 200/125</t>
  </si>
  <si>
    <t>1825887248</t>
  </si>
  <si>
    <t>Pol130</t>
  </si>
  <si>
    <t>OBJ 200/160</t>
  </si>
  <si>
    <t>686907788</t>
  </si>
  <si>
    <t>Pol131</t>
  </si>
  <si>
    <t>OBJ 200-200</t>
  </si>
  <si>
    <t>1195636743</t>
  </si>
  <si>
    <t>Pol132</t>
  </si>
  <si>
    <t>OBJ 250/160</t>
  </si>
  <si>
    <t>379721578</t>
  </si>
  <si>
    <t>Pol133</t>
  </si>
  <si>
    <t>OBJ 250/200</t>
  </si>
  <si>
    <t>-526800192</t>
  </si>
  <si>
    <t>Pol134</t>
  </si>
  <si>
    <t>OBJ 280/125</t>
  </si>
  <si>
    <t>-229788352</t>
  </si>
  <si>
    <t>Pol135</t>
  </si>
  <si>
    <t>OBJ 315/125</t>
  </si>
  <si>
    <t>-1921520638</t>
  </si>
  <si>
    <t>Pol136</t>
  </si>
  <si>
    <t>OBJ 315/315</t>
  </si>
  <si>
    <t>189149128</t>
  </si>
  <si>
    <t>751i</t>
  </si>
  <si>
    <t>TVAROVKY - PŘECHOD</t>
  </si>
  <si>
    <t>Pol137</t>
  </si>
  <si>
    <t>160/100</t>
  </si>
  <si>
    <t>867643459</t>
  </si>
  <si>
    <t>Pol138</t>
  </si>
  <si>
    <t>250/100</t>
  </si>
  <si>
    <t>1863335749</t>
  </si>
  <si>
    <t>Pol139</t>
  </si>
  <si>
    <t>250/160</t>
  </si>
  <si>
    <t>1774554912</t>
  </si>
  <si>
    <t>Pol140</t>
  </si>
  <si>
    <t>280/250</t>
  </si>
  <si>
    <t>437074755</t>
  </si>
  <si>
    <t>Pol141</t>
  </si>
  <si>
    <t>315/200</t>
  </si>
  <si>
    <t>1408182282</t>
  </si>
  <si>
    <t>Pol142</t>
  </si>
  <si>
    <t>315/250</t>
  </si>
  <si>
    <t>182546531</t>
  </si>
  <si>
    <t>751j</t>
  </si>
  <si>
    <t>TVAROVKY - PŘECHOD NA PŘÍRUBU</t>
  </si>
  <si>
    <t>Pol143</t>
  </si>
  <si>
    <t>-1576642173</t>
  </si>
  <si>
    <t>Pol144</t>
  </si>
  <si>
    <t>-602838998</t>
  </si>
  <si>
    <t>Pol145</t>
  </si>
  <si>
    <t>-1575334208</t>
  </si>
  <si>
    <t>751k</t>
  </si>
  <si>
    <t>TVAROVKA - UKONČENÍ POTRUBÍ</t>
  </si>
  <si>
    <t>Pol146</t>
  </si>
  <si>
    <t>442739884</t>
  </si>
  <si>
    <t>Pol147</t>
  </si>
  <si>
    <t>-1255246011</t>
  </si>
  <si>
    <t>Pol151a</t>
  </si>
  <si>
    <t xml:space="preserve">IZOLACE TEPELNÉ VZD POTRUBÍ  Z MINERÁLNÍCH ROHOŽÍ JEDNOVRSTVÁ,UPEVNĚNÍ NA TRNY MONTÁŽ+ DODÁVKA</t>
  </si>
  <si>
    <t>-1692529715</t>
  </si>
  <si>
    <t>Pol152</t>
  </si>
  <si>
    <t>MINERÁLNÍ ROHOŽ TL 100 MM V DRÁTĚNÉM PLETIVU S Al polepem</t>
  </si>
  <si>
    <t>2010525442</t>
  </si>
  <si>
    <t>Pol153</t>
  </si>
  <si>
    <t>695069693</t>
  </si>
  <si>
    <t>2. NP</t>
  </si>
  <si>
    <t>ZAŘÍZENÍ Č.2 VĚTRÁNÍ MŠ V 2.NP</t>
  </si>
  <si>
    <t>Pol157</t>
  </si>
  <si>
    <t>ZALUZIE PROTIDEŠŤOVÁ, KOMFORTNÍ VČETNĚ RÁMEČKU 630X800</t>
  </si>
  <si>
    <t>-1881798218</t>
  </si>
  <si>
    <t>Pol148as</t>
  </si>
  <si>
    <t>-244678833</t>
  </si>
  <si>
    <t>Poznámka k položce:
DO 70% TVAROVEK</t>
  </si>
  <si>
    <t>763624589</t>
  </si>
  <si>
    <t>Pol176</t>
  </si>
  <si>
    <t>594117857</t>
  </si>
  <si>
    <t>Pol154</t>
  </si>
  <si>
    <t>VZDUCHOTECHNICKÁ JEDNOTKA S REKUPERACÍ TEPLA, VZDUCHOVÝ VÝKON 2700M3/H/300Pa</t>
  </si>
  <si>
    <t>-1164185917</t>
  </si>
  <si>
    <t>Pol155</t>
  </si>
  <si>
    <t>135539492</t>
  </si>
  <si>
    <t>2032147672</t>
  </si>
  <si>
    <t>Pol156</t>
  </si>
  <si>
    <t>PKM-90 průměr 315 PN 120638.01 S ELEKTROPOHONEM, PROVEDENÍ .40</t>
  </si>
  <si>
    <t>-1081985578</t>
  </si>
  <si>
    <t>-516852841</t>
  </si>
  <si>
    <t>1346583091</t>
  </si>
  <si>
    <t>-1157945521</t>
  </si>
  <si>
    <t>-1945949017</t>
  </si>
  <si>
    <t>-342919307</t>
  </si>
  <si>
    <t>145302350</t>
  </si>
  <si>
    <t>Pol158</t>
  </si>
  <si>
    <t>klapka uzavírací, těsná pro montáž servopohonu MSK 315</t>
  </si>
  <si>
    <t>-685337434</t>
  </si>
  <si>
    <t>Pol159</t>
  </si>
  <si>
    <t>pohon LM24A</t>
  </si>
  <si>
    <t>-1580623291</t>
  </si>
  <si>
    <t>-1434651845</t>
  </si>
  <si>
    <t>-344772681</t>
  </si>
  <si>
    <t>873082059</t>
  </si>
  <si>
    <t>-1829106883</t>
  </si>
  <si>
    <t>-433867908</t>
  </si>
  <si>
    <t>385080998</t>
  </si>
  <si>
    <t>-679778936</t>
  </si>
  <si>
    <t>-859110336</t>
  </si>
  <si>
    <t>-1082972586</t>
  </si>
  <si>
    <t>175591880</t>
  </si>
  <si>
    <t>751g</t>
  </si>
  <si>
    <t>TVAROVKY - OBLOUK SEGMENTOVÝ</t>
  </si>
  <si>
    <t>129456736</t>
  </si>
  <si>
    <t>Pol160</t>
  </si>
  <si>
    <t>741013310</t>
  </si>
  <si>
    <t>Pol161</t>
  </si>
  <si>
    <t>-578620839</t>
  </si>
  <si>
    <t>Pol162</t>
  </si>
  <si>
    <t>OS 90-D 315</t>
  </si>
  <si>
    <t>-2060468215</t>
  </si>
  <si>
    <t>Pol163</t>
  </si>
  <si>
    <t xml:space="preserve">OS 45-D  315</t>
  </si>
  <si>
    <t>60894943</t>
  </si>
  <si>
    <t>751l</t>
  </si>
  <si>
    <t>ODBOČKA OBOUSTRANNÁ</t>
  </si>
  <si>
    <t>Pol164</t>
  </si>
  <si>
    <t>250/125/125</t>
  </si>
  <si>
    <t>1193717433</t>
  </si>
  <si>
    <t>1278476544</t>
  </si>
  <si>
    <t>-1933721111</t>
  </si>
  <si>
    <t>-1117498502</t>
  </si>
  <si>
    <t>Pol165</t>
  </si>
  <si>
    <t>-1652960814</t>
  </si>
  <si>
    <t>Pol166</t>
  </si>
  <si>
    <t>OBJ 200/200</t>
  </si>
  <si>
    <t>1063424883</t>
  </si>
  <si>
    <t>Pol167</t>
  </si>
  <si>
    <t>OBJ 250/250</t>
  </si>
  <si>
    <t>1248396944</t>
  </si>
  <si>
    <t>643591107</t>
  </si>
  <si>
    <t>Pol168</t>
  </si>
  <si>
    <t>OBJ 315/200</t>
  </si>
  <si>
    <t>1809108605</t>
  </si>
  <si>
    <t>Pol169</t>
  </si>
  <si>
    <t>OBJ 315/250</t>
  </si>
  <si>
    <t>1069948774</t>
  </si>
  <si>
    <t>Pol170</t>
  </si>
  <si>
    <t>125/100</t>
  </si>
  <si>
    <t>1462780975</t>
  </si>
  <si>
    <t>Pol171</t>
  </si>
  <si>
    <t>160/125</t>
  </si>
  <si>
    <t>755721356</t>
  </si>
  <si>
    <t>Pol172</t>
  </si>
  <si>
    <t>200/100</t>
  </si>
  <si>
    <t>-1252827508</t>
  </si>
  <si>
    <t>Pol173</t>
  </si>
  <si>
    <t>250/200</t>
  </si>
  <si>
    <t>1601019193</t>
  </si>
  <si>
    <t>Pol174</t>
  </si>
  <si>
    <t>-1936599210</t>
  </si>
  <si>
    <t>-1476231720</t>
  </si>
  <si>
    <t>-1483579807</t>
  </si>
  <si>
    <t>Pol175</t>
  </si>
  <si>
    <t>741746415</t>
  </si>
  <si>
    <t>2056117017</t>
  </si>
  <si>
    <t>-778735651</t>
  </si>
  <si>
    <t>Pol151</t>
  </si>
  <si>
    <t>MONTÁŽ</t>
  </si>
  <si>
    <t>-1678525640</t>
  </si>
  <si>
    <t>1930155803</t>
  </si>
  <si>
    <t>Pol177</t>
  </si>
  <si>
    <t>-947634318</t>
  </si>
  <si>
    <t>č.3</t>
  </si>
  <si>
    <t>ZAŘÍZENÍ Č.3 VĚTRÁNÍ VARNY</t>
  </si>
  <si>
    <t>Pol178</t>
  </si>
  <si>
    <t>VZDUCHOTECHNICKÁ JEDNOTKA S REKUPERACÍ TEPLA,</t>
  </si>
  <si>
    <t>531297345</t>
  </si>
  <si>
    <t xml:space="preserve">Poznámka k položce:
VZDUCHOVÝ VÝKON 2900/3010M3/H/300Pa; včetně uzavíracích klapek na přívodním a odvodním hrdle, směšovacího uzlu, ;  kompletní regulace, zatepleného pláště, čidla CO2 a kvality vzduchu; specifikace dle výrobce-VIZ TECHNICKÁ ZPRÁVA; nabídka č. N49847/Z24504/1/D</t>
  </si>
  <si>
    <t>1553969122</t>
  </si>
  <si>
    <t>Pol179</t>
  </si>
  <si>
    <t xml:space="preserve">DIGESTOŘ  3000X2000X390, 2X HRDLO d 315</t>
  </si>
  <si>
    <t>-1423744898</t>
  </si>
  <si>
    <t>Poznámka k položce:
S OSVĚTLENÍM, 5 KS TUKOVÝCH FILTRŮ</t>
  </si>
  <si>
    <t>Pol180</t>
  </si>
  <si>
    <t>montáž DIGESTOŘE, uvedení do provozu</t>
  </si>
  <si>
    <t>-1134486562</t>
  </si>
  <si>
    <t>Pol181</t>
  </si>
  <si>
    <t>požární klapka PKM -90, OBDÉLNÍKOVÁ, ruční s kontaktem uzavření klapky PKM-90 630X315 PN 120638.11</t>
  </si>
  <si>
    <t>1756882423</t>
  </si>
  <si>
    <t>Pol182</t>
  </si>
  <si>
    <t>400X800</t>
  </si>
  <si>
    <t>454395323</t>
  </si>
  <si>
    <t>Pol148a</t>
  </si>
  <si>
    <t>-151017292</t>
  </si>
  <si>
    <t>-1986891830</t>
  </si>
  <si>
    <t>Pol198</t>
  </si>
  <si>
    <t>383226011</t>
  </si>
  <si>
    <t>-2058596495</t>
  </si>
  <si>
    <t>-1786225969</t>
  </si>
  <si>
    <t>961764686</t>
  </si>
  <si>
    <t>-289678480</t>
  </si>
  <si>
    <t>896175029</t>
  </si>
  <si>
    <t>751m</t>
  </si>
  <si>
    <t>VÝÚSTKA DO KRUHOVÉHO POTRUBÍ</t>
  </si>
  <si>
    <t>Pol183</t>
  </si>
  <si>
    <t xml:space="preserve">KV-K  630X125-R2</t>
  </si>
  <si>
    <t>-974568518</t>
  </si>
  <si>
    <t>731541962</t>
  </si>
  <si>
    <t>376761198</t>
  </si>
  <si>
    <t>-782350271</t>
  </si>
  <si>
    <t>-399620059</t>
  </si>
  <si>
    <t>1787753315</t>
  </si>
  <si>
    <t>Pol184</t>
  </si>
  <si>
    <t>-755445203</t>
  </si>
  <si>
    <t>Pol185</t>
  </si>
  <si>
    <t>D 500</t>
  </si>
  <si>
    <t>-195972234</t>
  </si>
  <si>
    <t>-890305140</t>
  </si>
  <si>
    <t>1306657880</t>
  </si>
  <si>
    <t>Pol114.1</t>
  </si>
  <si>
    <t>-571574376</t>
  </si>
  <si>
    <t>Pol186</t>
  </si>
  <si>
    <t>OS 90 D 100</t>
  </si>
  <si>
    <t>-963233829</t>
  </si>
  <si>
    <t>Pol187</t>
  </si>
  <si>
    <t>OS 90-D160</t>
  </si>
  <si>
    <t>2119359951</t>
  </si>
  <si>
    <t>Pol188</t>
  </si>
  <si>
    <t>OS 90 D 200</t>
  </si>
  <si>
    <t>1638582919</t>
  </si>
  <si>
    <t>Pol189</t>
  </si>
  <si>
    <t>OS 90 D 315</t>
  </si>
  <si>
    <t>1326099541</t>
  </si>
  <si>
    <t>Pol190</t>
  </si>
  <si>
    <t>OS 90 D500</t>
  </si>
  <si>
    <t>-976308619</t>
  </si>
  <si>
    <t>Pol192</t>
  </si>
  <si>
    <t>-1618558184</t>
  </si>
  <si>
    <t>Pol191</t>
  </si>
  <si>
    <t>OBJ 100/100</t>
  </si>
  <si>
    <t>-2040975728</t>
  </si>
  <si>
    <t>Pol193</t>
  </si>
  <si>
    <t>-1065859771</t>
  </si>
  <si>
    <t>806377288</t>
  </si>
  <si>
    <t>2021250020</t>
  </si>
  <si>
    <t>Pol194</t>
  </si>
  <si>
    <t>OBJ 315/160</t>
  </si>
  <si>
    <t>-1420782429</t>
  </si>
  <si>
    <t>Pol195</t>
  </si>
  <si>
    <t>OBJ 500/500</t>
  </si>
  <si>
    <t>-1972638396</t>
  </si>
  <si>
    <t>-1026176379</t>
  </si>
  <si>
    <t>140836145</t>
  </si>
  <si>
    <t>-1199710732</t>
  </si>
  <si>
    <t>Pol196</t>
  </si>
  <si>
    <t>500/315</t>
  </si>
  <si>
    <t>1990391564</t>
  </si>
  <si>
    <t>Pol197</t>
  </si>
  <si>
    <t>-1585277481</t>
  </si>
  <si>
    <t>-2090313616</t>
  </si>
  <si>
    <t>Pol151S</t>
  </si>
  <si>
    <t xml:space="preserve">IZOLACE TEPELNÉ VZD POTRUBÍ  Z MINERÁLNÍCH ROHOŽÍ JEDNOVRSTVÁ,UPEVNĚNÍ NA TRNY MONTÁŽ DODÁVKA</t>
  </si>
  <si>
    <t>-1721849492</t>
  </si>
  <si>
    <t>1462236826</t>
  </si>
  <si>
    <t>Pol199</t>
  </si>
  <si>
    <t>151738167</t>
  </si>
  <si>
    <t>č. 4</t>
  </si>
  <si>
    <t>ZAŘÍZENÍ Č. 4-VĚTRÁNÍ LEDNIC</t>
  </si>
  <si>
    <t>Pol200</t>
  </si>
  <si>
    <t xml:space="preserve">VENTILÁTOR  RM 200L</t>
  </si>
  <si>
    <t>1892034179</t>
  </si>
  <si>
    <t>Pol201</t>
  </si>
  <si>
    <t>TLUMIČ HLUKU MAA D 200-600 MM</t>
  </si>
  <si>
    <t>-1333459950</t>
  </si>
  <si>
    <t>Pol202</t>
  </si>
  <si>
    <t xml:space="preserve">MONTÁŽ  ZAŘÍZENÍ</t>
  </si>
  <si>
    <t>98168162</t>
  </si>
  <si>
    <t>Pol203</t>
  </si>
  <si>
    <t>SÁNÍ-DĚROVANÉ SPIRO POTRUBÍ d 200-L=650 MM</t>
  </si>
  <si>
    <t>1522827621</t>
  </si>
  <si>
    <t>1813446977</t>
  </si>
  <si>
    <t>Pol204</t>
  </si>
  <si>
    <t>OS 90-D200</t>
  </si>
  <si>
    <t>-1316942650</t>
  </si>
  <si>
    <t>Pol205</t>
  </si>
  <si>
    <t>STŘÍŠKA PROTIDEŠŤOVA RH 200</t>
  </si>
  <si>
    <t>-2136131380</t>
  </si>
  <si>
    <t>-1018910602</t>
  </si>
  <si>
    <t>Pol206</t>
  </si>
  <si>
    <t>PME 600X150 PODLAHOVÁ MŘÍŽKA</t>
  </si>
  <si>
    <t>-1586514335</t>
  </si>
  <si>
    <t>Pol207</t>
  </si>
  <si>
    <t>RTR 6705 PROSTOROVÝ TERMOSTAT 0-60°C</t>
  </si>
  <si>
    <t>-1445772166</t>
  </si>
  <si>
    <t>Pol208</t>
  </si>
  <si>
    <t>-1965200666</t>
  </si>
  <si>
    <t>OSTATNÍ PROSTOROVÉ VĚTRÁNÍ</t>
  </si>
  <si>
    <t>Pol209</t>
  </si>
  <si>
    <t xml:space="preserve">VENTILÁTOR  SILENT 100 CRZ 60 m3/H, 25Pa, SE ZPĚTNOU KLAPKOU,A DOBĚHEM</t>
  </si>
  <si>
    <t>320634501</t>
  </si>
  <si>
    <t>704368896</t>
  </si>
  <si>
    <t>Pol210</t>
  </si>
  <si>
    <t xml:space="preserve">OBLOUK SEGMENTOVÝ  OS 45-100</t>
  </si>
  <si>
    <t>1753318982</t>
  </si>
  <si>
    <t>Pol211</t>
  </si>
  <si>
    <t>STŘÍŠKA PROTIDEŠŤOVA RH 1000</t>
  </si>
  <si>
    <t>188859872</t>
  </si>
  <si>
    <t>1112033872</t>
  </si>
  <si>
    <t>Pol212</t>
  </si>
  <si>
    <t>589915461</t>
  </si>
  <si>
    <t>Pol213</t>
  </si>
  <si>
    <t>UVEDENÍ DO PROVOZU VZD JEDNOTEK</t>
  </si>
  <si>
    <t>634404735</t>
  </si>
  <si>
    <t>Pol214</t>
  </si>
  <si>
    <t>ZAŠKOLENÍ OBSLUHY</t>
  </si>
  <si>
    <t>1961238585</t>
  </si>
  <si>
    <t>Pol215</t>
  </si>
  <si>
    <t xml:space="preserve">ZAREGULOVÁNÍ ROZVODŮ VZD  3X15 HOD</t>
  </si>
  <si>
    <t>-973353353</t>
  </si>
  <si>
    <t>Pol216</t>
  </si>
  <si>
    <t>PROVOZNÍ ZKOUŠKA</t>
  </si>
  <si>
    <t>72590335</t>
  </si>
  <si>
    <t>Pol217</t>
  </si>
  <si>
    <t>-1139244225</t>
  </si>
  <si>
    <t>Pol218</t>
  </si>
  <si>
    <t>REVIZE POŽÁRNÍCH KLAPEK</t>
  </si>
  <si>
    <t>-1953911003</t>
  </si>
  <si>
    <t>D.1.4_D - Silnoproudá elektrotechnika včetně ochrany před bleskem</t>
  </si>
  <si>
    <t>D1 - Rozvaděč R1</t>
  </si>
  <si>
    <t>D2 - Rozvaděč R2</t>
  </si>
  <si>
    <t>D3 - Rozvaděč RK</t>
  </si>
  <si>
    <t>D4 - Rozvaděč RKL</t>
  </si>
  <si>
    <t>D5 - Rozvaděče</t>
  </si>
  <si>
    <t>D6 - Silnoproudá elektrotechnika</t>
  </si>
  <si>
    <t xml:space="preserve">    D7 - SVÍTIDLA</t>
  </si>
  <si>
    <t xml:space="preserve">    D8 - NOUZOVÁ SVÍTIDLA</t>
  </si>
  <si>
    <t xml:space="preserve">    D9 - Světelné zdroje</t>
  </si>
  <si>
    <t xml:space="preserve">    D10 - RECYKLACE</t>
  </si>
  <si>
    <t xml:space="preserve">    D11 - KRABICE, LIŠTY</t>
  </si>
  <si>
    <t xml:space="preserve">    D12 - SVORKOVNICE KRABICOVÁ</t>
  </si>
  <si>
    <t xml:space="preserve">    D13 - Kabelové lávky délka: 3 metry</t>
  </si>
  <si>
    <t xml:space="preserve">    D14 - SPÍNAČE A ZÁSUVKY</t>
  </si>
  <si>
    <t xml:space="preserve">    D15 - KRYT SPÍNAČE</t>
  </si>
  <si>
    <t xml:space="preserve">    D16 - DOUTNAVKA PRO SPÍNAČE</t>
  </si>
  <si>
    <t xml:space="preserve">    D17 - ZÁSUVKA NN</t>
  </si>
  <si>
    <t xml:space="preserve">    D18 - RÁMEČEK</t>
  </si>
  <si>
    <t xml:space="preserve">    D19 - SPÍNAČ, PŘEPÍNAČ KOMPLETNÍ,  IP 44</t>
  </si>
  <si>
    <t xml:space="preserve">    D20 - ZÁSUVKA NN KOMPLETNÍ,  IP 44</t>
  </si>
  <si>
    <t xml:space="preserve">    D21 - ČIDLO POHYBU IP 55, PRO VENKOVNÍ POUŽITÍ</t>
  </si>
  <si>
    <t xml:space="preserve">    D22 - ZÁSUVKA PRŮMYSLOVÁ, IP 44, IP 67</t>
  </si>
  <si>
    <t xml:space="preserve">    D23 - SPÍNAČ TROJPÓLOVÝ, IP 65 (IP 65)</t>
  </si>
  <si>
    <t xml:space="preserve">    D24 - VODIČ JEDNOŽILOVÝ, IZOLACE PVC</t>
  </si>
  <si>
    <t xml:space="preserve">    D25 - VODIČ JEDNOŽILOVÝ OHEBNÝ (CYA)</t>
  </si>
  <si>
    <t xml:space="preserve">    D26 - KABEL SILOVÝ,IZOLACE PVC BEZ VODIČE PE</t>
  </si>
  <si>
    <t xml:space="preserve">    D27 - KABEL SILOVÝ,IZOLACE PVC S VODIČEM PE</t>
  </si>
  <si>
    <t xml:space="preserve">    D28 - HODINOVE ZUCTOVACI SAZBY</t>
  </si>
  <si>
    <t xml:space="preserve">    D29 - PROVEDENI REVIZNICH ZKOUSEK</t>
  </si>
  <si>
    <t xml:space="preserve">    D30 - DLE CSN 331500</t>
  </si>
  <si>
    <t>D31 - Ochrana před účinky blesku</t>
  </si>
  <si>
    <t xml:space="preserve">    D32 - DRÁT AlMgSi</t>
  </si>
  <si>
    <t xml:space="preserve">    D33 - OCELOVÝ DRÁT POZINKOVANÝ</t>
  </si>
  <si>
    <t xml:space="preserve">    D35 - PODPĚRA VEDENÍ</t>
  </si>
  <si>
    <t xml:space="preserve">    D36 - OCHRANNÝ ÚHELNÍK A DRŽÁKY</t>
  </si>
  <si>
    <t xml:space="preserve">    D37 - Svorka</t>
  </si>
  <si>
    <t xml:space="preserve">    D38 - MONTÁŽNÍ PRÁCE</t>
  </si>
  <si>
    <t>D39 - Slaboproudá elektrotechnika</t>
  </si>
  <si>
    <t xml:space="preserve">    D40 - velmi nízká mechanická odolnost 125N PVC - (ČSN)</t>
  </si>
  <si>
    <t xml:space="preserve">    D41 - ELEKTROINSTALAČNÍ KRABICE - POD OMÍTKU</t>
  </si>
  <si>
    <t xml:space="preserve">    D42 - Datové a sdělovací</t>
  </si>
  <si>
    <t xml:space="preserve">    D43 - ŠŇŮRA SILIKONOVÁ</t>
  </si>
  <si>
    <t xml:space="preserve">    D44 - Domácí telefony</t>
  </si>
  <si>
    <t>D45 - Slaboproudá elektrotechnika - celkem</t>
  </si>
  <si>
    <t xml:space="preserve">    D46 - - VŠECHNY ODKAZY NA KONKRÉTNÍ VÝROBKY JSOU UVEDENY  JAKO PŘÍKLAD A LZE TYTO VÝROBKY NAHRADIT VÝROBKY</t>
  </si>
  <si>
    <t>D1</t>
  </si>
  <si>
    <t>Rozvaděč R1</t>
  </si>
  <si>
    <t>Pol220</t>
  </si>
  <si>
    <t>Rozvodnice plastová pro zapuštěnou montáž, jednokřídlé neprůhledné dveře, vnitřní Š550 x V735, krytí IP30/20</t>
  </si>
  <si>
    <t>Ks</t>
  </si>
  <si>
    <t>-155424043</t>
  </si>
  <si>
    <t>Pol221</t>
  </si>
  <si>
    <t>63-3 Páčkový spínač</t>
  </si>
  <si>
    <t>-1530044873</t>
  </si>
  <si>
    <t>Pol222</t>
  </si>
  <si>
    <t>350-3N-MZ Svodič přepětí "C"</t>
  </si>
  <si>
    <t>66121412</t>
  </si>
  <si>
    <t>Pol223</t>
  </si>
  <si>
    <t>6B-1 Jistič</t>
  </si>
  <si>
    <t>-995652238</t>
  </si>
  <si>
    <t>Pol224</t>
  </si>
  <si>
    <t>10B-1 Jistič</t>
  </si>
  <si>
    <t>1744727315</t>
  </si>
  <si>
    <t>Pol225</t>
  </si>
  <si>
    <t>16B-1 Jistič</t>
  </si>
  <si>
    <t>914916998</t>
  </si>
  <si>
    <t>Pol226</t>
  </si>
  <si>
    <t>16B-3 Jistič</t>
  </si>
  <si>
    <t>-301209597</t>
  </si>
  <si>
    <t>Pol227</t>
  </si>
  <si>
    <t>16D-3 Jistič</t>
  </si>
  <si>
    <t>-1894279336</t>
  </si>
  <si>
    <t>Pol228</t>
  </si>
  <si>
    <t>PS-110S Pomocný spínač</t>
  </si>
  <si>
    <t>1783907907</t>
  </si>
  <si>
    <t>Pol229</t>
  </si>
  <si>
    <t>16B-1N-030AC Proudový chránič s nadproudovou ochranou</t>
  </si>
  <si>
    <t>-318204200</t>
  </si>
  <si>
    <t>Pol230</t>
  </si>
  <si>
    <t>25-4-030AC Proudový chránič</t>
  </si>
  <si>
    <t>-331591710</t>
  </si>
  <si>
    <t>Pol231</t>
  </si>
  <si>
    <t>16-001-A230 Impulzní relé</t>
  </si>
  <si>
    <t>-1153564530</t>
  </si>
  <si>
    <t>Pol232</t>
  </si>
  <si>
    <t>20-20-A230 Instalační stykač</t>
  </si>
  <si>
    <t>1570049610</t>
  </si>
  <si>
    <t>Pol233</t>
  </si>
  <si>
    <t>napáječ domácího telefonu</t>
  </si>
  <si>
    <t>549231606</t>
  </si>
  <si>
    <t>D2</t>
  </si>
  <si>
    <t>Rozvaděč R2</t>
  </si>
  <si>
    <t>1919484212</t>
  </si>
  <si>
    <t>Pol234</t>
  </si>
  <si>
    <t>-994692092</t>
  </si>
  <si>
    <t>372702660</t>
  </si>
  <si>
    <t>Pol235</t>
  </si>
  <si>
    <t>1946557465</t>
  </si>
  <si>
    <t>Pol236</t>
  </si>
  <si>
    <t>-1235815971</t>
  </si>
  <si>
    <t>-1629359760</t>
  </si>
  <si>
    <t>Pol237</t>
  </si>
  <si>
    <t>16C-3 Jistič</t>
  </si>
  <si>
    <t>1504511578</t>
  </si>
  <si>
    <t>Pol238</t>
  </si>
  <si>
    <t>2093250587</t>
  </si>
  <si>
    <t>Pol239</t>
  </si>
  <si>
    <t>698519958</t>
  </si>
  <si>
    <t>Pol240</t>
  </si>
  <si>
    <t>40-4-030AC Proudový chránič</t>
  </si>
  <si>
    <t>-1901836924</t>
  </si>
  <si>
    <t>-991346418</t>
  </si>
  <si>
    <t>321243680</t>
  </si>
  <si>
    <t>D3</t>
  </si>
  <si>
    <t>Rozvaděč RK</t>
  </si>
  <si>
    <t>Pol241</t>
  </si>
  <si>
    <t>Rozvodnice oceloplechová pod omítku, š 710 x v 1750 -Z, jednostranné neprůhledné dveře, IP43</t>
  </si>
  <si>
    <t>-371509836</t>
  </si>
  <si>
    <t>Pol242</t>
  </si>
  <si>
    <t>BD250NE305 Spínací blok</t>
  </si>
  <si>
    <t>1273377772</t>
  </si>
  <si>
    <t>Pol243</t>
  </si>
  <si>
    <t>SE-BD-0250-DTV3 Nadproudová spoušť</t>
  </si>
  <si>
    <t>1439849106</t>
  </si>
  <si>
    <t>Pol244</t>
  </si>
  <si>
    <t>25E-3N-MZS Kombinovaný svodič bleskových proudů a přepětí</t>
  </si>
  <si>
    <t>-552117729</t>
  </si>
  <si>
    <t>Pol245</t>
  </si>
  <si>
    <t>22-3 Odpínač válcových pojistek</t>
  </si>
  <si>
    <t>931155423</t>
  </si>
  <si>
    <t>Pol246</t>
  </si>
  <si>
    <t>PV22 125A aM Pojistková vložka</t>
  </si>
  <si>
    <t>-1541388699</t>
  </si>
  <si>
    <t>Pol247</t>
  </si>
  <si>
    <t>50B-3 Jistič</t>
  </si>
  <si>
    <t>-1773406348</t>
  </si>
  <si>
    <t>Pol248</t>
  </si>
  <si>
    <t>2141998835</t>
  </si>
  <si>
    <t>-1208427952</t>
  </si>
  <si>
    <t>Pol249</t>
  </si>
  <si>
    <t>20B-3 Jistič</t>
  </si>
  <si>
    <t>1249425019</t>
  </si>
  <si>
    <t>-331548326</t>
  </si>
  <si>
    <t>Pol250</t>
  </si>
  <si>
    <t>2D-1 Jistič</t>
  </si>
  <si>
    <t>551668571</t>
  </si>
  <si>
    <t>-15770384</t>
  </si>
  <si>
    <t>1915330116</t>
  </si>
  <si>
    <t>-401483716</t>
  </si>
  <si>
    <t>-357637830</t>
  </si>
  <si>
    <t>-1121189454</t>
  </si>
  <si>
    <t>D4</t>
  </si>
  <si>
    <t>Rozvaděč RKL</t>
  </si>
  <si>
    <t>Pol251</t>
  </si>
  <si>
    <t>Rozvodnice nástěnná plastová 9 pozic - š 233 x v 214 x hl110, průhledné dveře, IP55</t>
  </si>
  <si>
    <t>-1281805923</t>
  </si>
  <si>
    <t>Pol252</t>
  </si>
  <si>
    <t>32-1 Páčkový spínač</t>
  </si>
  <si>
    <t>144654389</t>
  </si>
  <si>
    <t>Pol253</t>
  </si>
  <si>
    <t>616296558</t>
  </si>
  <si>
    <t>Pol254</t>
  </si>
  <si>
    <t>001-1X2 Kolébkový přepínač</t>
  </si>
  <si>
    <t>-1810817826</t>
  </si>
  <si>
    <t>Pol255</t>
  </si>
  <si>
    <t>Vývodka PG 16 s maticí, 10-14mm</t>
  </si>
  <si>
    <t>-1052896959</t>
  </si>
  <si>
    <t>D5</t>
  </si>
  <si>
    <t>Rozvaděče</t>
  </si>
  <si>
    <t>Pol256</t>
  </si>
  <si>
    <t>844697766</t>
  </si>
  <si>
    <t>Pol257</t>
  </si>
  <si>
    <t>474846658</t>
  </si>
  <si>
    <t>Pol258</t>
  </si>
  <si>
    <t>-1187378602</t>
  </si>
  <si>
    <t>Pol259</t>
  </si>
  <si>
    <t>803174112</t>
  </si>
  <si>
    <t>D6</t>
  </si>
  <si>
    <t>Silnoproudá elektrotechnika</t>
  </si>
  <si>
    <t>Pol260</t>
  </si>
  <si>
    <t>MONTÁŽ ROZVADĚČE NA STAVBĚ</t>
  </si>
  <si>
    <t>-1506623739</t>
  </si>
  <si>
    <t>Poznámka k položce:
4</t>
  </si>
  <si>
    <t>D7</t>
  </si>
  <si>
    <t>SVÍTIDLA</t>
  </si>
  <si>
    <t>Pol261</t>
  </si>
  <si>
    <t>"A" - 4x18W, M600, plexi kryt IP20, elektronický předřadník</t>
  </si>
  <si>
    <t>1943609744</t>
  </si>
  <si>
    <t>Poznámka k položce:
9+19+14+5+8+8+4+4+8+3+10+3+10+10+3+3+10=131</t>
  </si>
  <si>
    <t>Pol262</t>
  </si>
  <si>
    <t>"AN" - 4x18W, M600, plexi kryt IP20, elektronický předřadník, nouzový modul</t>
  </si>
  <si>
    <t>1091045600</t>
  </si>
  <si>
    <t>Poznámka k položce:
14</t>
  </si>
  <si>
    <t>Pol263</t>
  </si>
  <si>
    <t>"B" - 4x18W, M600, vysoce lesklá parabolická mřížka, elektronický předřadník</t>
  </si>
  <si>
    <t>711657149</t>
  </si>
  <si>
    <t>Poznámka k položce:
4+4+3=11</t>
  </si>
  <si>
    <t>Pol264</t>
  </si>
  <si>
    <t>"C" - 2x36W, zapuštěné do sádrokartonu, plexi kryt IP20, elektronický předřadník</t>
  </si>
  <si>
    <t>-1026864943</t>
  </si>
  <si>
    <t>Poznámka k položce:
16</t>
  </si>
  <si>
    <t>Pol265</t>
  </si>
  <si>
    <t>"D" - 2x36W, přisazené, zkosené, plexi kryt IP20, elektronický předřadník</t>
  </si>
  <si>
    <t>-1446691456</t>
  </si>
  <si>
    <t>Poznámka k položce:
11</t>
  </si>
  <si>
    <t>Pol266</t>
  </si>
  <si>
    <t>"E" - Interiérové 1x36W - přisazené nebo závěsné, zkosené, plexi kryt, elektronický předřadník</t>
  </si>
  <si>
    <t>-1553250591</t>
  </si>
  <si>
    <t>Poznámka k položce:
1+1+4=6</t>
  </si>
  <si>
    <t>Pol267</t>
  </si>
  <si>
    <t>"G" - Průmyslové zářivkové, 2x36W, plastové, polykarbonátový plexi kryt, zavřené, elektronický předřadník</t>
  </si>
  <si>
    <t>-905609282</t>
  </si>
  <si>
    <t>Poznámka k položce:
2+2+3+4+2+9=22</t>
  </si>
  <si>
    <t>Pol268</t>
  </si>
  <si>
    <t>"H" - Zářivkové interiérové kruhové, 2x18W, plechová montura, krycí mléčné sklo, TC-D, elektronický předřadník</t>
  </si>
  <si>
    <t>-1775523649</t>
  </si>
  <si>
    <t>Poznámka k položce:
5</t>
  </si>
  <si>
    <t>Pol269</t>
  </si>
  <si>
    <t xml:space="preserve">"J" - Zářivkové interiérové, 1x24W, termosetová montura,  tř. izolace II, akrylátový kryt, elekronický předřadník, IP65</t>
  </si>
  <si>
    <t>707778202</t>
  </si>
  <si>
    <t>Poznámka k položce:
3</t>
  </si>
  <si>
    <t>D8</t>
  </si>
  <si>
    <t>NOUZOVÁ SVÍTIDLA</t>
  </si>
  <si>
    <t>Pol270</t>
  </si>
  <si>
    <t>"N1" - 8W, nouzové, dočasné, 1 hod, IP40</t>
  </si>
  <si>
    <t>-1611647709</t>
  </si>
  <si>
    <t>Poznámka k položce:
30</t>
  </si>
  <si>
    <t>Pol271</t>
  </si>
  <si>
    <t>"N2" - 8W, nouzové, dočasné, 1,5 hod, IP65</t>
  </si>
  <si>
    <t>-133027038</t>
  </si>
  <si>
    <t>D9</t>
  </si>
  <si>
    <t>Světelné zdroje</t>
  </si>
  <si>
    <t>Pol272</t>
  </si>
  <si>
    <t>L 18W/840 FLH1</t>
  </si>
  <si>
    <t>1781305888</t>
  </si>
  <si>
    <t>Poznámka k položce:
524+56+44=624</t>
  </si>
  <si>
    <t>Pol273</t>
  </si>
  <si>
    <t>L 36W/840 FLH1</t>
  </si>
  <si>
    <t>-1946038193</t>
  </si>
  <si>
    <t>Poznámka k položce:
32+22+6+44=104</t>
  </si>
  <si>
    <t>Pol274</t>
  </si>
  <si>
    <t>jednopaticová zářivka</t>
  </si>
  <si>
    <t>-1405374048</t>
  </si>
  <si>
    <t>Poznámka k položce:
10+3=13</t>
  </si>
  <si>
    <t>D10</t>
  </si>
  <si>
    <t>RECYKLACE</t>
  </si>
  <si>
    <t>Pol275</t>
  </si>
  <si>
    <t>příspěvek na recyklaci svítidla</t>
  </si>
  <si>
    <t>1775828194</t>
  </si>
  <si>
    <t>Poznámka k položce:
131+14+11+16+11+6+22+5+3+30+4=523</t>
  </si>
  <si>
    <t>Pol276</t>
  </si>
  <si>
    <t>recyklační poplatek za světelný zdroj</t>
  </si>
  <si>
    <t>-1101414450</t>
  </si>
  <si>
    <t>Poznámka k položce:
624+104+13=741</t>
  </si>
  <si>
    <t>D11</t>
  </si>
  <si>
    <t>KRABICE, LIŠTY</t>
  </si>
  <si>
    <t>Pol277</t>
  </si>
  <si>
    <t>68/2 KRABICE PŘÍSTROJOVÁ</t>
  </si>
  <si>
    <t>-596922840</t>
  </si>
  <si>
    <t>Poznámka k položce:
24+21+26+23+8+1+1+5+130+14+2+4=259</t>
  </si>
  <si>
    <t>Pol278</t>
  </si>
  <si>
    <t>68-1903 KRABICE ODBOČNÁ</t>
  </si>
  <si>
    <t>-833106604</t>
  </si>
  <si>
    <t>Poznámka k položce:
64</t>
  </si>
  <si>
    <t>Pol279</t>
  </si>
  <si>
    <t>125 KRABICE ODBOČNÁ</t>
  </si>
  <si>
    <t>-606175643</t>
  </si>
  <si>
    <t>Poznámka k položce:
10</t>
  </si>
  <si>
    <t>Pol280</t>
  </si>
  <si>
    <t>EPS 3 SVORKOVNICE EKVIPOTENCIÁLNÍ BEZ KRYTU</t>
  </si>
  <si>
    <t>-286804316</t>
  </si>
  <si>
    <t>Pol281</t>
  </si>
  <si>
    <t>KRABICE zavřená IP54, 167x167,</t>
  </si>
  <si>
    <t>-1427341526</t>
  </si>
  <si>
    <t>Poznámka k položce:
2</t>
  </si>
  <si>
    <t>D12</t>
  </si>
  <si>
    <t>SVORKOVNICE KRABICOVÁ</t>
  </si>
  <si>
    <t>Pol282</t>
  </si>
  <si>
    <t>4x1-2,5mm2</t>
  </si>
  <si>
    <t>-1150600500</t>
  </si>
  <si>
    <t>Poznámka k položce:
2*64=128</t>
  </si>
  <si>
    <t>Pol283</t>
  </si>
  <si>
    <t>D23 TRUBKA OHEBNÁ</t>
  </si>
  <si>
    <t>1849353673</t>
  </si>
  <si>
    <t>Poznámka k položce:
250</t>
  </si>
  <si>
    <t>Pol284</t>
  </si>
  <si>
    <t>D29 TRUBKA OHEBNÁ</t>
  </si>
  <si>
    <t>1541485350</t>
  </si>
  <si>
    <t>Poznámka k položce:
200</t>
  </si>
  <si>
    <t>D13</t>
  </si>
  <si>
    <t>Kabelové lávky délka: 3 metry</t>
  </si>
  <si>
    <t>Pol285</t>
  </si>
  <si>
    <t>CF54/100 EZ kabelová lávka</t>
  </si>
  <si>
    <t>1540845662</t>
  </si>
  <si>
    <t>Pol286</t>
  </si>
  <si>
    <t>CF54/200 GC kabelová lávka</t>
  </si>
  <si>
    <t>930696886</t>
  </si>
  <si>
    <t>Poznámka k položce:
50</t>
  </si>
  <si>
    <t>D14</t>
  </si>
  <si>
    <t>SPÍNAČE A ZÁSUVKY</t>
  </si>
  <si>
    <t>Pol287</t>
  </si>
  <si>
    <t>Přístroj spínače jednopólového (bezšroubové svorky); řazení 1, 1So (do hořlavých podkladů A2 až F)</t>
  </si>
  <si>
    <t>-1775081885</t>
  </si>
  <si>
    <t>Poznámka k položce:
21</t>
  </si>
  <si>
    <t>Pol288</t>
  </si>
  <si>
    <t>Přístroj přepínače sériového (bezšroubové svorky); řazení 5 (do hořlavých podkladů A2 až F)</t>
  </si>
  <si>
    <t>1197254660</t>
  </si>
  <si>
    <t>Poznámka k položce:
26</t>
  </si>
  <si>
    <t>Pol289</t>
  </si>
  <si>
    <t>Přístroj přepínače střídavého (bezšroubové svorky); řazení 6, 6So (do hořlavých podkladů A2 až F)</t>
  </si>
  <si>
    <t>833702076</t>
  </si>
  <si>
    <t>Poznámka k položce:
23</t>
  </si>
  <si>
    <t>Pol290</t>
  </si>
  <si>
    <t>Přístroj přepínače střídavého dvojitého (bezšroubové svorky); řazení 6+6 (6+1, 5B)</t>
  </si>
  <si>
    <t>-1289429046</t>
  </si>
  <si>
    <t>Poznámka k položce:
1</t>
  </si>
  <si>
    <t>Pol291</t>
  </si>
  <si>
    <t>Přístroj ovládače zapínacího se svorkou N (bezšroubové svorky); řazení 1/0, 1/0So, 1/0S (do hořlavých podkladů B až F)</t>
  </si>
  <si>
    <t>-670368101</t>
  </si>
  <si>
    <t>Poznámka k položce:
24</t>
  </si>
  <si>
    <t>Pol292</t>
  </si>
  <si>
    <t>Přístroj spínače žaluziového, jednopólového kolébkového; řazení 1+1 s blokováním (do hořlavých podkladů B až F)</t>
  </si>
  <si>
    <t>1140259489</t>
  </si>
  <si>
    <t>Poznámka k položce:
8</t>
  </si>
  <si>
    <t>Pol293</t>
  </si>
  <si>
    <t>Přístroj spínače jednopólového se svorkou N (bezšroubové svorky); řazení 1S, 1So (1) (do hořlavých podkladů B až F)</t>
  </si>
  <si>
    <t>363748482</t>
  </si>
  <si>
    <t>D15</t>
  </si>
  <si>
    <t>KRYT SPÍNAČE</t>
  </si>
  <si>
    <t>Pol294</t>
  </si>
  <si>
    <t>Kryt spínače kolébkového; b. bílá</t>
  </si>
  <si>
    <t>-667939805</t>
  </si>
  <si>
    <t>Poznámka k položce:
21+23+24=68</t>
  </si>
  <si>
    <t>Pol295</t>
  </si>
  <si>
    <t>Kryt spínače kolébkového, dělený; b. bílá</t>
  </si>
  <si>
    <t>-591026252</t>
  </si>
  <si>
    <t>Poznámka k položce:
26+1=27</t>
  </si>
  <si>
    <t>Pol296</t>
  </si>
  <si>
    <t>Kryt spínače kolébkového, s čirým průzorem; b. bílá</t>
  </si>
  <si>
    <t>-1256786461</t>
  </si>
  <si>
    <t>Pol297</t>
  </si>
  <si>
    <t xml:space="preserve">Kryt spínače žaluziového kolébkového, dělený, s potiskem;  b. bílá</t>
  </si>
  <si>
    <t>710873038</t>
  </si>
  <si>
    <t>D16</t>
  </si>
  <si>
    <t>DOUTNAVKA PRO SPÍNAČE</t>
  </si>
  <si>
    <t>Pol298</t>
  </si>
  <si>
    <t>Doutnavka signalizační, světlo oranžové, pro spínače kolébkové řazení S</t>
  </si>
  <si>
    <t>1616267363</t>
  </si>
  <si>
    <t>D17</t>
  </si>
  <si>
    <t>ZÁSUVKA NN</t>
  </si>
  <si>
    <t>Pol299</t>
  </si>
  <si>
    <t>Zásuvka jednonásobná, s ochranným kolíkem, s clonkami; b. bílá</t>
  </si>
  <si>
    <t>-1422037806</t>
  </si>
  <si>
    <t>Poznámka k položce:
130</t>
  </si>
  <si>
    <t>D18</t>
  </si>
  <si>
    <t>RÁMEČEK</t>
  </si>
  <si>
    <t>Pol300</t>
  </si>
  <si>
    <t>Rámeček pro elektroinstalační přístroje, jednonásobný; ; b. bílá</t>
  </si>
  <si>
    <t>291485853</t>
  </si>
  <si>
    <t>Poznámka k položce:
21+26+23+1+24+8+1+130=234</t>
  </si>
  <si>
    <t>Pol301</t>
  </si>
  <si>
    <t>Zásuvka dvojnásobná (bezšroubové svorky), s ochrannými kolíky, s natočenou dutinou, s clonkami; řazení 2x(2P+PE); b. bílá</t>
  </si>
  <si>
    <t>1283190692</t>
  </si>
  <si>
    <t>D19</t>
  </si>
  <si>
    <t xml:space="preserve">SPÍNAČ, PŘEPÍNAČ KOMPLETNÍ,  IP 44</t>
  </si>
  <si>
    <t>Pol302</t>
  </si>
  <si>
    <t xml:space="preserve">B Přepínač střídavý IP 44, zapuštěná montáž; řazení 6 (1);  b. bílá</t>
  </si>
  <si>
    <t>-1190315358</t>
  </si>
  <si>
    <t>Pol303</t>
  </si>
  <si>
    <t>Přepínač sériový IP 44, zapuštěná montáž; řazení 5; b. bílá</t>
  </si>
  <si>
    <t>178839805</t>
  </si>
  <si>
    <t>D20</t>
  </si>
  <si>
    <t xml:space="preserve">ZÁSUVKA NN KOMPLETNÍ,  IP 44</t>
  </si>
  <si>
    <t>Pol304</t>
  </si>
  <si>
    <t>Zásuvka jednonásobná IP 44, s ochranným kolíkem, s clonkami, s víčkem; b. bílá</t>
  </si>
  <si>
    <t>502809939</t>
  </si>
  <si>
    <t>D21</t>
  </si>
  <si>
    <t>ČIDLO POHYBU IP 55, PRO VENKOVNÍ POUŽITÍ</t>
  </si>
  <si>
    <t>Pol305</t>
  </si>
  <si>
    <t>čidlo pohybu, nástěnná montáž; b. bílá</t>
  </si>
  <si>
    <t>1702112517</t>
  </si>
  <si>
    <t>D22</t>
  </si>
  <si>
    <t>ZÁSUVKA PRŮMYSLOVÁ, IP 44, IP 67</t>
  </si>
  <si>
    <t>Pol306</t>
  </si>
  <si>
    <t>416RS6 Zásuvka průmyslová, nástěnná montáž; řazení 3P+N+PE; b. IP 44, 16 A</t>
  </si>
  <si>
    <t>1004397303</t>
  </si>
  <si>
    <t>Poznámka k položce:
2+4=6</t>
  </si>
  <si>
    <t>D23</t>
  </si>
  <si>
    <t>SPÍNAČ TROJPÓLOVÝ, IP 65 (IP 65)</t>
  </si>
  <si>
    <t>Pol307</t>
  </si>
  <si>
    <t>Spínač trojpólový IP 65, 25 A; řazení 3; b. bílá</t>
  </si>
  <si>
    <t>65704583</t>
  </si>
  <si>
    <t>Poznámka k položce:
6</t>
  </si>
  <si>
    <t>D24</t>
  </si>
  <si>
    <t>VODIČ JEDNOŽILOVÝ, IZOLACE PVC</t>
  </si>
  <si>
    <t>Pol308</t>
  </si>
  <si>
    <t xml:space="preserve">H07V-U 4   mm2 , pod omítkou</t>
  </si>
  <si>
    <t>-1900058080</t>
  </si>
  <si>
    <t>Poznámka k položce:
9*30=270</t>
  </si>
  <si>
    <t>Pol309</t>
  </si>
  <si>
    <t xml:space="preserve">H05V-U 6   mm2 , pod omítkou</t>
  </si>
  <si>
    <t>-706529234</t>
  </si>
  <si>
    <t>Pol310</t>
  </si>
  <si>
    <t xml:space="preserve">H05V-U 16  mm2 , pod omítkou</t>
  </si>
  <si>
    <t>1410032636</t>
  </si>
  <si>
    <t>Poznámka k položce:
9*50=450</t>
  </si>
  <si>
    <t>D25</t>
  </si>
  <si>
    <t>VODIČ JEDNOŽILOVÝ OHEBNÝ (CYA)</t>
  </si>
  <si>
    <t>Pol311</t>
  </si>
  <si>
    <t xml:space="preserve">H07V-K 35  mm2 , pod omítkou</t>
  </si>
  <si>
    <t>144145480</t>
  </si>
  <si>
    <t>D26</t>
  </si>
  <si>
    <t>KABEL SILOVÝ,IZOLACE PVC BEZ VODIČE PE</t>
  </si>
  <si>
    <t>Pol312</t>
  </si>
  <si>
    <t>CYKY-O 2x1.5 mm2 , pod omítkou</t>
  </si>
  <si>
    <t>910737435</t>
  </si>
  <si>
    <t>Poznámka k položce:
24*10+21*5=345</t>
  </si>
  <si>
    <t>Pol313</t>
  </si>
  <si>
    <t>CYKY-O 3x1.5 mm2 , pod omítkou</t>
  </si>
  <si>
    <t>1744895628</t>
  </si>
  <si>
    <t>Poznámka k položce:
26*5+2*5=140</t>
  </si>
  <si>
    <t>D27</t>
  </si>
  <si>
    <t>KABEL SILOVÝ,IZOLACE PVC S VODIČEM PE</t>
  </si>
  <si>
    <t>Pol314</t>
  </si>
  <si>
    <t>CYKY-J 3x1.5 mm2 , pod omítkou</t>
  </si>
  <si>
    <t>-917797429</t>
  </si>
  <si>
    <t>Poznámka k položce:
29*50+100=1550</t>
  </si>
  <si>
    <t>Pol315</t>
  </si>
  <si>
    <t>CYKY-J 3x2.5 mm2 , pod omítkou</t>
  </si>
  <si>
    <t>2119959231</t>
  </si>
  <si>
    <t>Poznámka k položce:
42*50=2100</t>
  </si>
  <si>
    <t>Pol316</t>
  </si>
  <si>
    <t>CYKY-J 5x1.5 mm2 , pod omítkou</t>
  </si>
  <si>
    <t>1146611626</t>
  </si>
  <si>
    <t>Poznámka k položce:
2*150+4*15=360</t>
  </si>
  <si>
    <t>Pol317</t>
  </si>
  <si>
    <t>CYKY-J 5x2.5 mm2 , pod omítkou</t>
  </si>
  <si>
    <t>-1487855527</t>
  </si>
  <si>
    <t>Poznámka k položce:
6*50=300</t>
  </si>
  <si>
    <t>Pol318</t>
  </si>
  <si>
    <t>CYKY-J 5x4 mm2 , pod omítkou</t>
  </si>
  <si>
    <t>-1287229480</t>
  </si>
  <si>
    <t>Poznámka k položce:
4*50=200</t>
  </si>
  <si>
    <t>Pol319</t>
  </si>
  <si>
    <t>CYKY-J 5x6 mm2 , pod omítkou</t>
  </si>
  <si>
    <t>-523627545</t>
  </si>
  <si>
    <t>Poznámka k položce:
5*50=250</t>
  </si>
  <si>
    <t>Pol320</t>
  </si>
  <si>
    <t>CYKY-J 5x16 mm2 , pod omítkou</t>
  </si>
  <si>
    <t>82497508</t>
  </si>
  <si>
    <t>Poznámka k položce:
25+35=60</t>
  </si>
  <si>
    <t>D28</t>
  </si>
  <si>
    <t>HODINOVE ZUCTOVACI SAZBY</t>
  </si>
  <si>
    <t>Pol321</t>
  </si>
  <si>
    <t>Montáže pro ostatní specialisty - ZTI, VZT, ÚT</t>
  </si>
  <si>
    <t>hod</t>
  </si>
  <si>
    <t>-970455262</t>
  </si>
  <si>
    <t>Poznámka k položce:
2*42=84</t>
  </si>
  <si>
    <t>D29</t>
  </si>
  <si>
    <t>PROVEDENI REVIZNICH ZKOUSEK</t>
  </si>
  <si>
    <t>D30</t>
  </si>
  <si>
    <t>DLE CSN 331500</t>
  </si>
  <si>
    <t>Pol322</t>
  </si>
  <si>
    <t>Revizni technik</t>
  </si>
  <si>
    <t>468493322</t>
  </si>
  <si>
    <t>D31</t>
  </si>
  <si>
    <t>Ochrana před účinky blesku</t>
  </si>
  <si>
    <t>D32</t>
  </si>
  <si>
    <t>DRÁT AlMgSi</t>
  </si>
  <si>
    <t>Pol323</t>
  </si>
  <si>
    <t>Drát 8 AlMgSi T/4 drát o 8mm AlMgSi T/4 (0,135kg/m) měkký</t>
  </si>
  <si>
    <t>1099538962</t>
  </si>
  <si>
    <t>Poznámka k položce:
120+8*8=184</t>
  </si>
  <si>
    <t>D33</t>
  </si>
  <si>
    <t>OCELOVÝ DRÁT POZINKOVANÝ</t>
  </si>
  <si>
    <t>Pol324</t>
  </si>
  <si>
    <t>Drát 10 drát o 10mm(0,62kg/m), volně</t>
  </si>
  <si>
    <t>-1390991823</t>
  </si>
  <si>
    <t>Poznámka k položce:
8*3=24</t>
  </si>
  <si>
    <t>D35</t>
  </si>
  <si>
    <t>PODPĚRA VEDENÍ</t>
  </si>
  <si>
    <t>Pol326</t>
  </si>
  <si>
    <t>PV1pl-30 do zdiva, L 30mm, plastová</t>
  </si>
  <si>
    <t>241503521</t>
  </si>
  <si>
    <t>Poznámka k položce:
6*8=48</t>
  </si>
  <si>
    <t>Pol327</t>
  </si>
  <si>
    <t>PV12 pod krytinu na svahu, L 100mm</t>
  </si>
  <si>
    <t>-244351429</t>
  </si>
  <si>
    <t>Poznámka k položce:
(23+11+11)/0,7=65</t>
  </si>
  <si>
    <t>Pol328</t>
  </si>
  <si>
    <t>PV15a na hřebenáče, L/H 190-220/100mm</t>
  </si>
  <si>
    <t>-40197278</t>
  </si>
  <si>
    <t>Poznámka k položce:
(33+15+15)/0,7=90</t>
  </si>
  <si>
    <t>D36</t>
  </si>
  <si>
    <t>OCHRANNÝ ÚHELNÍK A DRŽÁKY</t>
  </si>
  <si>
    <t>Pol329</t>
  </si>
  <si>
    <t>OU 1,7 ochranný úhelník, L 1700mm</t>
  </si>
  <si>
    <t>1347761205</t>
  </si>
  <si>
    <t>Pol330</t>
  </si>
  <si>
    <t>DUDa-27 držák ochranného úhelníku do dřeva, L 270mm</t>
  </si>
  <si>
    <t>1559921571</t>
  </si>
  <si>
    <t>Poznámka k položce:
2*8=16</t>
  </si>
  <si>
    <t>D37</t>
  </si>
  <si>
    <t>Svorka</t>
  </si>
  <si>
    <t>Pol332</t>
  </si>
  <si>
    <t>SS s příložkou</t>
  </si>
  <si>
    <t>-169461994</t>
  </si>
  <si>
    <t>Poznámka k položce:
2*3+2*4=14</t>
  </si>
  <si>
    <t>14*0,5 "prostavěnost 50%"</t>
  </si>
  <si>
    <t>Pol333</t>
  </si>
  <si>
    <t>SOb na okapové žlaby</t>
  </si>
  <si>
    <t>2009516353</t>
  </si>
  <si>
    <t>Pol334</t>
  </si>
  <si>
    <t>SP připojovací</t>
  </si>
  <si>
    <t>1708924709</t>
  </si>
  <si>
    <t>Pol335</t>
  </si>
  <si>
    <t>SR 2a svorka páska-páska M6</t>
  </si>
  <si>
    <t>1716548597</t>
  </si>
  <si>
    <t>Poznámka k položce:
6*2=12</t>
  </si>
  <si>
    <t>12*0,5 "prostavěnost 50%"</t>
  </si>
  <si>
    <t>Pol336</t>
  </si>
  <si>
    <t>SR 3a svorka páska-drát</t>
  </si>
  <si>
    <t>-489685811</t>
  </si>
  <si>
    <t>Poznámka k položce:
8*2=16</t>
  </si>
  <si>
    <t>D38</t>
  </si>
  <si>
    <t>MONTÁŽNÍ PRÁCE</t>
  </si>
  <si>
    <t>Pol337</t>
  </si>
  <si>
    <t>Štítek pro označení svodu</t>
  </si>
  <si>
    <t>1851980662</t>
  </si>
  <si>
    <t>Poznámka k položce:
3*8=24</t>
  </si>
  <si>
    <t>Pol338</t>
  </si>
  <si>
    <t>Oboustranný koutový svár l=100mm</t>
  </si>
  <si>
    <t>-1711718718</t>
  </si>
  <si>
    <t>Pol339</t>
  </si>
  <si>
    <t>Tvarování mont.dílu</t>
  </si>
  <si>
    <t>-299203723</t>
  </si>
  <si>
    <t>Poznámka k položce:
8+14+8+10+16=56</t>
  </si>
  <si>
    <t>56*0,5 "prostavěnost 50%"</t>
  </si>
  <si>
    <t>Pol340</t>
  </si>
  <si>
    <t>bezpečnostní tabulka</t>
  </si>
  <si>
    <t>-1182768764</t>
  </si>
  <si>
    <t>Pol341</t>
  </si>
  <si>
    <t>1922843829</t>
  </si>
  <si>
    <t>Poznámka k položce:
12</t>
  </si>
  <si>
    <t>D39</t>
  </si>
  <si>
    <t>Slaboproudá elektrotechnika</t>
  </si>
  <si>
    <t>D40</t>
  </si>
  <si>
    <t>velmi nízká mechanická odolnost 125N PVC - (ČSN)</t>
  </si>
  <si>
    <t>Pol342</t>
  </si>
  <si>
    <t>2323 TRUBKA OHEBNÁ - LPFLEX</t>
  </si>
  <si>
    <t>1474618719</t>
  </si>
  <si>
    <t>Poznámka k položce:
20+20=40</t>
  </si>
  <si>
    <t>D41</t>
  </si>
  <si>
    <t>ELEKTROINSTALAČNÍ KRABICE - POD OMÍTKU</t>
  </si>
  <si>
    <t>Pol343</t>
  </si>
  <si>
    <t>KU 68/1 KRABICE PŘÍSTROJOVÁ</t>
  </si>
  <si>
    <t>261545056</t>
  </si>
  <si>
    <t>Pol344</t>
  </si>
  <si>
    <t>KU 68-1902 KRABICE ODBOČNÁ</t>
  </si>
  <si>
    <t>-1951027146</t>
  </si>
  <si>
    <t>Pol345</t>
  </si>
  <si>
    <t>KO 125 KRABICE ODBOČNÁ</t>
  </si>
  <si>
    <t>1656961253</t>
  </si>
  <si>
    <t>D42</t>
  </si>
  <si>
    <t>Datové a sdělovací</t>
  </si>
  <si>
    <t>Pol346</t>
  </si>
  <si>
    <t>SYKFY 3x2x0.5</t>
  </si>
  <si>
    <t>226353680</t>
  </si>
  <si>
    <t>Poznámka k položce:
3*20=60</t>
  </si>
  <si>
    <t>Pol347</t>
  </si>
  <si>
    <t>SYKFY 10x2x0,5</t>
  </si>
  <si>
    <t>1012733890</t>
  </si>
  <si>
    <t>Poznámka k položce:
20</t>
  </si>
  <si>
    <t>D43</t>
  </si>
  <si>
    <t>ŠŇŮRA SILIKONOVÁ</t>
  </si>
  <si>
    <t>Pol348</t>
  </si>
  <si>
    <t>V05SS-F-G 3x1 mm2 , volně</t>
  </si>
  <si>
    <t>-143986707</t>
  </si>
  <si>
    <t>D44</t>
  </si>
  <si>
    <t>Domácí telefony</t>
  </si>
  <si>
    <t>Pol349</t>
  </si>
  <si>
    <t>instalační krabice, 3 moduly</t>
  </si>
  <si>
    <t>1788086284</t>
  </si>
  <si>
    <t>Pol350</t>
  </si>
  <si>
    <t>Upevňovací a krycí rámeček</t>
  </si>
  <si>
    <t>-16764299</t>
  </si>
  <si>
    <t>Pol351</t>
  </si>
  <si>
    <t>modul se 3 tlačítky</t>
  </si>
  <si>
    <t>868875212</t>
  </si>
  <si>
    <t>Pol352</t>
  </si>
  <si>
    <t>modul pro hlasovou jednotku</t>
  </si>
  <si>
    <t>-1981757238</t>
  </si>
  <si>
    <t>Pol353</t>
  </si>
  <si>
    <t>hlasová jednotka pro panel</t>
  </si>
  <si>
    <t>1267334763</t>
  </si>
  <si>
    <t>Pol354</t>
  </si>
  <si>
    <t>modul pro jednu jmenovku nebo popisné číslo</t>
  </si>
  <si>
    <t>566665690</t>
  </si>
  <si>
    <t>Pol355</t>
  </si>
  <si>
    <t>domovní telefon s tl. pro odmykání</t>
  </si>
  <si>
    <t>-1516070554</t>
  </si>
  <si>
    <t>Pol356</t>
  </si>
  <si>
    <t>El. dveřní zámek 8-12V, krátká lišta</t>
  </si>
  <si>
    <t>-1858846589</t>
  </si>
  <si>
    <t>D45</t>
  </si>
  <si>
    <t>Slaboproudá elektrotechnika - celkem</t>
  </si>
  <si>
    <t>D46</t>
  </si>
  <si>
    <t xml:space="preserve">- VŠECHNY ODKAZY NA KONKRÉTNÍ VÝROBKY JSOU UVEDENY  JAKO PŘÍKLAD A LZE TYTO VÝROBKY NAHRADIT VÝROBKY</t>
  </si>
  <si>
    <t>D.1.4 - E Gastro</t>
  </si>
  <si>
    <t>DR1</t>
  </si>
  <si>
    <t>DŘEZ NEREZ</t>
  </si>
  <si>
    <t>-1038941539</t>
  </si>
  <si>
    <t xml:space="preserve">Poznámka k položce:
0 + 40   V +40  60/60/85</t>
  </si>
  <si>
    <t>DR1.1</t>
  </si>
  <si>
    <t>DVOUDŘEZ NEREZ</t>
  </si>
  <si>
    <t>-526472233</t>
  </si>
  <si>
    <t xml:space="preserve">Poznámka k položce:
0 + 40  V + 40  60/120/85</t>
  </si>
  <si>
    <t>MS1WZ</t>
  </si>
  <si>
    <t>MYCÍ STŮLs dřezem ,policí,zásuvkou</t>
  </si>
  <si>
    <t>393378029</t>
  </si>
  <si>
    <t xml:space="preserve">Poznámka k položce:
0+40   V+40  60/120</t>
  </si>
  <si>
    <t>BMT66EM</t>
  </si>
  <si>
    <t>VODNÍ LÁZEŃ</t>
  </si>
  <si>
    <t>-431573920</t>
  </si>
  <si>
    <t xml:space="preserve">Poznámka k položce:
230V/1,3KW 0+40  V+40  60/60/28</t>
  </si>
  <si>
    <t>ATYP</t>
  </si>
  <si>
    <t>PODSTAVEC NEREZ S POLICÍ</t>
  </si>
  <si>
    <t>-1932837502</t>
  </si>
  <si>
    <t>Poznámka k položce:
60/60/57</t>
  </si>
  <si>
    <t>ME710BM</t>
  </si>
  <si>
    <t>KOTEL 80 Ldvouplášťový</t>
  </si>
  <si>
    <t>611149508</t>
  </si>
  <si>
    <t xml:space="preserve">Poznámka k položce:
400V/9kw O + V  70/75/85</t>
  </si>
  <si>
    <t>SBE7-10</t>
  </si>
  <si>
    <t xml:space="preserve">PÁNEV  50L</t>
  </si>
  <si>
    <t>451907256</t>
  </si>
  <si>
    <t>SGE7-10Q</t>
  </si>
  <si>
    <t>SPORÁK PLYN + EL.TROUBA</t>
  </si>
  <si>
    <t>-711900403</t>
  </si>
  <si>
    <t xml:space="preserve">Poznámka k položce:
400V/6KW  21KW 70/78/85</t>
  </si>
  <si>
    <t>B611i</t>
  </si>
  <si>
    <t xml:space="preserve">KONVEKTOMAT  7 GN/1/1</t>
  </si>
  <si>
    <t>-846057621</t>
  </si>
  <si>
    <t xml:space="preserve">Poznámka k položce:
400V/10KG O  +  V  90/90/80</t>
  </si>
  <si>
    <t>ST1116</t>
  </si>
  <si>
    <t xml:space="preserve">POPSTAVEC K  B611</t>
  </si>
  <si>
    <t>-84650351</t>
  </si>
  <si>
    <t>Poznámka k položce:
90/90/60</t>
  </si>
  <si>
    <t>ZABL</t>
  </si>
  <si>
    <t>NEREZ STŮL ZÁSUVKOVÝ</t>
  </si>
  <si>
    <t>466265529</t>
  </si>
  <si>
    <t>Poznámka k položce:
60/90/85</t>
  </si>
  <si>
    <t>SP800 A</t>
  </si>
  <si>
    <t>ROBOT HNĚTAČ 8L/25KG</t>
  </si>
  <si>
    <t>-1916094409</t>
  </si>
  <si>
    <t>Poznámka k položce:
230/0,2KW</t>
  </si>
  <si>
    <t>HR200S</t>
  </si>
  <si>
    <t>LEDNIČKA NEREZ 130L</t>
  </si>
  <si>
    <t>-1394225571</t>
  </si>
  <si>
    <t xml:space="preserve">Poznámka k položce:
230/0,15KW   60/60/85</t>
  </si>
  <si>
    <t>SP2P</t>
  </si>
  <si>
    <t>STŮL NEREZ 2 POLICE</t>
  </si>
  <si>
    <t>835169204</t>
  </si>
  <si>
    <t>Poznámka k položce:
60/130/85</t>
  </si>
  <si>
    <t>SP2P.1</t>
  </si>
  <si>
    <t>-2123073374</t>
  </si>
  <si>
    <t>SP2P.2</t>
  </si>
  <si>
    <t>418821490</t>
  </si>
  <si>
    <t>Poznámka k položce:
60/100/85</t>
  </si>
  <si>
    <t>GS275N</t>
  </si>
  <si>
    <t>NÁŘEZÁK</t>
  </si>
  <si>
    <t>1002531366</t>
  </si>
  <si>
    <t>Poznámka k položce:
230/0,15KW</t>
  </si>
  <si>
    <t>G1P300</t>
  </si>
  <si>
    <t>MIXÉR TYČ 30L</t>
  </si>
  <si>
    <t>-2126127493</t>
  </si>
  <si>
    <t>Poznámka k položce:
230/0,3KW</t>
  </si>
  <si>
    <t>UR400</t>
  </si>
  <si>
    <t>SKŘÍŃ CHLADÍCÍ NEREZ 400L</t>
  </si>
  <si>
    <t>741638053</t>
  </si>
  <si>
    <t xml:space="preserve">Poznámka k položce:
230/0,20KW   60/60/185</t>
  </si>
  <si>
    <t>UF 400</t>
  </si>
  <si>
    <t>SKŘÍŃ MRAZÍCÍ NEREZ 400L</t>
  </si>
  <si>
    <t>681624542</t>
  </si>
  <si>
    <t>SPVZ2P</t>
  </si>
  <si>
    <t>STŮL NEREZ 2XPOLICE+ ZÁSUVKY</t>
  </si>
  <si>
    <t>1095887863</t>
  </si>
  <si>
    <t>Poznámka k položce:
60/180/85</t>
  </si>
  <si>
    <t>SPVZ2P.1</t>
  </si>
  <si>
    <t>1793227816</t>
  </si>
  <si>
    <t>Poznámka k položce:
60/150/85</t>
  </si>
  <si>
    <t>GR083</t>
  </si>
  <si>
    <t xml:space="preserve">SERV VOZÍK  Š POLICE NEREZ</t>
  </si>
  <si>
    <t>59275961</t>
  </si>
  <si>
    <t>Poznámka k položce:
50/80/85</t>
  </si>
  <si>
    <t>VSS</t>
  </si>
  <si>
    <t>STŮL K MYČCE S DŘEZEM</t>
  </si>
  <si>
    <t>-72182780</t>
  </si>
  <si>
    <t>AD505</t>
  </si>
  <si>
    <t>MYČKA SKLA A NÁDOBÍ</t>
  </si>
  <si>
    <t>-1089359118</t>
  </si>
  <si>
    <t xml:space="preserve">Poznámka k položce:
400V/0,8KW O  + V  60/60/85</t>
  </si>
  <si>
    <t>SNO</t>
  </si>
  <si>
    <t>SKŘÍN ZÁVĚSNÁ OTEVŘENÁ</t>
  </si>
  <si>
    <t>-1819109618</t>
  </si>
  <si>
    <t>Poznámka k položce:
35/120/70</t>
  </si>
  <si>
    <t>SNO.1</t>
  </si>
  <si>
    <t>SKŘÍN ZÁVĚSNÁ S DVÍŘKY</t>
  </si>
  <si>
    <t>-719758120</t>
  </si>
  <si>
    <t>ATYP.1</t>
  </si>
  <si>
    <t>nerez instalační mezistěna</t>
  </si>
  <si>
    <t>-429980319</t>
  </si>
  <si>
    <t>Poznámka k položce:
230v/400v/50kw 0 + V 21KW 12,5/245/120</t>
  </si>
  <si>
    <t>D.2.IO.01 - Přeložka kanalizace a vodovodu vč. přípojek</t>
  </si>
  <si>
    <t>1 - Zemní práce</t>
  </si>
  <si>
    <t>8 - Trubní vedení</t>
  </si>
  <si>
    <t>22-M - Montáže technologických zařízení pro dopravní stavby</t>
  </si>
  <si>
    <t>Zemní práce</t>
  </si>
  <si>
    <t>121101101</t>
  </si>
  <si>
    <t>Sejmutí ornice s přemístěním na vzdálenost do 50 m</t>
  </si>
  <si>
    <t>1791758715</t>
  </si>
  <si>
    <t>26,334 "prostavěno"</t>
  </si>
  <si>
    <t>Součet</t>
  </si>
  <si>
    <t>181301103</t>
  </si>
  <si>
    <t>Rozprostření ornice tl vrstvy do 200 mm pl do 500 m2 v rovině nebo ve svahu do 1:5</t>
  </si>
  <si>
    <t>242342802</t>
  </si>
  <si>
    <t>(52,66/0,2)*(1-0,238)</t>
  </si>
  <si>
    <t>183405211R</t>
  </si>
  <si>
    <t>Výsev trávníku</t>
  </si>
  <si>
    <t>-440674889</t>
  </si>
  <si>
    <t>263,32</t>
  </si>
  <si>
    <t>583442290R</t>
  </si>
  <si>
    <t xml:space="preserve">kamenivo přírodní drcené hutné pro stavební účely PDK (drobné, hrubé a štěrkodrť) štěrkodrtě ČSN EN 13043 frakce   0-125  MN Olbramovice</t>
  </si>
  <si>
    <t>243117260</t>
  </si>
  <si>
    <t>386131111R</t>
  </si>
  <si>
    <t>Montáž odlučovače tuků a olejů polyetylenového průtoku 2 l/s</t>
  </si>
  <si>
    <t>1402634037</t>
  </si>
  <si>
    <t>562415480R</t>
  </si>
  <si>
    <t>odlučovač tuků plastový</t>
  </si>
  <si>
    <t>111885560</t>
  </si>
  <si>
    <t>Trubní vedení</t>
  </si>
  <si>
    <t>155212256R</t>
  </si>
  <si>
    <t>Jádrová navrtávka pro potrubí DN150 + montáž univerzílního sedla DN 150</t>
  </si>
  <si>
    <t>2063341589</t>
  </si>
  <si>
    <t>871313121</t>
  </si>
  <si>
    <t>Montáž kanalizačního potrubí z PVC těsněné gumovým kroužkem otevřený výkop sklon do 20 % DN 150</t>
  </si>
  <si>
    <t>-2031133160</t>
  </si>
  <si>
    <t>286152000R</t>
  </si>
  <si>
    <t>trubka kanalizační SN10 DN 150 mm/ 2 m</t>
  </si>
  <si>
    <t>1585551643</t>
  </si>
  <si>
    <t>40/2</t>
  </si>
  <si>
    <t>877241121</t>
  </si>
  <si>
    <t>Montáž elektrotvarovek na potrubí z trubek z tlakového PE otevřený výkop vnější průměr 90 mm</t>
  </si>
  <si>
    <t>-1482197694</t>
  </si>
  <si>
    <t>286149480</t>
  </si>
  <si>
    <t>elektrokoleno 45°, PE 100, PN 16, d 90</t>
  </si>
  <si>
    <t>-2051485512</t>
  </si>
  <si>
    <t>877265223R</t>
  </si>
  <si>
    <t>Montáž elektro navrtávacích T-kusů s odbočkou na potrubí z PE trub D 90/50</t>
  </si>
  <si>
    <t>1497290036</t>
  </si>
  <si>
    <t>286140130R</t>
  </si>
  <si>
    <t>Elektrotvarovka sedlová - navrtávací T-kus odbočkový s uzavíracím ventilem 90/50, PE100</t>
  </si>
  <si>
    <t>-798734637</t>
  </si>
  <si>
    <t>877265271</t>
  </si>
  <si>
    <t>Montáž lapače střešních splavenin z tvrdého PVC-systém KG DN 100</t>
  </si>
  <si>
    <t>-254495844</t>
  </si>
  <si>
    <t>562311600R</t>
  </si>
  <si>
    <t>lapač střešních splavenin se zápachovou klapkou a lapacím košem HL600 DN 110</t>
  </si>
  <si>
    <t>351963856</t>
  </si>
  <si>
    <t>877315211</t>
  </si>
  <si>
    <t>Montáž tvarovek z tvrdého PVC-systém KG nebo z polypropylenu-systém KG 2000 jednoosé DN 150</t>
  </si>
  <si>
    <t>-1705919433</t>
  </si>
  <si>
    <t>286113610</t>
  </si>
  <si>
    <t>koleno kanalizace plastové KGB 150x45°</t>
  </si>
  <si>
    <t>-2062918781</t>
  </si>
  <si>
    <t>877355211</t>
  </si>
  <si>
    <t>Montáž tvarovek z tvrdého PVC-systém KG nebo z polypropylenu-systém KG 2000 jednoosé DN 200</t>
  </si>
  <si>
    <t>715018959</t>
  </si>
  <si>
    <t>286113660</t>
  </si>
  <si>
    <t>koleno kanalizace plastové KGB 200x45°</t>
  </si>
  <si>
    <t>-1312733234</t>
  </si>
  <si>
    <t>894812231</t>
  </si>
  <si>
    <t>Revizní a čistící šachta z PP DN 425 šachtová roura korugovaná bez hrdla světlé hloubky 1500 mm</t>
  </si>
  <si>
    <t>1372675578</t>
  </si>
  <si>
    <t>894812257</t>
  </si>
  <si>
    <t>Revizní a čistící šachta z PP DN 425 poklop plastový pochůzí pro zatížení 1,5 t</t>
  </si>
  <si>
    <t>523895195</t>
  </si>
  <si>
    <t>895941111</t>
  </si>
  <si>
    <t>Zřízení vpusti kanalizační uliční z betonových dílců typ UV-50 normální</t>
  </si>
  <si>
    <t>1698348539</t>
  </si>
  <si>
    <t>899103111</t>
  </si>
  <si>
    <t>Osazení poklopů litinových nebo ocelových včetně rámů hmotnosti nad 100 do 150 kg</t>
  </si>
  <si>
    <t>-989341814</t>
  </si>
  <si>
    <t>552434400</t>
  </si>
  <si>
    <t>poklop na vstupní šachtu litinový 600 C250</t>
  </si>
  <si>
    <t>-113076031</t>
  </si>
  <si>
    <t>899201111</t>
  </si>
  <si>
    <t>Osazení mříží litinových včetně rámů a košů na bahno hmotnosti do 50 kg</t>
  </si>
  <si>
    <t>581481863</t>
  </si>
  <si>
    <t>592238730</t>
  </si>
  <si>
    <t>mříž M3 C250 DIN 19583-11 500/500 mm</t>
  </si>
  <si>
    <t>-1402231750</t>
  </si>
  <si>
    <t>592238740</t>
  </si>
  <si>
    <t>koš pozink. C3 DIN 4052, vysoký, pro rám 500/300</t>
  </si>
  <si>
    <t>407646661</t>
  </si>
  <si>
    <t>592238760</t>
  </si>
  <si>
    <t>rám zabetonovaný DIN 19583-9 500/500 mm</t>
  </si>
  <si>
    <t>1060598326</t>
  </si>
  <si>
    <t>592238580</t>
  </si>
  <si>
    <t>skruž betonová pro uliční vpusť horní TBV-Q 450/555/5d, 45x55x5 cm</t>
  </si>
  <si>
    <t>672093198</t>
  </si>
  <si>
    <t>592238500</t>
  </si>
  <si>
    <t>dno betonové pro uliční vpusť s výtokovým otvorem TBV-Q 450/330/1a 45x33x5 cm</t>
  </si>
  <si>
    <t>1426391490</t>
  </si>
  <si>
    <t>899401111</t>
  </si>
  <si>
    <t>Osazení poklopů litinových ventilových</t>
  </si>
  <si>
    <t>-1844414750</t>
  </si>
  <si>
    <t>422914020</t>
  </si>
  <si>
    <t>poklop litinový typ 510-ventilový</t>
  </si>
  <si>
    <t>264955069</t>
  </si>
  <si>
    <t>899711113R</t>
  </si>
  <si>
    <t>Výstražná folie-voda</t>
  </si>
  <si>
    <t>-798725334</t>
  </si>
  <si>
    <t>22-M</t>
  </si>
  <si>
    <t>Montáže technologických zařízení pro dopravní stavby</t>
  </si>
  <si>
    <t>220731051</t>
  </si>
  <si>
    <t>Provedení kamerové zkoušky s montáží</t>
  </si>
  <si>
    <t>-1698995404</t>
  </si>
  <si>
    <t>D.2 IO.02 Zadání - Přípojka plynovodu</t>
  </si>
  <si>
    <t>HSV - Práce a dodávky HSV</t>
  </si>
  <si>
    <t xml:space="preserve">    5 - Komunikace</t>
  </si>
  <si>
    <t xml:space="preserve">    9 - Ostatní konstrukce a práce-bourání</t>
  </si>
  <si>
    <t>Práce a dodávky HSV</t>
  </si>
  <si>
    <t>Komunikace</t>
  </si>
  <si>
    <t>565165111</t>
  </si>
  <si>
    <t>Asfaltový beton vrstva podkladní ACP 16 (obalované kamenivo OKS) tl 80 mm š do 3 m</t>
  </si>
  <si>
    <t>-1255571754</t>
  </si>
  <si>
    <t xml:space="preserve">2   </t>
  </si>
  <si>
    <t>577134121</t>
  </si>
  <si>
    <t>Asfaltový beton vrstva obrusná ACO 11 (ABS) tř. I tl 40 mm š přes 3 m z nemodifikovaného asfaltu</t>
  </si>
  <si>
    <t>1781201393</t>
  </si>
  <si>
    <t>183405211</t>
  </si>
  <si>
    <t>Výsev trávníku. Položka zahrnuje travní semeno - parkové.</t>
  </si>
  <si>
    <t>-1634809510</t>
  </si>
  <si>
    <t xml:space="preserve">64,3   </t>
  </si>
  <si>
    <t>596811220</t>
  </si>
  <si>
    <t>Kladení betonové dlažby komunikací pro pěší do lože z kameniva vel do 0,25 m2 plochy do 50 m2</t>
  </si>
  <si>
    <t>-1104235</t>
  </si>
  <si>
    <t xml:space="preserve">1,5   </t>
  </si>
  <si>
    <t>592457030</t>
  </si>
  <si>
    <t>dlažba betonová plošná hladká 50x50x5,5 cm šedá</t>
  </si>
  <si>
    <t>CS ÚRS 2016 01</t>
  </si>
  <si>
    <t>1324096910</t>
  </si>
  <si>
    <t>Poznámka k položce:
Spotřeba: 4 kus/m2</t>
  </si>
  <si>
    <t>599142111</t>
  </si>
  <si>
    <t>Úprava zálivky dilatačních nebo pracovních spár v cementobetonovém krytu hl do 40 mm š do 40 mm</t>
  </si>
  <si>
    <t>1377525518</t>
  </si>
  <si>
    <t xml:space="preserve">5   </t>
  </si>
  <si>
    <t>1057855531</t>
  </si>
  <si>
    <t>-1555273414</t>
  </si>
  <si>
    <t>Ostatní konstrukce a práce-bourání</t>
  </si>
  <si>
    <t>580506319</t>
  </si>
  <si>
    <t>Provedení tlakové zkoušky plynovodu středotlakého</t>
  </si>
  <si>
    <t>úsek</t>
  </si>
  <si>
    <t>-1462815866</t>
  </si>
  <si>
    <t>580506320</t>
  </si>
  <si>
    <t>Provedení tlakové zkoušky plynovodu nízkotlakého</t>
  </si>
  <si>
    <t>-751461302</t>
  </si>
  <si>
    <t xml:space="preserve">1   </t>
  </si>
  <si>
    <t>D.2 IO.03 - Přípojka NN a přeložka VO - NN</t>
  </si>
  <si>
    <t>D1 - Elektromontáže</t>
  </si>
  <si>
    <t>D2 - Zemní práce</t>
  </si>
  <si>
    <t>Elektromontáže</t>
  </si>
  <si>
    <t>7004-10006</t>
  </si>
  <si>
    <t>4x150 mm2</t>
  </si>
  <si>
    <t>-1798267064</t>
  </si>
  <si>
    <t>Poznámka k položce:
2+2=4</t>
  </si>
  <si>
    <t>1038-1301</t>
  </si>
  <si>
    <t>5963 Osazení jističe 160A BC160NT305-160L</t>
  </si>
  <si>
    <t>-1320978370</t>
  </si>
  <si>
    <t>1244-3</t>
  </si>
  <si>
    <t>505937800</t>
  </si>
  <si>
    <t>9999-1288</t>
  </si>
  <si>
    <t>Zkusebni provoz</t>
  </si>
  <si>
    <t>-1666143756</t>
  </si>
  <si>
    <t>9999-1291</t>
  </si>
  <si>
    <t>Montážní práce sopjené s napojením elektroměrového rozvaděče na siť NN - PDS</t>
  </si>
  <si>
    <t>1069812957</t>
  </si>
  <si>
    <t>Poznámka k položce:
2*2*8=32</t>
  </si>
  <si>
    <t>32*0,5 "prostavěnost 50%"</t>
  </si>
  <si>
    <t>9999-1298</t>
  </si>
  <si>
    <t>-1567434093</t>
  </si>
  <si>
    <t>9999-1139</t>
  </si>
  <si>
    <t>ohebné, dvouvrstvé, DVK110</t>
  </si>
  <si>
    <t>1207974109</t>
  </si>
  <si>
    <t>D.2 IO 03_ - Přípojka NN a přeložka VO - Přeložka VN</t>
  </si>
  <si>
    <t xml:space="preserve">    D4 - PROVEDENÍ REVIZNÍCH ZKOUŠEK DLE CSN 331500</t>
  </si>
  <si>
    <t>D5 - Zemní práce</t>
  </si>
  <si>
    <t xml:space="preserve">    D6 - VYTÝČENÍ TRATI</t>
  </si>
  <si>
    <t xml:space="preserve">    D7 - HLOUBENÍ KABELOVÉ RÝHY</t>
  </si>
  <si>
    <t xml:space="preserve">    D8 - ZŘÍZENÍ KABELOVÉHO LOŽE</t>
  </si>
  <si>
    <t xml:space="preserve">    D9 - FOLIE VÝSTRAŽNÁ Z PVC</t>
  </si>
  <si>
    <t xml:space="preserve">    D10 - KABELOVÝ PROSTUP Z PVC TRUBKY</t>
  </si>
  <si>
    <t xml:space="preserve">    D11 - ZÁHOZ KABELOVÉ RÝHY</t>
  </si>
  <si>
    <t xml:space="preserve">    D12 - ODVOZ ZEMINY</t>
  </si>
  <si>
    <t xml:space="preserve">    D13 - ÚPRAVA POVRCHU</t>
  </si>
  <si>
    <t>618961378</t>
  </si>
  <si>
    <t>Práce spojené s odkrytím kabelu a jeho zajištěním</t>
  </si>
  <si>
    <t>-757334618</t>
  </si>
  <si>
    <t>2*2*8</t>
  </si>
  <si>
    <t>PROVEDENÍ REVIZNÍCH ZKOUŠEK DLE CSN 331500</t>
  </si>
  <si>
    <t>1805100867</t>
  </si>
  <si>
    <t>VYTÝČENÍ TRATI</t>
  </si>
  <si>
    <t>Pol359</t>
  </si>
  <si>
    <t>Kabelové vedení v zastaveném prostoru</t>
  </si>
  <si>
    <t>km</t>
  </si>
  <si>
    <t>301343312</t>
  </si>
  <si>
    <t>Poznámka k položce:
8*0,001=0,008</t>
  </si>
  <si>
    <t>HLOUBENÍ KABELOVÉ RÝHY</t>
  </si>
  <si>
    <t>Pol360</t>
  </si>
  <si>
    <t>Zemina třídy 5, Šíře 500mm,hloubka 1300mm</t>
  </si>
  <si>
    <t>1939004864</t>
  </si>
  <si>
    <t>ZŘÍZENÍ KABELOVÉHO LOŽE</t>
  </si>
  <si>
    <t>Pol361</t>
  </si>
  <si>
    <t>Z kopaného písku, bez zakrytí, šíře do 65cm,tloušťka 10cm</t>
  </si>
  <si>
    <t>193080158</t>
  </si>
  <si>
    <t>FOLIE VÝSTRAŽNÁ Z PVC</t>
  </si>
  <si>
    <t>Pol362</t>
  </si>
  <si>
    <t>Šířka 33cm</t>
  </si>
  <si>
    <t>1064053354</t>
  </si>
  <si>
    <t>KABELOVÝ PROSTUP Z PVC TRUBKY</t>
  </si>
  <si>
    <t>Pol363</t>
  </si>
  <si>
    <t>Dělená chránička A160PS</t>
  </si>
  <si>
    <t>-1706918942</t>
  </si>
  <si>
    <t>ZÁHOZ KABELOVÉ RÝHY</t>
  </si>
  <si>
    <t>Pol364</t>
  </si>
  <si>
    <t>Zemina třídy 5, šíře 500mm,hloubka 1300mm</t>
  </si>
  <si>
    <t>-1483517476</t>
  </si>
  <si>
    <t>ODVOZ ZEMINY</t>
  </si>
  <si>
    <t>Pol365</t>
  </si>
  <si>
    <t>na skládku včetně poplatku za uložení</t>
  </si>
  <si>
    <t>1960376805</t>
  </si>
  <si>
    <t>Poznámka k položce:
8*0,5*0,1=0,4</t>
  </si>
  <si>
    <t>8*0,5*0,1</t>
  </si>
  <si>
    <t>ÚPRAVA POVRCHU</t>
  </si>
  <si>
    <t>Pol366</t>
  </si>
  <si>
    <t>Provizorní úprava terénu v zemina třídy 4</t>
  </si>
  <si>
    <t>1153337027</t>
  </si>
  <si>
    <t>Poznámka k položce:
8*0,5=4,0</t>
  </si>
  <si>
    <t>8*0,5</t>
  </si>
  <si>
    <t>D.2 IO 03 - Přípojka NN a přeložka VO - VO</t>
  </si>
  <si>
    <t xml:space="preserve">    1059-2 - KOMPLETNÍ</t>
  </si>
  <si>
    <t xml:space="preserve">    1124-1 - VODIČ JEDNOŽILOVÝ, IZOLACE PVC</t>
  </si>
  <si>
    <t xml:space="preserve">    1157-3305 - SVÍTIDLO VEŘEJNÉHO OSVĚTLENÍ</t>
  </si>
  <si>
    <t xml:space="preserve">    1201-39 - S PLASTOVOU IZOLACÍ</t>
  </si>
  <si>
    <t xml:space="preserve">    1201-83 - STOŽÁROVÁ SVORKOVNICE</t>
  </si>
  <si>
    <t xml:space="preserve">    1244-1 - OCELOVÝ DRÁT POZINKOVANÝ</t>
  </si>
  <si>
    <t xml:space="preserve">    1244-199 - SVORKA HROMOSVODNÍ,UZEMŇOVACÍ</t>
  </si>
  <si>
    <t xml:space="preserve">    1244-6 - OCELOVÝ PÁSEK POZINKOVANÝ</t>
  </si>
  <si>
    <t xml:space="preserve">    1261-61 - OSVĚTLOVACÍ STOŽÁR BEZPATICOVÝ ŽÁROVĚ ZINKOVANÝ</t>
  </si>
  <si>
    <t xml:space="preserve">    7004-10001 - UKONČENÍ KABELŮ DO</t>
  </si>
  <si>
    <t xml:space="preserve">    7004-8067 - KABEL SILOVÝ,IZOLACE PVC S VODIČEM PE</t>
  </si>
  <si>
    <t xml:space="preserve">    9999-1280 - HODINOVE ZUCTOVACI SAZBY</t>
  </si>
  <si>
    <t xml:space="preserve">    9999-1297 - PROVEDENI REVIZNICH ZKOUSEK DLE CSN 331500</t>
  </si>
  <si>
    <t xml:space="preserve">    9999-838 - MONTÁŽNÍ PRÁCE</t>
  </si>
  <si>
    <t xml:space="preserve">    9999-1067 - ZŘÍZENÍ KABELOVÉHO LOŽE</t>
  </si>
  <si>
    <t xml:space="preserve">    9999-1117 - FOLIE VÝSTRAŽNÁ Z PVC</t>
  </si>
  <si>
    <t xml:space="preserve">    9999-1137 - KABELOVÝ PROSTUP Z PVC TRUBKY</t>
  </si>
  <si>
    <t xml:space="preserve">    9999-1175 - ZÁHOZ KABELOVÉ RÝHY</t>
  </si>
  <si>
    <t xml:space="preserve">    9999-1185 - ODVOZ ZEMINY</t>
  </si>
  <si>
    <t xml:space="preserve">    9999-1188 - ÚPRAVA POVRCHU</t>
  </si>
  <si>
    <t xml:space="preserve">    9999-878 - VYTÝČENÍ TRATI</t>
  </si>
  <si>
    <t xml:space="preserve">    9999-942 - JÁMA PRO STOŽÁRY VER.OSVĚTLENÍ O OBJEMU DO 2 m3</t>
  </si>
  <si>
    <t xml:space="preserve">    9999-960 - ZÁKLAD Z PROSTÉHO BETONU</t>
  </si>
  <si>
    <t xml:space="preserve">    9999-974 - POUZDROVÝ ZÁKL.PRO STOŽ.VENK. OSVĚTLENÍ V OSE TRASY KABELU</t>
  </si>
  <si>
    <t xml:space="preserve">    9999-981 - ZÁHOZ JÁMY,UPĚCHOVÁNÍ,ÚPRAVA POVRCHU</t>
  </si>
  <si>
    <t xml:space="preserve">    9999-991 - HLOUBENÍ KABELOVÉ RÝHY</t>
  </si>
  <si>
    <t>1059-2</t>
  </si>
  <si>
    <t>KOMPLETNÍ</t>
  </si>
  <si>
    <t>1059-3</t>
  </si>
  <si>
    <t>E27 6A,char.normální</t>
  </si>
  <si>
    <t>1716787114</t>
  </si>
  <si>
    <t>1124-1</t>
  </si>
  <si>
    <t>7004-8007</t>
  </si>
  <si>
    <t xml:space="preserve">H07V-U 6   mm2 , volně</t>
  </si>
  <si>
    <t>1336294148</t>
  </si>
  <si>
    <t>1157-3305</t>
  </si>
  <si>
    <t>SVÍTIDLO VEŘEJNÉHO OSVĚTLENÍ</t>
  </si>
  <si>
    <t>1157-3312</t>
  </si>
  <si>
    <t>Demontáž stávajícího svítidla ze stožáru a jeho opětovná montáž</t>
  </si>
  <si>
    <t>52852811</t>
  </si>
  <si>
    <t>1201-39</t>
  </si>
  <si>
    <t>S PLASTOVOU IZOLACÍ</t>
  </si>
  <si>
    <t>1201-41</t>
  </si>
  <si>
    <t xml:space="preserve">SMOE81512-CEE05  6-25mm2</t>
  </si>
  <si>
    <t>-932870707</t>
  </si>
  <si>
    <t>1201-83</t>
  </si>
  <si>
    <t>STOŽÁROVÁ SVORKOVNICE</t>
  </si>
  <si>
    <t>1201-86</t>
  </si>
  <si>
    <t>pro dva kabely do 4x16mm2, jednopojistková</t>
  </si>
  <si>
    <t>-1183443986</t>
  </si>
  <si>
    <t>1244-1</t>
  </si>
  <si>
    <t>1502817814</t>
  </si>
  <si>
    <t>1244-199</t>
  </si>
  <si>
    <t>SVORKA HROMOSVODNÍ,UZEMŇOVACÍ</t>
  </si>
  <si>
    <t>1127-162</t>
  </si>
  <si>
    <t>SP01 připojovací</t>
  </si>
  <si>
    <t>-1102224290</t>
  </si>
  <si>
    <t>1244-239</t>
  </si>
  <si>
    <t>781815054</t>
  </si>
  <si>
    <t>1244-88</t>
  </si>
  <si>
    <t>-322845124</t>
  </si>
  <si>
    <t>1244-6</t>
  </si>
  <si>
    <t>OCELOVÝ PÁSEK POZINKOVANÝ</t>
  </si>
  <si>
    <t>1244-8</t>
  </si>
  <si>
    <t>Páska 30x4 páska 30x4 (0,95 kg/m), volně</t>
  </si>
  <si>
    <t>592024627</t>
  </si>
  <si>
    <t>1261-61</t>
  </si>
  <si>
    <t>OSVĚTLOVACÍ STOŽÁR BEZPATICOVÝ ŽÁROVĚ ZINKOVANÝ</t>
  </si>
  <si>
    <t>1261-62</t>
  </si>
  <si>
    <t>Demontáž stávajícího stožáru a jeho opětovná motnáž v nové pozici</t>
  </si>
  <si>
    <t>-258566194</t>
  </si>
  <si>
    <t>7004-10001</t>
  </si>
  <si>
    <t>UKONČENÍ KABELŮ DO</t>
  </si>
  <si>
    <t>7004-10003</t>
  </si>
  <si>
    <t>4x25 mm2</t>
  </si>
  <si>
    <t>1608212066</t>
  </si>
  <si>
    <t>7004-8067</t>
  </si>
  <si>
    <t>7004-8068</t>
  </si>
  <si>
    <t>CYKY-J 3x1.5 mm2 , volně</t>
  </si>
  <si>
    <t>-538350539</t>
  </si>
  <si>
    <t>7004-8077</t>
  </si>
  <si>
    <t>CYKY-J 4x16 mm2 , volně</t>
  </si>
  <si>
    <t>1490681374</t>
  </si>
  <si>
    <t>9999-1280</t>
  </si>
  <si>
    <t>471881921</t>
  </si>
  <si>
    <t>Odpojení stávající rozvodu ze stávajícího stožáru a jeho opětovné napojení do přemístěného stožáru</t>
  </si>
  <si>
    <t>764520661</t>
  </si>
  <si>
    <t>9999-1297</t>
  </si>
  <si>
    <t>PROVEDENI REVIZNICH ZKOUSEK DLE CSN 331500</t>
  </si>
  <si>
    <t>317199540</t>
  </si>
  <si>
    <t>9999-838</t>
  </si>
  <si>
    <t>9999-839</t>
  </si>
  <si>
    <t>-250619301</t>
  </si>
  <si>
    <t>9999-1067</t>
  </si>
  <si>
    <t>9999-1069</t>
  </si>
  <si>
    <t>Z prosáté zeminy, bez zakrytí, šíře do 65cm,tloušťka 10cm</t>
  </si>
  <si>
    <t>677408913</t>
  </si>
  <si>
    <t>9999-1117</t>
  </si>
  <si>
    <t>9999-1119</t>
  </si>
  <si>
    <t>255071808</t>
  </si>
  <si>
    <t>9999-1137</t>
  </si>
  <si>
    <t>ohebné, dvouvrstvé, DVK75</t>
  </si>
  <si>
    <t>312965736</t>
  </si>
  <si>
    <t>9999-1139.1</t>
  </si>
  <si>
    <t>-291638900</t>
  </si>
  <si>
    <t>9999-1175</t>
  </si>
  <si>
    <t>9999-1182</t>
  </si>
  <si>
    <t>Zemina třídy 4, šíře 350mm,hloubka 800mm</t>
  </si>
  <si>
    <t>977399646</t>
  </si>
  <si>
    <t>9999-1184</t>
  </si>
  <si>
    <t>-65469544</t>
  </si>
  <si>
    <t>9999-1185</t>
  </si>
  <si>
    <t>9999-1186</t>
  </si>
  <si>
    <t>-1290614649</t>
  </si>
  <si>
    <t>9999-1188</t>
  </si>
  <si>
    <t>9999-1196</t>
  </si>
  <si>
    <t>-2081538474</t>
  </si>
  <si>
    <t>9999-878</t>
  </si>
  <si>
    <t>9999-890</t>
  </si>
  <si>
    <t>-1058774855</t>
  </si>
  <si>
    <t>9999-942</t>
  </si>
  <si>
    <t>JÁMA PRO STOŽÁRY VER.OSVĚTLENÍ O OBJEMU DO 2 m3</t>
  </si>
  <si>
    <t>9999-946</t>
  </si>
  <si>
    <t>Zemina třídy 4,ručně</t>
  </si>
  <si>
    <t>1681205552</t>
  </si>
  <si>
    <t>9999-960</t>
  </si>
  <si>
    <t>ZÁKLAD Z PROSTÉHO BETONU</t>
  </si>
  <si>
    <t>9999-961</t>
  </si>
  <si>
    <t>Do rostlé zeminy bez bednění</t>
  </si>
  <si>
    <t>-485373856</t>
  </si>
  <si>
    <t>9999-974</t>
  </si>
  <si>
    <t>POUZDROVÝ ZÁKL.PRO STOŽ.VENK. OSVĚTLENÍ V OSE TRASY KABELU</t>
  </si>
  <si>
    <t>9999-976</t>
  </si>
  <si>
    <t>D 300x1000 mm</t>
  </si>
  <si>
    <t>-438823385</t>
  </si>
  <si>
    <t>9999-981</t>
  </si>
  <si>
    <t>ZÁHOZ JÁMY,UPĚCHOVÁNÍ,ÚPRAVA POVRCHU</t>
  </si>
  <si>
    <t>9999-983</t>
  </si>
  <si>
    <t>V zemine třídy 3-4</t>
  </si>
  <si>
    <t>302969776</t>
  </si>
  <si>
    <t>9999-991</t>
  </si>
  <si>
    <t>9999-1002</t>
  </si>
  <si>
    <t>140196003</t>
  </si>
  <si>
    <t>9999-1005</t>
  </si>
  <si>
    <t>871962933</t>
  </si>
  <si>
    <t>D.2 IO.04 - Komunikace - parkoviště</t>
  </si>
  <si>
    <t xml:space="preserve">    1 - Zemní práce</t>
  </si>
  <si>
    <t>162301200</t>
  </si>
  <si>
    <t>Vodorovné přemístění výkopku z jakýchkoliv hornin na vzdálenost do 1000 m</t>
  </si>
  <si>
    <t>2100621919</t>
  </si>
  <si>
    <t>162901910</t>
  </si>
  <si>
    <t>Příplatek k ceně za každých dalších i započatých1000 m</t>
  </si>
  <si>
    <t>-1820263088</t>
  </si>
  <si>
    <t>324,21*9</t>
  </si>
  <si>
    <t>167101102</t>
  </si>
  <si>
    <t>Nakládání výkopku z hornin tř. 1 až 4 přes 100 m3</t>
  </si>
  <si>
    <t>327122751</t>
  </si>
  <si>
    <t>137,97+186,24</t>
  </si>
  <si>
    <t>113108442</t>
  </si>
  <si>
    <t>Rozrytí krytu z kameniva bez zhutnění s živičným pojivem</t>
  </si>
  <si>
    <t>-919438172</t>
  </si>
  <si>
    <t>0,5*14</t>
  </si>
  <si>
    <t>113152112</t>
  </si>
  <si>
    <t>Odstranění podkladů zpevněných ploch z kameniva drceného</t>
  </si>
  <si>
    <t>-2042068663</t>
  </si>
  <si>
    <t>0,5*14*0,1</t>
  </si>
  <si>
    <t>113154232</t>
  </si>
  <si>
    <t>Frézování živičného krytu tl 40 mm pruh š 2 m pl do 1000 m2 bez překážek v trase</t>
  </si>
  <si>
    <t>-1101266873</t>
  </si>
  <si>
    <t>14*1</t>
  </si>
  <si>
    <t>554714706</t>
  </si>
  <si>
    <t>393,03*0,2 "asfalt"</t>
  </si>
  <si>
    <t>296,84*0,2"parkoviště"</t>
  </si>
  <si>
    <t>122102202</t>
  </si>
  <si>
    <t>Odkopávky a prokopávky nezapažené pro silnice objemu do 1000 m3 v hornině tř. 1 a 2</t>
  </si>
  <si>
    <t>-1057704346</t>
  </si>
  <si>
    <t>393*(0,47-0,2)</t>
  </si>
  <si>
    <t>296,8*(0,47-0,2)</t>
  </si>
  <si>
    <t>181951102</t>
  </si>
  <si>
    <t>Úprava pláně v hornině tř. 1 až 4 se zhutněním</t>
  </si>
  <si>
    <t>468337377</t>
  </si>
  <si>
    <t>393</t>
  </si>
  <si>
    <t>296,84</t>
  </si>
  <si>
    <t>564851111</t>
  </si>
  <si>
    <t>Podklad ze štěrkodrtě ŠD tl 150 mm</t>
  </si>
  <si>
    <t>1235561787</t>
  </si>
  <si>
    <t>564962111</t>
  </si>
  <si>
    <t>Podklad z mechanicky zpevněného kameniva MZK tl 200 mm</t>
  </si>
  <si>
    <t>1383204108</t>
  </si>
  <si>
    <t>596211212</t>
  </si>
  <si>
    <t>Kladení zámkové dlažby komunikací pro pěší tl 80 mm skupiny A pl do 300 m2</t>
  </si>
  <si>
    <t>-1613206730</t>
  </si>
  <si>
    <t>592451090</t>
  </si>
  <si>
    <t xml:space="preserve">dlažba  skladebná 20x10x8 cm přírodní</t>
  </si>
  <si>
    <t>-1455115025</t>
  </si>
  <si>
    <t>393"původní asfalt"</t>
  </si>
  <si>
    <t>296,84"dlažba"</t>
  </si>
  <si>
    <t>-1998491074</t>
  </si>
  <si>
    <t>914111111</t>
  </si>
  <si>
    <t>Montáž svislé dopravní značky do velikosti 1 m2 objímkami na sloupek nebo konzolu</t>
  </si>
  <si>
    <t>-1208163149</t>
  </si>
  <si>
    <t>914511111</t>
  </si>
  <si>
    <t>Montáž sloupku dopravních značek délky do 3,5 m s betonovým základem</t>
  </si>
  <si>
    <t>128709741</t>
  </si>
  <si>
    <t>404452250</t>
  </si>
  <si>
    <t>sloupek Zn 60 - 350</t>
  </si>
  <si>
    <t>538425426</t>
  </si>
  <si>
    <t>404440540</t>
  </si>
  <si>
    <t>značka dopravní svislá reflexní STOP AL NK P6 700 mm</t>
  </si>
  <si>
    <t>879672930</t>
  </si>
  <si>
    <t>404442300</t>
  </si>
  <si>
    <t>značka svislá FeZn NK 500 x 500 mm</t>
  </si>
  <si>
    <t>-1856035803</t>
  </si>
  <si>
    <t>915131111</t>
  </si>
  <si>
    <t>Vodorovné dopravní značení bílou barvou přechody pro chodce, šipky, symboly</t>
  </si>
  <si>
    <t>1589470864</t>
  </si>
  <si>
    <t>18*1,5</t>
  </si>
  <si>
    <t>916131113</t>
  </si>
  <si>
    <t>Osazení silničního obrubníku betonového ležatého s boční opěrou do lože z betonu prostého</t>
  </si>
  <si>
    <t>2090762826</t>
  </si>
  <si>
    <t>592174120</t>
  </si>
  <si>
    <t>obrubník betonový chodníkový ABO 13-10 100x10x20 cm</t>
  </si>
  <si>
    <t>475136389</t>
  </si>
  <si>
    <t>21,7+28,2+25,3+4,7+8,2+10,44+9,4</t>
  </si>
  <si>
    <t>592174650</t>
  </si>
  <si>
    <t>obrubník betonový silniční Standard 100x15x25 cm</t>
  </si>
  <si>
    <t>-1389000063</t>
  </si>
  <si>
    <t>38,4+36+4,7-3,4+12,4-3,4+12,2+6,7</t>
  </si>
  <si>
    <t>592174680</t>
  </si>
  <si>
    <t>obrubník betonový silniční nájezdový Standard 100x15x15 cm</t>
  </si>
  <si>
    <t>-627027874</t>
  </si>
  <si>
    <t>4,6+4+15,9+2,8+2,8+2,8+1,5+3,4+3,4</t>
  </si>
  <si>
    <t>592174690</t>
  </si>
  <si>
    <t>obrubník betonový silniční přechodový L + P Standard 100x15x15-25 cm</t>
  </si>
  <si>
    <t>775012621</t>
  </si>
  <si>
    <t>171201212R</t>
  </si>
  <si>
    <t>poplatek za skládku - ornice</t>
  </si>
  <si>
    <t>-645883249</t>
  </si>
  <si>
    <t>919735111</t>
  </si>
  <si>
    <t>Řezání stávajícího živičného krytu hl do 50 mm</t>
  </si>
  <si>
    <t>-713816818</t>
  </si>
  <si>
    <t>979082113</t>
  </si>
  <si>
    <t>Vodorovná doprava suti po suchu na vzdálenost do 1000 m</t>
  </si>
  <si>
    <t>1623585671</t>
  </si>
  <si>
    <t>0,7*1,7 "podklad zpevněných ploch"</t>
  </si>
  <si>
    <t>14*2,5*0,04 "asfalt"</t>
  </si>
  <si>
    <t>979082119</t>
  </si>
  <si>
    <t>Příplatek ZKD 1000 m u vodorovné dopravy suti</t>
  </si>
  <si>
    <t>-1915693959</t>
  </si>
  <si>
    <t>2,59*9</t>
  </si>
  <si>
    <t>979097115</t>
  </si>
  <si>
    <t>Poplatek za skládku - ostatní zemina</t>
  </si>
  <si>
    <t>-108632667</t>
  </si>
  <si>
    <t>186,2*1,9</t>
  </si>
  <si>
    <t>979098191</t>
  </si>
  <si>
    <t>Poplatek za skládku - netříděné</t>
  </si>
  <si>
    <t>25022258</t>
  </si>
  <si>
    <t>0,7*1,7</t>
  </si>
  <si>
    <t>979099141</t>
  </si>
  <si>
    <t>Poplatek za skládku - asfalt</t>
  </si>
  <si>
    <t>1947206256</t>
  </si>
  <si>
    <t>14*0,04*2,5</t>
  </si>
  <si>
    <t>D.2.IO.05 - Terénní úpravy - oplocení a chodník k MŠ</t>
  </si>
  <si>
    <t xml:space="preserve">    3 - Svislé a kompletní konstrukce</t>
  </si>
  <si>
    <t xml:space="preserve">    5 - Komunikace pozemní</t>
  </si>
  <si>
    <t>1580990629</t>
  </si>
  <si>
    <t>95,66+44,496+8,72</t>
  </si>
  <si>
    <t>1252013772</t>
  </si>
  <si>
    <t>148,876*9</t>
  </si>
  <si>
    <t>167101152</t>
  </si>
  <si>
    <t>Nakládání výkopku z hornin tř. 5 až 7 přes 100 m3</t>
  </si>
  <si>
    <t>1353236029</t>
  </si>
  <si>
    <t>44,49 "ornice"+51,176"odkopávky"+8,720"sloupky a plisády"</t>
  </si>
  <si>
    <t>131103101</t>
  </si>
  <si>
    <t>Hloubení jam ručním nebo pneum nářadím v soudržných horninách tř. 1 a 2</t>
  </si>
  <si>
    <t>603092174</t>
  </si>
  <si>
    <t>0,08*19+12*0,6*1</t>
  </si>
  <si>
    <t>338171123</t>
  </si>
  <si>
    <t>Osazování sloupků a vzpěr plotových ocelových v 2,60 m se zabetonováním</t>
  </si>
  <si>
    <t>-2051707363</t>
  </si>
  <si>
    <t>Poznámka k položce:
Položka se vztahuje i na ozaení sloupků brány.</t>
  </si>
  <si>
    <t>19+7+6</t>
  </si>
  <si>
    <t>58932910</t>
  </si>
  <si>
    <t>beton C 20/25 X0XC2 kamenivo frakce 0/22</t>
  </si>
  <si>
    <t>-377494608</t>
  </si>
  <si>
    <t>12*0,6*1</t>
  </si>
  <si>
    <t>339921112</t>
  </si>
  <si>
    <t>Osazování betonových palisád do betonového základu jednotlivě výšky prvku přes 0,5 do 1 m</t>
  </si>
  <si>
    <t>685098687</t>
  </si>
  <si>
    <t>59228278</t>
  </si>
  <si>
    <t>palisáda betonová půlkulatá přírodní 60 x 20 cm</t>
  </si>
  <si>
    <t>-652107092</t>
  </si>
  <si>
    <t>59228279</t>
  </si>
  <si>
    <t>palisáda betonová půlkulatá přírodní 80 x 20 cm</t>
  </si>
  <si>
    <t>-957594647</t>
  </si>
  <si>
    <t>339921113</t>
  </si>
  <si>
    <t xml:space="preserve">Osazování palisád  betonových jednotlivých se zabetonováním výšky palisády přes 1000 do 1500 mm</t>
  </si>
  <si>
    <t>-1047027009</t>
  </si>
  <si>
    <t>PSC</t>
  </si>
  <si>
    <t xml:space="preserve">Poznámka k souboru cen:_x000d_
1. V cenách nejsou započteny náklady na zřízení rýhy nebo jámy a na dodání palisád; tyto se oceňují ve specifikaci. 2. Ceny lze použít pro palisády o jakémkoli tvaru průřezu. 3. Měrnou jednotkou (u položek číslo -1131 až -1144) se rozumí metr délky palisádové stěny. 4. Výškou palisády je uvažována celková délka osazovaného prvku. </t>
  </si>
  <si>
    <t>59228285</t>
  </si>
  <si>
    <t>palisáda betonová půlkulatá přírodní 120 x 20 cm</t>
  </si>
  <si>
    <t>-1528837080</t>
  </si>
  <si>
    <t>348101210R</t>
  </si>
  <si>
    <t>Osazení vrat a vrátek k oplocení na ocelové sloupky do 2 m2</t>
  </si>
  <si>
    <t>-1000309697</t>
  </si>
  <si>
    <t>Poznámka k položce:
Položka se vztahuje pro osazení a montáž dvojkřídlých i jednokřídlých branek. Osazení dvojkřídlých bran se oceňuje jako 2 kusy.</t>
  </si>
  <si>
    <t>348401140</t>
  </si>
  <si>
    <t>Osazení oplocení ze strojového pletiva s napínacími dráty výšky do 4,0 m do 15° sklonu svahu</t>
  </si>
  <si>
    <t>1736499691</t>
  </si>
  <si>
    <t>17 "oplocení vjezdu"</t>
  </si>
  <si>
    <t>553422550R</t>
  </si>
  <si>
    <t>sloupek plotový průběžný 2500/43x2 mm</t>
  </si>
  <si>
    <t>1195111590</t>
  </si>
  <si>
    <t>20/2,5</t>
  </si>
  <si>
    <t>45/2,5</t>
  </si>
  <si>
    <t>348401350</t>
  </si>
  <si>
    <t>Osazení napínacího drátu na oplocení do 15° sklonu svahu</t>
  </si>
  <si>
    <t>-96401530</t>
  </si>
  <si>
    <t>156153000</t>
  </si>
  <si>
    <t>drát kruhový napínací pozinkovaný D 2,80 mm bal. 78 m</t>
  </si>
  <si>
    <t>163850339</t>
  </si>
  <si>
    <t>17*3 "u parkoviště"</t>
  </si>
  <si>
    <t>3*21</t>
  </si>
  <si>
    <t>553422630R</t>
  </si>
  <si>
    <t>sloupek plotový koncový pozinkovaný a komaxitový 2500/38x2 mm</t>
  </si>
  <si>
    <t>1966427534</t>
  </si>
  <si>
    <t>553422720R</t>
  </si>
  <si>
    <t>vzpěra plotová 38x2,0 mm včetně příslušenství, 2500 mm</t>
  </si>
  <si>
    <t>-1452132289</t>
  </si>
  <si>
    <t>313275040R</t>
  </si>
  <si>
    <t>pletivo čtvercová oka 50 mm x 2,24 mm x 200 cm</t>
  </si>
  <si>
    <t>931233094</t>
  </si>
  <si>
    <t>553423410R</t>
  </si>
  <si>
    <t>brána dvoukřídlová 1500x3000 mm (1000/2000)</t>
  </si>
  <si>
    <t>-412954979</t>
  </si>
  <si>
    <t>553423210R</t>
  </si>
  <si>
    <t xml:space="preserve">branka vchodová kovová  1500x940 mm</t>
  </si>
  <si>
    <t>-1210500664</t>
  </si>
  <si>
    <t>767654260R</t>
  </si>
  <si>
    <t>Montáž vjezdové brány vč. brány, a kompl. osazení a materiálu.</t>
  </si>
  <si>
    <t>1144664608</t>
  </si>
  <si>
    <t>Poznámka k položce:
Jedná se o ocelovou rámovou posuvnou bránu o průjezdné šířce 6m. Brána je bez elektrického pohonu. Výplň bude shodná s pletivem oplocení. Povrchová úprava bude nátěrem ve shodném odstínu jako je oplocení (hnědá). Uzavírání brány bude visacím zámkem. Výška brány bude 2m.</t>
  </si>
  <si>
    <t>966071711</t>
  </si>
  <si>
    <t>Bourání sloupků a vzpěr plotových ocelových do 2,5 m zabetonovaných</t>
  </si>
  <si>
    <t>688657938</t>
  </si>
  <si>
    <t>966072811</t>
  </si>
  <si>
    <t>Rozebrání rámového oplocení na ocelové sloupky výšky do 2m</t>
  </si>
  <si>
    <t>-1811303931</t>
  </si>
  <si>
    <t>Komunikace pozemní</t>
  </si>
  <si>
    <t>113106121</t>
  </si>
  <si>
    <t>Rozebrání dlažeb komunikací pro pěší z betonových nebo kamenných dlaždic</t>
  </si>
  <si>
    <t>1024251213</t>
  </si>
  <si>
    <t>-1511391692</t>
  </si>
  <si>
    <t>1207898639</t>
  </si>
  <si>
    <t>38*0,43</t>
  </si>
  <si>
    <t>1283153268</t>
  </si>
  <si>
    <t>247053735</t>
  </si>
  <si>
    <t>13,23*0,2"chodník pod schodištěm"</t>
  </si>
  <si>
    <t>151,8*0,2 "pojízdný chodník"</t>
  </si>
  <si>
    <t>(70,4+20,45-15,7-8,4-1,8-7,5)*0,2 "nový chodník"</t>
  </si>
  <si>
    <t>-1421520866</t>
  </si>
  <si>
    <t>(70,4+20,45)*0,2 "nový chodník"</t>
  </si>
  <si>
    <t>174201101</t>
  </si>
  <si>
    <t>Zásyp jam, šachet rýh nebo kolem objektů sypaninou bez zhutnění</t>
  </si>
  <si>
    <t>-1041653469</t>
  </si>
  <si>
    <t>0,27*(22) "po odstranění silnice"</t>
  </si>
  <si>
    <t>365240916</t>
  </si>
  <si>
    <t>-1529160729</t>
  </si>
  <si>
    <t>151,8 "pojízdný chodník"</t>
  </si>
  <si>
    <t>13,23"chodník pod schodištěm"</t>
  </si>
  <si>
    <t>(70,4+20,45)"nový chodník"</t>
  </si>
  <si>
    <t>-1976815679</t>
  </si>
  <si>
    <t>109855372</t>
  </si>
  <si>
    <t>105+13,2</t>
  </si>
  <si>
    <t>564861111</t>
  </si>
  <si>
    <t>499425665</t>
  </si>
  <si>
    <t>Poznámka k položce:
Šterkodrť 0-32.</t>
  </si>
  <si>
    <t>297</t>
  </si>
  <si>
    <t>596211110</t>
  </si>
  <si>
    <t>Kladení zámkové dlažby komunikací pro pěší tl 60 mm skupiny A pl do 50 m2</t>
  </si>
  <si>
    <t>-1912950412</t>
  </si>
  <si>
    <t>592451100R</t>
  </si>
  <si>
    <t>dlažba skladebná 20x10x6 cm přírodní</t>
  </si>
  <si>
    <t>-1424554103</t>
  </si>
  <si>
    <t>70,4</t>
  </si>
  <si>
    <t>"nouzový východ" 13,23</t>
  </si>
  <si>
    <t>592451190R</t>
  </si>
  <si>
    <t>dlažba slepecká 20x10x6 cm barevná</t>
  </si>
  <si>
    <t>-66005010</t>
  </si>
  <si>
    <t>20,4</t>
  </si>
  <si>
    <t>147892875</t>
  </si>
  <si>
    <t>296,9</t>
  </si>
  <si>
    <t>-1613241162</t>
  </si>
  <si>
    <t>-27008231</t>
  </si>
  <si>
    <t>592457030R</t>
  </si>
  <si>
    <t>497960136</t>
  </si>
  <si>
    <t>916131213</t>
  </si>
  <si>
    <t>Osazení silničního obrubníku betonového stojatého s boční opěrou do lože z betonu prostého</t>
  </si>
  <si>
    <t>-1014321760</t>
  </si>
  <si>
    <t>592174100</t>
  </si>
  <si>
    <t>obrubník betonový chodníkový ABO 100/10/25 II nat 100x10x25 cm</t>
  </si>
  <si>
    <t>323831794</t>
  </si>
  <si>
    <t>592172110R</t>
  </si>
  <si>
    <t>obrubník betonový zahradní ABO100/5/25 II šedý 100 x 5 x 25 cm</t>
  </si>
  <si>
    <t>1871170769</t>
  </si>
  <si>
    <t>obrubník betonový chodníkový vibrolisovaný 100x10x20 cm</t>
  </si>
  <si>
    <t>-2112234641</t>
  </si>
  <si>
    <t>21,7+4,7+8,2</t>
  </si>
  <si>
    <t>1240924102</t>
  </si>
  <si>
    <t>10+9</t>
  </si>
  <si>
    <t>2047574855</t>
  </si>
  <si>
    <t>16,34*1,7</t>
  </si>
  <si>
    <t>-1013097993</t>
  </si>
  <si>
    <t>27,77*9</t>
  </si>
  <si>
    <t>979097115R</t>
  </si>
  <si>
    <t>141654769</t>
  </si>
  <si>
    <t>51,176*1,9</t>
  </si>
  <si>
    <t>197245952</t>
  </si>
  <si>
    <t>-2014896314</t>
  </si>
  <si>
    <t>38*0,04*2,5</t>
  </si>
  <si>
    <t>00 - Vedlejší a ostatní náklady VRN</t>
  </si>
  <si>
    <t>ON - Ostatní náklady</t>
  </si>
  <si>
    <t>VN - Vedlejší náklady</t>
  </si>
  <si>
    <t>ON</t>
  </si>
  <si>
    <t>Ostatní náklady</t>
  </si>
  <si>
    <t>005211030R</t>
  </si>
  <si>
    <t>Dočasná dopravní opatření_x000d_
Náklady na vyhotovení návrhu dočasného dopravního značení, jeho projednání s dotčenými orgány a organizacemi, dodání dopravních značek a světelné signalizace, jejich rozmístění a přemísťování a jejich údržba v průběhu výstavby v</t>
  </si>
  <si>
    <t>Soubor</t>
  </si>
  <si>
    <t>CS Vlastní 2018</t>
  </si>
  <si>
    <t>1554494034</t>
  </si>
  <si>
    <t>005211080R</t>
  </si>
  <si>
    <t>Bezpečnostní a hygienická opatření na staveništi_x000d_
Náklady na ochranu staveniště před vstupem nepovolaných osob, včetně příslušného značení, náklady na osvětlení staveniště, náklady na vypracování potřebné dokumentace pro provoz staveniště z hlediska požár</t>
  </si>
  <si>
    <t>1545739507</t>
  </si>
  <si>
    <t>005241010R</t>
  </si>
  <si>
    <t>Dokumentace skutečného provedení</t>
  </si>
  <si>
    <t>1248461717</t>
  </si>
  <si>
    <t>02990OA0</t>
  </si>
  <si>
    <t>OSTATNÍ POŽADAVKY - INFORMAČNÍ TABULE</t>
  </si>
  <si>
    <t>KČ</t>
  </si>
  <si>
    <t>-258799448</t>
  </si>
  <si>
    <t>VN</t>
  </si>
  <si>
    <t>Vedlejší náklady</t>
  </si>
  <si>
    <t>00511 R</t>
  </si>
  <si>
    <t>Geodetické práce</t>
  </si>
  <si>
    <t>-809085366</t>
  </si>
  <si>
    <t>005111021R</t>
  </si>
  <si>
    <t xml:space="preserve">Vytyčení inženýrských sítí_x000d_
Zaměření a vytýčení stávajících inženýrských sítí v místě stavby z hlediska jejich ochrany při provádění stavby.				_x000d_
</t>
  </si>
  <si>
    <t>1645912287</t>
  </si>
  <si>
    <t>005121 R</t>
  </si>
  <si>
    <t>Zařízení staveniště_x000d_
Veškeré náklady spojené s vybudováním, provozem a odstraněním zařízení staveniště.Lávky a cesty pro pěší.</t>
  </si>
  <si>
    <t>-1878306726</t>
  </si>
  <si>
    <t>005121020R</t>
  </si>
  <si>
    <t xml:space="preserve">Provoz zařízení staveniště._x000d_
Náklady na vybavení objektů zařízení staveniště, ostraha staveniště,  náklady na energie spotřebované dodavatelem v rámci provozu zařízení staveniště, náklady na potřebný úklid v prostorách zařízení staveniště, náklady na nutn</t>
  </si>
  <si>
    <t>701536223</t>
  </si>
  <si>
    <t>005121030R</t>
  </si>
  <si>
    <t>Odstranění zařízení staveniště_x000d_
Odstranění objektů zařízení staveniště včetně přípojek energií a jejich odvoz. Položka zahrnuje i náklady na úpravu povrchů po odstranění zařízení staveniště a úklid ploch, na kterých bylo zařízení staveniště provozováno.		</t>
  </si>
  <si>
    <t>56643011</t>
  </si>
  <si>
    <t>0052116</t>
  </si>
  <si>
    <t xml:space="preserve">Kontrolní zkoušky zhutnění podloží a vhodnosti, zásypových materiálů_x000d_
Kontrolní zkoušky hutnění budou provedeny podle TP 146 a dle ČSN 72 1006 a dle ČSN 72 1002 Klasifikace zemin pro dopravní stavby, čl. 5 Zařazení zemin podle vhodnosti do podloží, čl. 6 </t>
  </si>
  <si>
    <t>-2114143688</t>
  </si>
  <si>
    <t>0052117</t>
  </si>
  <si>
    <t xml:space="preserve">Průběžná fotodokumentace stavby_x000d_
Podrobná fotodokumentace průběhu výstavby - položka zahrnuje náklady na zřízení foto nebo video dokumentace a jej archivaci. Fotodokumentace zachytí průběh výstavby kanalizace a ČOV. Fotodokumentace bude členěna přehledně </t>
  </si>
  <si>
    <t>-947041151</t>
  </si>
  <si>
    <t xml:space="preserve">00523  R</t>
  </si>
  <si>
    <t xml:space="preserve">Zkoušky a revize_x000d_
Náklady zhotovitele, související s prováděním zkoušek a revizí předepsaných technickými normami nebo objednatelem a které jsou pro provedení díla nezbytné.				_x000d_
</t>
  </si>
  <si>
    <t>-1652071729</t>
  </si>
  <si>
    <t>005231020R</t>
  </si>
  <si>
    <t>Individuální a komplexní vyzkoušení_x000d_
Položka zahrnuje práce nutné k odzkoušení skupin strojů a zařízení ve vzájemných vazbách a k prokázání, že dodávka je schopna zkušebního provozu. V paušální ceně musí být obsaženy veškeré náklady na vlastní provedení z</t>
  </si>
  <si>
    <t>-2125912475</t>
  </si>
  <si>
    <t>043002000</t>
  </si>
  <si>
    <t>Zkoušky a ostatní měření_x000d_
- zahrnují i kamerové zkoušky na kan. potrubí</t>
  </si>
  <si>
    <t>2055909556</t>
  </si>
  <si>
    <t>044002000</t>
  </si>
  <si>
    <t>Revize elektro - venkovní osvětlení</t>
  </si>
  <si>
    <t>2068200068</t>
  </si>
  <si>
    <t>045002000</t>
  </si>
  <si>
    <t>Kompletační a koordinační činnost</t>
  </si>
  <si>
    <t>-1716742272</t>
  </si>
  <si>
    <t>049203000</t>
  </si>
  <si>
    <t>Náklady stanovené zvláštními předpisy</t>
  </si>
  <si>
    <t>-1305045340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</si>
  <si>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</si>
  <si>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</si>
  <si>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</si>
  <si>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</si>
  <si>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</si>
  <si>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</si>
  <si>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</si>
  <si>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</si>
  <si>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</si>
  <si>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</si>
  <si>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</si>
  <si>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</si>
  <si>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</si>
  <si>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</si>
  <si>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</si>
  <si>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</si>
  <si>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</si>
  <si>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Ostatní</t>
  </si>
  <si>
    <t>Soupis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</si>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</sst>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6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10"/>
      <color rgb="FF003366"/>
      <name val="Trebuchet MS"/>
    </font>
    <font>
      <i/>
      <sz val="8"/>
      <color rgb="FF003366"/>
      <name val="Trebuchet MS"/>
    </font>
    <font>
      <sz val="8"/>
      <color rgb="FFFF0000"/>
      <name val="Trebuchet MS"/>
    </font>
    <font>
      <sz val="8"/>
      <name val="Trebuchet MS"/>
      <family val="0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i/>
      <sz val="8"/>
      <color rgb="FF0000FF"/>
      <name val="Trebuchet MS"/>
    </font>
    <font>
      <sz val="7"/>
      <color rgb="FF969696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  <top style="hair">
        <color rgb="FF969696"/>
      </top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5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/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  <protection locked="0"/>
    </xf>
    <xf numFmtId="0" fontId="12" fillId="2" borderId="0" xfId="0" applyFont="1" applyFill="1" applyAlignment="1" applyProtection="1">
      <alignment horizontal="left" vertical="center"/>
    </xf>
    <xf numFmtId="0" fontId="13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5" fillId="2" borderId="0" xfId="1" applyFont="1" applyFill="1" applyAlignment="1" applyProtection="1">
      <alignment vertical="center"/>
    </xf>
    <xf numFmtId="0" fontId="45" fillId="2" borderId="0" xfId="1" applyFill="1"/>
    <xf numFmtId="0" fontId="0" fillId="2" borderId="0" xfId="0" applyFill="1"/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6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20" fillId="0" borderId="0" xfId="0" applyFont="1" applyAlignment="1">
      <alignment horizontal="left" vertical="top" wrapText="1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 wrapText="1"/>
    </xf>
    <xf numFmtId="0" fontId="20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1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4" fontId="21" fillId="0" borderId="8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center" vertical="center"/>
    </xf>
    <xf numFmtId="4" fontId="20" fillId="0" borderId="0" xfId="0" applyNumberFormat="1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left" vertical="center"/>
    </xf>
    <xf numFmtId="4" fontId="3" fillId="4" borderId="10" xfId="0" applyNumberFormat="1" applyFont="1" applyFill="1" applyBorder="1" applyAlignment="1" applyProtection="1">
      <alignment vertical="center"/>
    </xf>
    <xf numFmtId="0" fontId="0" fillId="4" borderId="11" xfId="0" applyFont="1" applyFill="1" applyBorder="1" applyAlignment="1" applyProtection="1">
      <alignment vertical="center"/>
    </xf>
    <xf numFmtId="0" fontId="0" fillId="4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5" xfId="0" applyFont="1" applyBorder="1" applyAlignment="1">
      <alignment vertical="center"/>
    </xf>
    <xf numFmtId="0" fontId="2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1" fillId="0" borderId="18" xfId="0" applyFont="1" applyBorder="1" applyAlignment="1" applyProtection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right" vertical="center"/>
    </xf>
    <xf numFmtId="0" fontId="2" fillId="5" borderId="11" xfId="0" applyFont="1" applyFill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center" vertical="center" wrapText="1"/>
    </xf>
    <xf numFmtId="0" fontId="19" fillId="0" borderId="21" xfId="0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3" fillId="0" borderId="18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30" fillId="0" borderId="18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30" fillId="0" borderId="23" xfId="0" applyNumberFormat="1" applyFont="1" applyBorder="1" applyAlignment="1" applyProtection="1">
      <alignment vertical="center"/>
    </xf>
    <xf numFmtId="4" fontId="30" fillId="0" borderId="24" xfId="0" applyNumberFormat="1" applyFont="1" applyBorder="1" applyAlignment="1" applyProtection="1">
      <alignment vertical="center"/>
    </xf>
    <xf numFmtId="166" fontId="30" fillId="0" borderId="24" xfId="0" applyNumberFormat="1" applyFont="1" applyBorder="1" applyAlignment="1" applyProtection="1">
      <alignment vertical="center"/>
    </xf>
    <xf numFmtId="4" fontId="30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31" fillId="2" borderId="0" xfId="1" applyFont="1" applyFill="1" applyAlignment="1">
      <alignment vertical="center"/>
    </xf>
    <xf numFmtId="0" fontId="13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19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left" vertical="center"/>
    </xf>
    <xf numFmtId="4" fontId="24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10" xfId="0" applyFont="1" applyFill="1" applyBorder="1" applyAlignment="1" applyProtection="1">
      <alignment vertical="center"/>
      <protection locked="0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6" xfId="0" applyFont="1" applyFill="1" applyBorder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4" fillId="0" borderId="0" xfId="0" applyNumberFormat="1" applyFont="1" applyAlignment="1" applyProtection="1"/>
    <xf numFmtId="166" fontId="33" fillId="0" borderId="16" xfId="0" applyNumberFormat="1" applyFont="1" applyBorder="1" applyAlignment="1" applyProtection="1"/>
    <xf numFmtId="166" fontId="33" fillId="0" borderId="17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6" fillId="0" borderId="5" xfId="0" applyFont="1" applyBorder="1" applyAlignment="1" applyProtection="1"/>
    <xf numFmtId="0" fontId="6" fillId="0" borderId="0" xfId="0" applyFont="1" applyAlignment="1" applyProtection="1"/>
    <xf numFmtId="0" fontId="6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6" fillId="0" borderId="5" xfId="0" applyFont="1" applyBorder="1" applyAlignment="1"/>
    <xf numFmtId="0" fontId="6" fillId="0" borderId="18" xfId="0" applyFont="1" applyBorder="1" applyAlignment="1" applyProtection="1"/>
    <xf numFmtId="0" fontId="6" fillId="0" borderId="0" xfId="0" applyFont="1" applyBorder="1" applyAlignment="1" applyProtection="1"/>
    <xf numFmtId="166" fontId="6" fillId="0" borderId="0" xfId="0" applyNumberFormat="1" applyFont="1" applyBorder="1" applyAlignment="1" applyProtection="1"/>
    <xf numFmtId="166" fontId="6" fillId="0" borderId="19" xfId="0" applyNumberFormat="1" applyFont="1" applyBorder="1" applyAlignment="1" applyProtection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35" fillId="0" borderId="28" xfId="0" applyFont="1" applyBorder="1" applyAlignment="1" applyProtection="1">
      <alignment horizontal="center" vertical="center"/>
    </xf>
    <xf numFmtId="49" fontId="35" fillId="0" borderId="28" xfId="0" applyNumberFormat="1" applyFont="1" applyBorder="1" applyAlignment="1" applyProtection="1">
      <alignment horizontal="left" vertical="center" wrapText="1"/>
    </xf>
    <xf numFmtId="0" fontId="35" fillId="0" borderId="28" xfId="0" applyFont="1" applyBorder="1" applyAlignment="1" applyProtection="1">
      <alignment horizontal="left" vertical="center" wrapText="1"/>
    </xf>
    <xf numFmtId="0" fontId="35" fillId="0" borderId="28" xfId="0" applyFont="1" applyBorder="1" applyAlignment="1" applyProtection="1">
      <alignment horizontal="center" vertical="center" wrapText="1"/>
    </xf>
    <xf numFmtId="167" fontId="35" fillId="0" borderId="28" xfId="0" applyNumberFormat="1" applyFont="1" applyBorder="1" applyAlignment="1" applyProtection="1">
      <alignment vertical="center"/>
    </xf>
    <xf numFmtId="4" fontId="35" fillId="3" borderId="28" xfId="0" applyNumberFormat="1" applyFont="1" applyFill="1" applyBorder="1" applyAlignment="1" applyProtection="1">
      <alignment vertical="center"/>
      <protection locked="0"/>
    </xf>
    <xf numFmtId="4" fontId="35" fillId="0" borderId="28" xfId="0" applyNumberFormat="1" applyFont="1" applyBorder="1" applyAlignment="1" applyProtection="1">
      <alignment vertical="center"/>
    </xf>
    <xf numFmtId="0" fontId="35" fillId="0" borderId="5" xfId="0" applyFont="1" applyBorder="1" applyAlignment="1">
      <alignment vertical="center"/>
    </xf>
    <xf numFmtId="0" fontId="35" fillId="3" borderId="28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  <xf numFmtId="167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  <protection locked="0"/>
    </xf>
    <xf numFmtId="0" fontId="7" fillId="0" borderId="5" xfId="0" applyFont="1" applyBorder="1" applyAlignment="1">
      <alignment vertical="center"/>
    </xf>
    <xf numFmtId="0" fontId="7" fillId="0" borderId="18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19" xfId="0" applyFont="1" applyBorder="1" applyAlignment="1" applyProtection="1">
      <alignment vertical="center"/>
    </xf>
    <xf numFmtId="0" fontId="7" fillId="0" borderId="0" xfId="0" applyFont="1" applyAlignment="1">
      <alignment horizontal="left" vertical="center"/>
    </xf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3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35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37" fillId="0" borderId="0" xfId="0" applyFont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24" xfId="0" applyFont="1" applyBorder="1" applyAlignment="1" applyProtection="1">
      <alignment horizontal="left" vertical="center"/>
    </xf>
    <xf numFmtId="0" fontId="8" fillId="0" borderId="24" xfId="0" applyFont="1" applyBorder="1" applyAlignment="1" applyProtection="1">
      <alignment vertical="center"/>
    </xf>
    <xf numFmtId="0" fontId="8" fillId="0" borderId="24" xfId="0" applyFont="1" applyBorder="1" applyAlignment="1" applyProtection="1">
      <alignment vertical="center"/>
      <protection locked="0"/>
    </xf>
    <xf numFmtId="4" fontId="8" fillId="0" borderId="24" xfId="0" applyNumberFormat="1" applyFont="1" applyBorder="1" applyAlignme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8" fillId="0" borderId="0" xfId="0" applyFont="1" applyAlignment="1" applyProtection="1">
      <alignment horizontal="left"/>
    </xf>
    <xf numFmtId="4" fontId="8" fillId="0" borderId="0" xfId="0" applyNumberFormat="1" applyFont="1" applyAlignment="1" applyProtection="1"/>
    <xf numFmtId="0" fontId="9" fillId="0" borderId="5" xfId="0" applyFont="1" applyBorder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left"/>
    </xf>
    <xf numFmtId="0" fontId="9" fillId="0" borderId="0" xfId="0" applyFont="1" applyAlignment="1" applyProtection="1">
      <protection locked="0"/>
    </xf>
    <xf numFmtId="4" fontId="9" fillId="0" borderId="0" xfId="0" applyNumberFormat="1" applyFont="1" applyAlignment="1" applyProtection="1"/>
    <xf numFmtId="0" fontId="9" fillId="0" borderId="5" xfId="0" applyFont="1" applyBorder="1" applyAlignment="1"/>
    <xf numFmtId="0" fontId="9" fillId="0" borderId="18" xfId="0" applyFont="1" applyBorder="1" applyAlignment="1" applyProtection="1"/>
    <xf numFmtId="0" fontId="9" fillId="0" borderId="0" xfId="0" applyFont="1" applyBorder="1" applyAlignment="1" applyProtection="1"/>
    <xf numFmtId="166" fontId="9" fillId="0" borderId="0" xfId="0" applyNumberFormat="1" applyFont="1" applyBorder="1" applyAlignment="1" applyProtection="1"/>
    <xf numFmtId="166" fontId="9" fillId="0" borderId="19" xfId="0" applyNumberFormat="1" applyFont="1" applyBorder="1" applyAlignment="1" applyProtection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vertical="center"/>
    </xf>
    <xf numFmtId="0" fontId="6" fillId="0" borderId="23" xfId="0" applyFont="1" applyBorder="1" applyAlignment="1" applyProtection="1"/>
    <xf numFmtId="0" fontId="6" fillId="0" borderId="24" xfId="0" applyFont="1" applyBorder="1" applyAlignment="1" applyProtection="1"/>
    <xf numFmtId="166" fontId="6" fillId="0" borderId="24" xfId="0" applyNumberFormat="1" applyFont="1" applyBorder="1" applyAlignment="1" applyProtection="1"/>
    <xf numFmtId="166" fontId="6" fillId="0" borderId="25" xfId="0" applyNumberFormat="1" applyFont="1" applyBorder="1" applyAlignment="1" applyProtection="1"/>
    <xf numFmtId="0" fontId="0" fillId="0" borderId="23" xfId="0" applyFont="1" applyBorder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0" fillId="0" borderId="23" xfId="0" applyFont="1" applyBorder="1" applyAlignment="1" applyProtection="1">
      <alignment vertical="center"/>
    </xf>
    <xf numFmtId="0" fontId="10" fillId="0" borderId="24" xfId="0" applyFont="1" applyBorder="1" applyAlignment="1" applyProtection="1">
      <alignment vertical="center"/>
    </xf>
    <xf numFmtId="0" fontId="10" fillId="0" borderId="25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vertical="center"/>
    </xf>
    <xf numFmtId="0" fontId="7" fillId="0" borderId="24" xfId="0" applyFont="1" applyBorder="1" applyAlignment="1" applyProtection="1">
      <alignment vertical="center"/>
    </xf>
    <xf numFmtId="0" fontId="7" fillId="0" borderId="25" xfId="0" applyFont="1" applyBorder="1" applyAlignment="1" applyProtection="1">
      <alignment vertical="center"/>
    </xf>
    <xf numFmtId="0" fontId="0" fillId="0" borderId="0" xfId="0" applyAlignment="1">
      <alignment vertical="top"/>
      <protection locked="0"/>
    </xf>
    <xf numFmtId="0" fontId="38" fillId="0" borderId="29" xfId="0" applyFont="1" applyBorder="1" applyAlignment="1">
      <alignment vertical="center" wrapText="1"/>
      <protection locked="0"/>
    </xf>
    <xf numFmtId="0" fontId="38" fillId="0" borderId="30" xfId="0" applyFont="1" applyBorder="1" applyAlignment="1">
      <alignment vertical="center" wrapText="1"/>
      <protection locked="0"/>
    </xf>
    <xf numFmtId="0" fontId="38" fillId="0" borderId="31" xfId="0" applyFont="1" applyBorder="1" applyAlignment="1">
      <alignment vertical="center" wrapText="1"/>
      <protection locked="0"/>
    </xf>
    <xf numFmtId="0" fontId="38" fillId="0" borderId="32" xfId="0" applyFont="1" applyBorder="1" applyAlignment="1">
      <alignment horizontal="center" vertical="center" wrapText="1"/>
      <protection locked="0"/>
    </xf>
    <xf numFmtId="0" fontId="39" fillId="0" borderId="1" xfId="0" applyFont="1" applyBorder="1" applyAlignment="1">
      <alignment horizontal="center" vertical="center" wrapText="1"/>
      <protection locked="0"/>
    </xf>
    <xf numFmtId="0" fontId="38" fillId="0" borderId="33" xfId="0" applyFont="1" applyBorder="1" applyAlignment="1">
      <alignment horizontal="center" vertical="center" wrapText="1"/>
      <protection locked="0"/>
    </xf>
    <xf numFmtId="0" fontId="38" fillId="0" borderId="32" xfId="0" applyFont="1" applyBorder="1" applyAlignment="1">
      <alignment vertical="center" wrapText="1"/>
      <protection locked="0"/>
    </xf>
    <xf numFmtId="0" fontId="40" fillId="0" borderId="34" xfId="0" applyFont="1" applyBorder="1" applyAlignment="1">
      <alignment horizontal="left" wrapText="1"/>
      <protection locked="0"/>
    </xf>
    <xf numFmtId="0" fontId="38" fillId="0" borderId="33" xfId="0" applyFont="1" applyBorder="1" applyAlignment="1">
      <alignment vertical="center" wrapText="1"/>
      <protection locked="0"/>
    </xf>
    <xf numFmtId="0" fontId="40" fillId="0" borderId="1" xfId="0" applyFont="1" applyBorder="1" applyAlignment="1">
      <alignment horizontal="left" vertical="center" wrapText="1"/>
      <protection locked="0"/>
    </xf>
    <xf numFmtId="0" fontId="41" fillId="0" borderId="1" xfId="0" applyFont="1" applyBorder="1" applyAlignment="1">
      <alignment horizontal="left" vertical="center" wrapText="1"/>
      <protection locked="0"/>
    </xf>
    <xf numFmtId="0" fontId="41" fillId="0" borderId="32" xfId="0" applyFont="1" applyBorder="1" applyAlignment="1">
      <alignment vertical="center" wrapText="1"/>
      <protection locked="0"/>
    </xf>
    <xf numFmtId="0" fontId="41" fillId="0" borderId="1" xfId="0" applyFont="1" applyBorder="1" applyAlignment="1">
      <alignment vertical="center" wrapText="1"/>
      <protection locked="0"/>
    </xf>
    <xf numFmtId="0" fontId="41" fillId="0" borderId="1" xfId="0" applyFont="1" applyBorder="1" applyAlignment="1">
      <alignment vertical="center"/>
      <protection locked="0"/>
    </xf>
    <xf numFmtId="0" fontId="41" fillId="0" borderId="1" xfId="0" applyFont="1" applyBorder="1" applyAlignment="1">
      <alignment horizontal="left" vertical="center"/>
      <protection locked="0"/>
    </xf>
    <xf numFmtId="49" fontId="41" fillId="0" borderId="1" xfId="0" applyNumberFormat="1" applyFont="1" applyBorder="1" applyAlignment="1">
      <alignment horizontal="left" vertical="center" wrapText="1"/>
      <protection locked="0"/>
    </xf>
    <xf numFmtId="49" fontId="41" fillId="0" borderId="1" xfId="0" applyNumberFormat="1" applyFont="1" applyBorder="1" applyAlignment="1">
      <alignment vertical="center" wrapText="1"/>
      <protection locked="0"/>
    </xf>
    <xf numFmtId="0" fontId="38" fillId="0" borderId="35" xfId="0" applyFont="1" applyBorder="1" applyAlignment="1">
      <alignment vertical="center" wrapText="1"/>
      <protection locked="0"/>
    </xf>
    <xf numFmtId="0" fontId="42" fillId="0" borderId="34" xfId="0" applyFont="1" applyBorder="1" applyAlignment="1">
      <alignment vertical="center" wrapText="1"/>
      <protection locked="0"/>
    </xf>
    <xf numFmtId="0" fontId="38" fillId="0" borderId="36" xfId="0" applyFont="1" applyBorder="1" applyAlignment="1">
      <alignment vertical="center" wrapText="1"/>
      <protection locked="0"/>
    </xf>
    <xf numFmtId="0" fontId="38" fillId="0" borderId="1" xfId="0" applyFont="1" applyBorder="1" applyAlignment="1">
      <alignment vertical="top"/>
      <protection locked="0"/>
    </xf>
    <xf numFmtId="0" fontId="38" fillId="0" borderId="0" xfId="0" applyFont="1" applyAlignment="1">
      <alignment vertical="top"/>
      <protection locked="0"/>
    </xf>
    <xf numFmtId="0" fontId="38" fillId="0" borderId="29" xfId="0" applyFont="1" applyBorder="1" applyAlignment="1">
      <alignment horizontal="left" vertical="center"/>
      <protection locked="0"/>
    </xf>
    <xf numFmtId="0" fontId="38" fillId="0" borderId="30" xfId="0" applyFont="1" applyBorder="1" applyAlignment="1">
      <alignment horizontal="left" vertical="center"/>
      <protection locked="0"/>
    </xf>
    <xf numFmtId="0" fontId="38" fillId="0" borderId="31" xfId="0" applyFont="1" applyBorder="1" applyAlignment="1">
      <alignment horizontal="left" vertical="center"/>
      <protection locked="0"/>
    </xf>
    <xf numFmtId="0" fontId="38" fillId="0" borderId="32" xfId="0" applyFont="1" applyBorder="1" applyAlignment="1">
      <alignment horizontal="left" vertical="center"/>
      <protection locked="0"/>
    </xf>
    <xf numFmtId="0" fontId="39" fillId="0" borderId="1" xfId="0" applyFont="1" applyBorder="1" applyAlignment="1">
      <alignment horizontal="center" vertical="center"/>
      <protection locked="0"/>
    </xf>
    <xf numFmtId="0" fontId="38" fillId="0" borderId="33" xfId="0" applyFont="1" applyBorder="1" applyAlignment="1">
      <alignment horizontal="left" vertical="center"/>
      <protection locked="0"/>
    </xf>
    <xf numFmtId="0" fontId="40" fillId="0" borderId="1" xfId="0" applyFont="1" applyBorder="1" applyAlignment="1">
      <alignment horizontal="left" vertical="center"/>
      <protection locked="0"/>
    </xf>
    <xf numFmtId="0" fontId="43" fillId="0" borderId="0" xfId="0" applyFont="1" applyAlignment="1">
      <alignment horizontal="left" vertical="center"/>
      <protection locked="0"/>
    </xf>
    <xf numFmtId="0" fontId="40" fillId="0" borderId="34" xfId="0" applyFont="1" applyBorder="1" applyAlignment="1">
      <alignment horizontal="left" vertical="center"/>
      <protection locked="0"/>
    </xf>
    <xf numFmtId="0" fontId="40" fillId="0" borderId="34" xfId="0" applyFont="1" applyBorder="1" applyAlignment="1">
      <alignment horizontal="center" vertical="center"/>
      <protection locked="0"/>
    </xf>
    <xf numFmtId="0" fontId="43" fillId="0" borderId="34" xfId="0" applyFont="1" applyBorder="1" applyAlignment="1">
      <alignment horizontal="left" vertical="center"/>
      <protection locked="0"/>
    </xf>
    <xf numFmtId="0" fontId="44" fillId="0" borderId="1" xfId="0" applyFont="1" applyBorder="1" applyAlignment="1">
      <alignment horizontal="left" vertical="center"/>
      <protection locked="0"/>
    </xf>
    <xf numFmtId="0" fontId="41" fillId="0" borderId="0" xfId="0" applyFont="1" applyAlignment="1">
      <alignment horizontal="left" vertical="center"/>
      <protection locked="0"/>
    </xf>
    <xf numFmtId="0" fontId="41" fillId="0" borderId="1" xfId="0" applyFont="1" applyBorder="1" applyAlignment="1">
      <alignment horizontal="center" vertical="center"/>
      <protection locked="0"/>
    </xf>
    <xf numFmtId="0" fontId="41" fillId="0" borderId="32" xfId="0" applyFont="1" applyBorder="1" applyAlignment="1">
      <alignment horizontal="left" vertical="center"/>
      <protection locked="0"/>
    </xf>
    <xf numFmtId="0" fontId="41" fillId="0" borderId="1" xfId="0" applyFont="1" applyFill="1" applyBorder="1" applyAlignment="1">
      <alignment horizontal="left" vertical="center"/>
      <protection locked="0"/>
    </xf>
    <xf numFmtId="0" fontId="41" fillId="0" borderId="1" xfId="0" applyFont="1" applyFill="1" applyBorder="1" applyAlignment="1">
      <alignment horizontal="center" vertical="center"/>
      <protection locked="0"/>
    </xf>
    <xf numFmtId="0" fontId="38" fillId="0" borderId="35" xfId="0" applyFont="1" applyBorder="1" applyAlignment="1">
      <alignment horizontal="left" vertical="center"/>
      <protection locked="0"/>
    </xf>
    <xf numFmtId="0" fontId="42" fillId="0" borderId="34" xfId="0" applyFont="1" applyBorder="1" applyAlignment="1">
      <alignment horizontal="left" vertical="center"/>
      <protection locked="0"/>
    </xf>
    <xf numFmtId="0" fontId="38" fillId="0" borderId="36" xfId="0" applyFont="1" applyBorder="1" applyAlignment="1">
      <alignment horizontal="left" vertical="center"/>
      <protection locked="0"/>
    </xf>
    <xf numFmtId="0" fontId="38" fillId="0" borderId="1" xfId="0" applyFont="1" applyBorder="1" applyAlignment="1">
      <alignment horizontal="left" vertical="center"/>
      <protection locked="0"/>
    </xf>
    <xf numFmtId="0" fontId="42" fillId="0" borderId="1" xfId="0" applyFont="1" applyBorder="1" applyAlignment="1">
      <alignment horizontal="left" vertical="center"/>
      <protection locked="0"/>
    </xf>
    <xf numFmtId="0" fontId="43" fillId="0" borderId="1" xfId="0" applyFont="1" applyBorder="1" applyAlignment="1">
      <alignment horizontal="left" vertical="center"/>
      <protection locked="0"/>
    </xf>
    <xf numFmtId="0" fontId="41" fillId="0" borderId="34" xfId="0" applyFont="1" applyBorder="1" applyAlignment="1">
      <alignment horizontal="left" vertical="center"/>
      <protection locked="0"/>
    </xf>
    <xf numFmtId="0" fontId="38" fillId="0" borderId="1" xfId="0" applyFont="1" applyBorder="1" applyAlignment="1">
      <alignment horizontal="left" vertical="center" wrapText="1"/>
      <protection locked="0"/>
    </xf>
    <xf numFmtId="0" fontId="41" fillId="0" borderId="1" xfId="0" applyFont="1" applyBorder="1" applyAlignment="1">
      <alignment horizontal="center" vertical="center" wrapText="1"/>
      <protection locked="0"/>
    </xf>
    <xf numFmtId="0" fontId="38" fillId="0" borderId="29" xfId="0" applyFont="1" applyBorder="1" applyAlignment="1">
      <alignment horizontal="left" vertical="center" wrapText="1"/>
      <protection locked="0"/>
    </xf>
    <xf numFmtId="0" fontId="38" fillId="0" borderId="30" xfId="0" applyFont="1" applyBorder="1" applyAlignment="1">
      <alignment horizontal="left" vertical="center" wrapText="1"/>
      <protection locked="0"/>
    </xf>
    <xf numFmtId="0" fontId="38" fillId="0" borderId="31" xfId="0" applyFont="1" applyBorder="1" applyAlignment="1">
      <alignment horizontal="left" vertical="center" wrapText="1"/>
      <protection locked="0"/>
    </xf>
    <xf numFmtId="0" fontId="38" fillId="0" borderId="32" xfId="0" applyFont="1" applyBorder="1" applyAlignment="1">
      <alignment horizontal="left" vertical="center" wrapText="1"/>
      <protection locked="0"/>
    </xf>
    <xf numFmtId="0" fontId="38" fillId="0" borderId="33" xfId="0" applyFont="1" applyBorder="1" applyAlignment="1">
      <alignment horizontal="left" vertical="center" wrapText="1"/>
      <protection locked="0"/>
    </xf>
    <xf numFmtId="0" fontId="43" fillId="0" borderId="32" xfId="0" applyFont="1" applyBorder="1" applyAlignment="1">
      <alignment horizontal="left" vertical="center" wrapText="1"/>
      <protection locked="0"/>
    </xf>
    <xf numFmtId="0" fontId="43" fillId="0" borderId="33" xfId="0" applyFont="1" applyBorder="1" applyAlignment="1">
      <alignment horizontal="left" vertical="center" wrapText="1"/>
      <protection locked="0"/>
    </xf>
    <xf numFmtId="0" fontId="41" fillId="0" borderId="32" xfId="0" applyFont="1" applyBorder="1" applyAlignment="1">
      <alignment horizontal="left" vertical="center" wrapText="1"/>
      <protection locked="0"/>
    </xf>
    <xf numFmtId="0" fontId="41" fillId="0" borderId="33" xfId="0" applyFont="1" applyBorder="1" applyAlignment="1">
      <alignment horizontal="left" vertical="center" wrapText="1"/>
      <protection locked="0"/>
    </xf>
    <xf numFmtId="0" fontId="41" fillId="0" borderId="33" xfId="0" applyFont="1" applyBorder="1" applyAlignment="1">
      <alignment horizontal="left" vertical="center"/>
      <protection locked="0"/>
    </xf>
    <xf numFmtId="0" fontId="41" fillId="0" borderId="35" xfId="0" applyFont="1" applyBorder="1" applyAlignment="1">
      <alignment horizontal="left" vertical="center" wrapText="1"/>
      <protection locked="0"/>
    </xf>
    <xf numFmtId="0" fontId="41" fillId="0" borderId="34" xfId="0" applyFont="1" applyBorder="1" applyAlignment="1">
      <alignment horizontal="left" vertical="center" wrapText="1"/>
      <protection locked="0"/>
    </xf>
    <xf numFmtId="0" fontId="41" fillId="0" borderId="36" xfId="0" applyFont="1" applyBorder="1" applyAlignment="1">
      <alignment horizontal="left" vertical="center" wrapText="1"/>
      <protection locked="0"/>
    </xf>
    <xf numFmtId="0" fontId="41" fillId="0" borderId="1" xfId="0" applyFont="1" applyBorder="1" applyAlignment="1">
      <alignment horizontal="left" vertical="top"/>
      <protection locked="0"/>
    </xf>
    <xf numFmtId="0" fontId="41" fillId="0" borderId="1" xfId="0" applyFont="1" applyBorder="1" applyAlignment="1">
      <alignment horizontal="center" vertical="top"/>
      <protection locked="0"/>
    </xf>
    <xf numFmtId="0" fontId="41" fillId="0" borderId="35" xfId="0" applyFont="1" applyBorder="1" applyAlignment="1">
      <alignment horizontal="left" vertical="center"/>
      <protection locked="0"/>
    </xf>
    <xf numFmtId="0" fontId="41" fillId="0" borderId="36" xfId="0" applyFont="1" applyBorder="1" applyAlignment="1">
      <alignment horizontal="left" vertical="center"/>
      <protection locked="0"/>
    </xf>
    <xf numFmtId="0" fontId="43" fillId="0" borderId="0" xfId="0" applyFont="1" applyAlignment="1">
      <alignment vertical="center"/>
      <protection locked="0"/>
    </xf>
    <xf numFmtId="0" fontId="40" fillId="0" borderId="1" xfId="0" applyFont="1" applyBorder="1" applyAlignment="1">
      <alignment vertical="center"/>
      <protection locked="0"/>
    </xf>
    <xf numFmtId="0" fontId="43" fillId="0" borderId="34" xfId="0" applyFont="1" applyBorder="1" applyAlignment="1">
      <alignment vertical="center"/>
      <protection locked="0"/>
    </xf>
    <xf numFmtId="0" fontId="40" fillId="0" borderId="34" xfId="0" applyFont="1" applyBorder="1" applyAlignment="1">
      <alignment vertical="center"/>
      <protection locked="0"/>
    </xf>
    <xf numFmtId="0" fontId="0" fillId="0" borderId="1" xfId="0" applyBorder="1" applyAlignment="1">
      <alignment vertical="top"/>
      <protection locked="0"/>
    </xf>
    <xf numFmtId="49" fontId="41" fillId="0" borderId="1" xfId="0" applyNumberFormat="1" applyFont="1" applyBorder="1" applyAlignment="1">
      <alignment horizontal="left" vertical="center"/>
      <protection locked="0"/>
    </xf>
    <xf numFmtId="0" fontId="0" fillId="0" borderId="34" xfId="0" applyBorder="1" applyAlignment="1">
      <alignment vertical="top"/>
      <protection locked="0"/>
    </xf>
    <xf numFmtId="0" fontId="40" fillId="0" borderId="34" xfId="0" applyFont="1" applyBorder="1" applyAlignment="1">
      <alignment horizontal="left"/>
      <protection locked="0"/>
    </xf>
    <xf numFmtId="0" fontId="43" fillId="0" borderId="34" xfId="0" applyFont="1" applyBorder="1" applyAlignment="1">
      <protection locked="0"/>
    </xf>
    <xf numFmtId="0" fontId="38" fillId="0" borderId="32" xfId="0" applyFont="1" applyBorder="1" applyAlignment="1">
      <alignment vertical="top"/>
      <protection locked="0"/>
    </xf>
    <xf numFmtId="0" fontId="38" fillId="0" borderId="33" xfId="0" applyFont="1" applyBorder="1" applyAlignment="1">
      <alignment vertical="top"/>
      <protection locked="0"/>
    </xf>
    <xf numFmtId="0" fontId="38" fillId="0" borderId="1" xfId="0" applyFont="1" applyBorder="1" applyAlignment="1">
      <alignment horizontal="center" vertical="center"/>
      <protection locked="0"/>
    </xf>
    <xf numFmtId="0" fontId="38" fillId="0" borderId="1" xfId="0" applyFont="1" applyBorder="1" applyAlignment="1">
      <alignment horizontal="left" vertical="top"/>
      <protection locked="0"/>
    </xf>
    <xf numFmtId="0" fontId="38" fillId="0" borderId="35" xfId="0" applyFont="1" applyBorder="1" applyAlignment="1">
      <alignment vertical="top"/>
      <protection locked="0"/>
    </xf>
    <xf numFmtId="0" fontId="38" fillId="0" borderId="34" xfId="0" applyFont="1" applyBorder="1" applyAlignment="1">
      <alignment vertical="top"/>
      <protection locked="0"/>
    </xf>
    <xf numFmtId="0" fontId="38" fillId="0" borderId="36" xfId="0" applyFont="1" applyBorder="1" applyAlignment="1">
      <alignment vertical="top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styles" Target="styles.xml" /><Relationship Id="rId18" Type="http://schemas.openxmlformats.org/officeDocument/2006/relationships/theme" Target="theme/theme1.xml" /><Relationship Id="rId19" Type="http://schemas.openxmlformats.org/officeDocument/2006/relationships/calcChain" Target="calcChain.xml" /><Relationship Id="rId2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drawing" Target="../drawings/drawing15.xml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1.67" hidden="1" customWidth="1"/>
    <col min="51" max="51" width="21.67" hidden="1" customWidth="1"/>
    <col min="52" max="52" width="21.67" hidden="1" customWidth="1"/>
    <col min="53" max="53" width="19.17" hidden="1" customWidth="1"/>
    <col min="54" max="54" width="25" hidden="1" customWidth="1"/>
    <col min="55" max="55" width="19.1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 ht="21.36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1" t="s">
        <v>4</v>
      </c>
      <c r="BB1" s="21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2" t="s">
        <v>6</v>
      </c>
      <c r="BU1" s="22" t="s">
        <v>6</v>
      </c>
      <c r="BV1" s="22" t="s">
        <v>7</v>
      </c>
    </row>
    <row r="2" ht="36.96" customHeight="1">
      <c r="AR2"/>
      <c r="BS2" s="23" t="s">
        <v>8</v>
      </c>
      <c r="BT2" s="23" t="s">
        <v>9</v>
      </c>
    </row>
    <row r="3" ht="6.96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8</v>
      </c>
      <c r="BT3" s="23" t="s">
        <v>10</v>
      </c>
    </row>
    <row r="4" ht="36.96" customHeight="1">
      <c r="B4" s="27"/>
      <c r="C4" s="28"/>
      <c r="D4" s="29" t="s">
        <v>11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0"/>
      <c r="AS4" s="31" t="s">
        <v>12</v>
      </c>
      <c r="BE4" s="32" t="s">
        <v>13</v>
      </c>
      <c r="BS4" s="23" t="s">
        <v>14</v>
      </c>
    </row>
    <row r="5" ht="14.4" customHeight="1">
      <c r="B5" s="27"/>
      <c r="C5" s="28"/>
      <c r="D5" s="33" t="s">
        <v>15</v>
      </c>
      <c r="E5" s="28"/>
      <c r="F5" s="28"/>
      <c r="G5" s="28"/>
      <c r="H5" s="28"/>
      <c r="I5" s="28"/>
      <c r="J5" s="28"/>
      <c r="K5" s="34" t="s">
        <v>16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30"/>
      <c r="BE5" s="35" t="s">
        <v>17</v>
      </c>
      <c r="BS5" s="23" t="s">
        <v>8</v>
      </c>
    </row>
    <row r="6" ht="36.96" customHeight="1">
      <c r="B6" s="27"/>
      <c r="C6" s="28"/>
      <c r="D6" s="36" t="s">
        <v>18</v>
      </c>
      <c r="E6" s="28"/>
      <c r="F6" s="28"/>
      <c r="G6" s="28"/>
      <c r="H6" s="28"/>
      <c r="I6" s="28"/>
      <c r="J6" s="28"/>
      <c r="K6" s="37" t="s">
        <v>19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30"/>
      <c r="BE6" s="38"/>
      <c r="BS6" s="23" t="s">
        <v>8</v>
      </c>
    </row>
    <row r="7" ht="14.4" customHeight="1">
      <c r="B7" s="27"/>
      <c r="C7" s="28"/>
      <c r="D7" s="39" t="s">
        <v>20</v>
      </c>
      <c r="E7" s="28"/>
      <c r="F7" s="28"/>
      <c r="G7" s="28"/>
      <c r="H7" s="28"/>
      <c r="I7" s="28"/>
      <c r="J7" s="28"/>
      <c r="K7" s="34" t="s">
        <v>21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9" t="s">
        <v>22</v>
      </c>
      <c r="AL7" s="28"/>
      <c r="AM7" s="28"/>
      <c r="AN7" s="34" t="s">
        <v>21</v>
      </c>
      <c r="AO7" s="28"/>
      <c r="AP7" s="28"/>
      <c r="AQ7" s="30"/>
      <c r="BE7" s="38"/>
      <c r="BS7" s="23" t="s">
        <v>8</v>
      </c>
    </row>
    <row r="8" ht="14.4" customHeight="1">
      <c r="B8" s="27"/>
      <c r="C8" s="28"/>
      <c r="D8" s="39" t="s">
        <v>23</v>
      </c>
      <c r="E8" s="28"/>
      <c r="F8" s="28"/>
      <c r="G8" s="28"/>
      <c r="H8" s="28"/>
      <c r="I8" s="28"/>
      <c r="J8" s="28"/>
      <c r="K8" s="34" t="s">
        <v>24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9" t="s">
        <v>25</v>
      </c>
      <c r="AL8" s="28"/>
      <c r="AM8" s="28"/>
      <c r="AN8" s="40" t="s">
        <v>26</v>
      </c>
      <c r="AO8" s="28"/>
      <c r="AP8" s="28"/>
      <c r="AQ8" s="30"/>
      <c r="BE8" s="38"/>
      <c r="BS8" s="23" t="s">
        <v>8</v>
      </c>
    </row>
    <row r="9" ht="14.4" customHeight="1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30"/>
      <c r="BE9" s="38"/>
      <c r="BS9" s="23" t="s">
        <v>8</v>
      </c>
    </row>
    <row r="10" ht="14.4" customHeight="1">
      <c r="B10" s="27"/>
      <c r="C10" s="28"/>
      <c r="D10" s="39" t="s">
        <v>27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9" t="s">
        <v>28</v>
      </c>
      <c r="AL10" s="28"/>
      <c r="AM10" s="28"/>
      <c r="AN10" s="34" t="s">
        <v>29</v>
      </c>
      <c r="AO10" s="28"/>
      <c r="AP10" s="28"/>
      <c r="AQ10" s="30"/>
      <c r="BE10" s="38"/>
      <c r="BS10" s="23" t="s">
        <v>8</v>
      </c>
    </row>
    <row r="11" ht="18.48" customHeight="1">
      <c r="B11" s="27"/>
      <c r="C11" s="28"/>
      <c r="D11" s="28"/>
      <c r="E11" s="34" t="s">
        <v>30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9" t="s">
        <v>31</v>
      </c>
      <c r="AL11" s="28"/>
      <c r="AM11" s="28"/>
      <c r="AN11" s="34" t="s">
        <v>21</v>
      </c>
      <c r="AO11" s="28"/>
      <c r="AP11" s="28"/>
      <c r="AQ11" s="30"/>
      <c r="BE11" s="38"/>
      <c r="BS11" s="23" t="s">
        <v>8</v>
      </c>
    </row>
    <row r="12" ht="6.96" customHeight="1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30"/>
      <c r="BE12" s="38"/>
      <c r="BS12" s="23" t="s">
        <v>8</v>
      </c>
    </row>
    <row r="13" ht="14.4" customHeight="1">
      <c r="B13" s="27"/>
      <c r="C13" s="28"/>
      <c r="D13" s="39" t="s">
        <v>32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9" t="s">
        <v>28</v>
      </c>
      <c r="AL13" s="28"/>
      <c r="AM13" s="28"/>
      <c r="AN13" s="41" t="s">
        <v>33</v>
      </c>
      <c r="AO13" s="28"/>
      <c r="AP13" s="28"/>
      <c r="AQ13" s="30"/>
      <c r="BE13" s="38"/>
      <c r="BS13" s="23" t="s">
        <v>8</v>
      </c>
    </row>
    <row r="14">
      <c r="B14" s="27"/>
      <c r="C14" s="28"/>
      <c r="D14" s="28"/>
      <c r="E14" s="41" t="s">
        <v>33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9" t="s">
        <v>31</v>
      </c>
      <c r="AL14" s="28"/>
      <c r="AM14" s="28"/>
      <c r="AN14" s="41" t="s">
        <v>33</v>
      </c>
      <c r="AO14" s="28"/>
      <c r="AP14" s="28"/>
      <c r="AQ14" s="30"/>
      <c r="BE14" s="38"/>
      <c r="BS14" s="23" t="s">
        <v>8</v>
      </c>
    </row>
    <row r="15" ht="6.96" customHeight="1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30"/>
      <c r="BE15" s="38"/>
      <c r="BS15" s="23" t="s">
        <v>6</v>
      </c>
    </row>
    <row r="16" ht="14.4" customHeight="1">
      <c r="B16" s="27"/>
      <c r="C16" s="28"/>
      <c r="D16" s="39" t="s">
        <v>34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9" t="s">
        <v>28</v>
      </c>
      <c r="AL16" s="28"/>
      <c r="AM16" s="28"/>
      <c r="AN16" s="34" t="s">
        <v>21</v>
      </c>
      <c r="AO16" s="28"/>
      <c r="AP16" s="28"/>
      <c r="AQ16" s="30"/>
      <c r="BE16" s="38"/>
      <c r="BS16" s="23" t="s">
        <v>6</v>
      </c>
    </row>
    <row r="17" ht="18.48" customHeight="1">
      <c r="B17" s="27"/>
      <c r="C17" s="28"/>
      <c r="D17" s="28"/>
      <c r="E17" s="34" t="s">
        <v>24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9" t="s">
        <v>31</v>
      </c>
      <c r="AL17" s="28"/>
      <c r="AM17" s="28"/>
      <c r="AN17" s="34" t="s">
        <v>21</v>
      </c>
      <c r="AO17" s="28"/>
      <c r="AP17" s="28"/>
      <c r="AQ17" s="30"/>
      <c r="BE17" s="38"/>
      <c r="BS17" s="23" t="s">
        <v>35</v>
      </c>
    </row>
    <row r="18" ht="6.96" customHeight="1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30"/>
      <c r="BE18" s="38"/>
      <c r="BS18" s="23" t="s">
        <v>8</v>
      </c>
    </row>
    <row r="19" ht="14.4" customHeight="1">
      <c r="B19" s="27"/>
      <c r="C19" s="28"/>
      <c r="D19" s="39" t="s">
        <v>36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30"/>
      <c r="BE19" s="38"/>
      <c r="BS19" s="23" t="s">
        <v>8</v>
      </c>
    </row>
    <row r="20" ht="57" customHeight="1">
      <c r="B20" s="27"/>
      <c r="C20" s="28"/>
      <c r="D20" s="28"/>
      <c r="E20" s="43" t="s">
        <v>37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28"/>
      <c r="AP20" s="28"/>
      <c r="AQ20" s="30"/>
      <c r="BE20" s="38"/>
      <c r="BS20" s="23" t="s">
        <v>35</v>
      </c>
    </row>
    <row r="21" ht="6.96" customHeight="1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30"/>
      <c r="BE21" s="38"/>
    </row>
    <row r="22" ht="6.96" customHeight="1">
      <c r="B22" s="27"/>
      <c r="C22" s="28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28"/>
      <c r="AQ22" s="30"/>
      <c r="BE22" s="38"/>
    </row>
    <row r="23" s="1" customFormat="1" ht="25.92" customHeight="1">
      <c r="B23" s="45"/>
      <c r="C23" s="46"/>
      <c r="D23" s="47" t="s">
        <v>38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9">
        <f>ROUND(AG51,2)</f>
        <v>0</v>
      </c>
      <c r="AL23" s="48"/>
      <c r="AM23" s="48"/>
      <c r="AN23" s="48"/>
      <c r="AO23" s="48"/>
      <c r="AP23" s="46"/>
      <c r="AQ23" s="50"/>
      <c r="BE23" s="38"/>
    </row>
    <row r="24" s="1" customFormat="1" ht="6.96" customHeight="1"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50"/>
      <c r="BE24" s="38"/>
    </row>
    <row r="25" s="1" customFormat="1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51" t="s">
        <v>39</v>
      </c>
      <c r="M25" s="51"/>
      <c r="N25" s="51"/>
      <c r="O25" s="51"/>
      <c r="P25" s="46"/>
      <c r="Q25" s="46"/>
      <c r="R25" s="46"/>
      <c r="S25" s="46"/>
      <c r="T25" s="46"/>
      <c r="U25" s="46"/>
      <c r="V25" s="46"/>
      <c r="W25" s="51" t="s">
        <v>40</v>
      </c>
      <c r="X25" s="51"/>
      <c r="Y25" s="51"/>
      <c r="Z25" s="51"/>
      <c r="AA25" s="51"/>
      <c r="AB25" s="51"/>
      <c r="AC25" s="51"/>
      <c r="AD25" s="51"/>
      <c r="AE25" s="51"/>
      <c r="AF25" s="46"/>
      <c r="AG25" s="46"/>
      <c r="AH25" s="46"/>
      <c r="AI25" s="46"/>
      <c r="AJ25" s="46"/>
      <c r="AK25" s="51" t="s">
        <v>41</v>
      </c>
      <c r="AL25" s="51"/>
      <c r="AM25" s="51"/>
      <c r="AN25" s="51"/>
      <c r="AO25" s="51"/>
      <c r="AP25" s="46"/>
      <c r="AQ25" s="50"/>
      <c r="BE25" s="38"/>
    </row>
    <row r="26" s="2" customFormat="1" ht="14.4" customHeight="1">
      <c r="B26" s="52"/>
      <c r="C26" s="53"/>
      <c r="D26" s="54" t="s">
        <v>42</v>
      </c>
      <c r="E26" s="53"/>
      <c r="F26" s="54" t="s">
        <v>43</v>
      </c>
      <c r="G26" s="53"/>
      <c r="H26" s="53"/>
      <c r="I26" s="53"/>
      <c r="J26" s="53"/>
      <c r="K26" s="53"/>
      <c r="L26" s="55">
        <v>0.20999999999999999</v>
      </c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6">
        <f>ROUND(AZ51,2)</f>
        <v>0</v>
      </c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6">
        <f>ROUND(AV51,2)</f>
        <v>0</v>
      </c>
      <c r="AL26" s="53"/>
      <c r="AM26" s="53"/>
      <c r="AN26" s="53"/>
      <c r="AO26" s="53"/>
      <c r="AP26" s="53"/>
      <c r="AQ26" s="57"/>
      <c r="BE26" s="38"/>
    </row>
    <row r="27" s="2" customFormat="1" ht="14.4" customHeight="1">
      <c r="B27" s="52"/>
      <c r="C27" s="53"/>
      <c r="D27" s="53"/>
      <c r="E27" s="53"/>
      <c r="F27" s="54" t="s">
        <v>44</v>
      </c>
      <c r="G27" s="53"/>
      <c r="H27" s="53"/>
      <c r="I27" s="53"/>
      <c r="J27" s="53"/>
      <c r="K27" s="53"/>
      <c r="L27" s="55">
        <v>0.14999999999999999</v>
      </c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6">
        <f>ROUND(BA51,2)</f>
        <v>0</v>
      </c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6">
        <f>ROUND(AW51,2)</f>
        <v>0</v>
      </c>
      <c r="AL27" s="53"/>
      <c r="AM27" s="53"/>
      <c r="AN27" s="53"/>
      <c r="AO27" s="53"/>
      <c r="AP27" s="53"/>
      <c r="AQ27" s="57"/>
      <c r="BE27" s="38"/>
    </row>
    <row r="28" hidden="1" s="2" customFormat="1" ht="14.4" customHeight="1">
      <c r="B28" s="52"/>
      <c r="C28" s="53"/>
      <c r="D28" s="53"/>
      <c r="E28" s="53"/>
      <c r="F28" s="54" t="s">
        <v>45</v>
      </c>
      <c r="G28" s="53"/>
      <c r="H28" s="53"/>
      <c r="I28" s="53"/>
      <c r="J28" s="53"/>
      <c r="K28" s="53"/>
      <c r="L28" s="55">
        <v>0.20999999999999999</v>
      </c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6">
        <f>ROUND(BB51,2)</f>
        <v>0</v>
      </c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6">
        <v>0</v>
      </c>
      <c r="AL28" s="53"/>
      <c r="AM28" s="53"/>
      <c r="AN28" s="53"/>
      <c r="AO28" s="53"/>
      <c r="AP28" s="53"/>
      <c r="AQ28" s="57"/>
      <c r="BE28" s="38"/>
    </row>
    <row r="29" hidden="1" s="2" customFormat="1" ht="14.4" customHeight="1">
      <c r="B29" s="52"/>
      <c r="C29" s="53"/>
      <c r="D29" s="53"/>
      <c r="E29" s="53"/>
      <c r="F29" s="54" t="s">
        <v>46</v>
      </c>
      <c r="G29" s="53"/>
      <c r="H29" s="53"/>
      <c r="I29" s="53"/>
      <c r="J29" s="53"/>
      <c r="K29" s="53"/>
      <c r="L29" s="55">
        <v>0.14999999999999999</v>
      </c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6">
        <f>ROUND(BC51,2)</f>
        <v>0</v>
      </c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6">
        <v>0</v>
      </c>
      <c r="AL29" s="53"/>
      <c r="AM29" s="53"/>
      <c r="AN29" s="53"/>
      <c r="AO29" s="53"/>
      <c r="AP29" s="53"/>
      <c r="AQ29" s="57"/>
      <c r="BE29" s="38"/>
    </row>
    <row r="30" hidden="1" s="2" customFormat="1" ht="14.4" customHeight="1">
      <c r="B30" s="52"/>
      <c r="C30" s="53"/>
      <c r="D30" s="53"/>
      <c r="E30" s="53"/>
      <c r="F30" s="54" t="s">
        <v>47</v>
      </c>
      <c r="G30" s="53"/>
      <c r="H30" s="53"/>
      <c r="I30" s="53"/>
      <c r="J30" s="53"/>
      <c r="K30" s="53"/>
      <c r="L30" s="55">
        <v>0</v>
      </c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6">
        <f>ROUND(BD51,2)</f>
        <v>0</v>
      </c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6">
        <v>0</v>
      </c>
      <c r="AL30" s="53"/>
      <c r="AM30" s="53"/>
      <c r="AN30" s="53"/>
      <c r="AO30" s="53"/>
      <c r="AP30" s="53"/>
      <c r="AQ30" s="57"/>
      <c r="BE30" s="38"/>
    </row>
    <row r="31" s="1" customFormat="1" ht="6.96" customHeight="1"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50"/>
      <c r="BE31" s="38"/>
    </row>
    <row r="32" s="1" customFormat="1" ht="25.92" customHeight="1">
      <c r="B32" s="45"/>
      <c r="C32" s="58"/>
      <c r="D32" s="59" t="s">
        <v>48</v>
      </c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1" t="s">
        <v>49</v>
      </c>
      <c r="U32" s="60"/>
      <c r="V32" s="60"/>
      <c r="W32" s="60"/>
      <c r="X32" s="62" t="s">
        <v>50</v>
      </c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3">
        <f>SUM(AK23:AK30)</f>
        <v>0</v>
      </c>
      <c r="AL32" s="60"/>
      <c r="AM32" s="60"/>
      <c r="AN32" s="60"/>
      <c r="AO32" s="64"/>
      <c r="AP32" s="58"/>
      <c r="AQ32" s="65"/>
      <c r="BE32" s="38"/>
    </row>
    <row r="33" s="1" customFormat="1" ht="6.96" customHeight="1"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50"/>
    </row>
    <row r="34" s="1" customFormat="1" ht="6.96" customHeight="1">
      <c r="B34" s="66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8"/>
    </row>
    <row r="38" s="1" customFormat="1" ht="6.96" customHeight="1">
      <c r="B38" s="69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1"/>
    </row>
    <row r="39" s="1" customFormat="1" ht="36.96" customHeight="1">
      <c r="B39" s="45"/>
      <c r="C39" s="72" t="s">
        <v>51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1"/>
    </row>
    <row r="40" s="1" customFormat="1" ht="6.96" customHeight="1">
      <c r="B40" s="4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1"/>
    </row>
    <row r="41" s="3" customFormat="1" ht="14.4" customHeight="1">
      <c r="B41" s="74"/>
      <c r="C41" s="75" t="s">
        <v>15</v>
      </c>
      <c r="D41" s="76"/>
      <c r="E41" s="76"/>
      <c r="F41" s="76"/>
      <c r="G41" s="76"/>
      <c r="H41" s="76"/>
      <c r="I41" s="76"/>
      <c r="J41" s="76"/>
      <c r="K41" s="76"/>
      <c r="L41" s="76" t="str">
        <f>K5</f>
        <v>Hostivice</v>
      </c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7"/>
    </row>
    <row r="42" s="4" customFormat="1" ht="36.96" customHeight="1">
      <c r="B42" s="78"/>
      <c r="C42" s="79" t="s">
        <v>18</v>
      </c>
      <c r="D42" s="80"/>
      <c r="E42" s="80"/>
      <c r="F42" s="80"/>
      <c r="G42" s="80"/>
      <c r="H42" s="80"/>
      <c r="I42" s="80"/>
      <c r="J42" s="80"/>
      <c r="K42" s="80"/>
      <c r="L42" s="81" t="str">
        <f>K6</f>
        <v>Novostavba 2. areálu MŠ Hostivice - Finalizace projektu 11.7.2018</v>
      </c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2"/>
    </row>
    <row r="43" s="1" customFormat="1" ht="6.96" customHeight="1">
      <c r="B43" s="45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1"/>
    </row>
    <row r="44" s="1" customFormat="1">
      <c r="B44" s="45"/>
      <c r="C44" s="75" t="s">
        <v>23</v>
      </c>
      <c r="D44" s="73"/>
      <c r="E44" s="73"/>
      <c r="F44" s="73"/>
      <c r="G44" s="73"/>
      <c r="H44" s="73"/>
      <c r="I44" s="73"/>
      <c r="J44" s="73"/>
      <c r="K44" s="73"/>
      <c r="L44" s="83" t="str">
        <f>IF(K8="","",K8)</f>
        <v xml:space="preserve"> </v>
      </c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5" t="s">
        <v>25</v>
      </c>
      <c r="AJ44" s="73"/>
      <c r="AK44" s="73"/>
      <c r="AL44" s="73"/>
      <c r="AM44" s="84" t="str">
        <f>IF(AN8= "","",AN8)</f>
        <v>1. 3. 2018</v>
      </c>
      <c r="AN44" s="84"/>
      <c r="AO44" s="73"/>
      <c r="AP44" s="73"/>
      <c r="AQ44" s="73"/>
      <c r="AR44" s="71"/>
    </row>
    <row r="45" s="1" customFormat="1" ht="6.96" customHeight="1">
      <c r="B45" s="45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1"/>
    </row>
    <row r="46" s="1" customFormat="1">
      <c r="B46" s="45"/>
      <c r="C46" s="75" t="s">
        <v>27</v>
      </c>
      <c r="D46" s="73"/>
      <c r="E46" s="73"/>
      <c r="F46" s="73"/>
      <c r="G46" s="73"/>
      <c r="H46" s="73"/>
      <c r="I46" s="73"/>
      <c r="J46" s="73"/>
      <c r="K46" s="73"/>
      <c r="L46" s="76" t="str">
        <f>IF(E11= "","",E11)</f>
        <v>Město Hostivice</v>
      </c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5" t="s">
        <v>34</v>
      </c>
      <c r="AJ46" s="73"/>
      <c r="AK46" s="73"/>
      <c r="AL46" s="73"/>
      <c r="AM46" s="76" t="str">
        <f>IF(E17="","",E17)</f>
        <v xml:space="preserve"> </v>
      </c>
      <c r="AN46" s="76"/>
      <c r="AO46" s="76"/>
      <c r="AP46" s="76"/>
      <c r="AQ46" s="73"/>
      <c r="AR46" s="71"/>
      <c r="AS46" s="85" t="s">
        <v>52</v>
      </c>
      <c r="AT46" s="86"/>
      <c r="AU46" s="87"/>
      <c r="AV46" s="87"/>
      <c r="AW46" s="87"/>
      <c r="AX46" s="87"/>
      <c r="AY46" s="87"/>
      <c r="AZ46" s="87"/>
      <c r="BA46" s="87"/>
      <c r="BB46" s="87"/>
      <c r="BC46" s="87"/>
      <c r="BD46" s="88"/>
    </row>
    <row r="47" s="1" customFormat="1">
      <c r="B47" s="45"/>
      <c r="C47" s="75" t="s">
        <v>32</v>
      </c>
      <c r="D47" s="73"/>
      <c r="E47" s="73"/>
      <c r="F47" s="73"/>
      <c r="G47" s="73"/>
      <c r="H47" s="73"/>
      <c r="I47" s="73"/>
      <c r="J47" s="73"/>
      <c r="K47" s="73"/>
      <c r="L47" s="76" t="str">
        <f>IF(E14= "Vyplň údaj","",E14)</f>
        <v/>
      </c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1"/>
      <c r="AS47" s="89"/>
      <c r="AT47" s="90"/>
      <c r="AU47" s="91"/>
      <c r="AV47" s="91"/>
      <c r="AW47" s="91"/>
      <c r="AX47" s="91"/>
      <c r="AY47" s="91"/>
      <c r="AZ47" s="91"/>
      <c r="BA47" s="91"/>
      <c r="BB47" s="91"/>
      <c r="BC47" s="91"/>
      <c r="BD47" s="92"/>
    </row>
    <row r="48" s="1" customFormat="1" ht="10.8" customHeight="1">
      <c r="B48" s="45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1"/>
      <c r="AS48" s="93"/>
      <c r="AT48" s="54"/>
      <c r="AU48" s="46"/>
      <c r="AV48" s="46"/>
      <c r="AW48" s="46"/>
      <c r="AX48" s="46"/>
      <c r="AY48" s="46"/>
      <c r="AZ48" s="46"/>
      <c r="BA48" s="46"/>
      <c r="BB48" s="46"/>
      <c r="BC48" s="46"/>
      <c r="BD48" s="94"/>
    </row>
    <row r="49" s="1" customFormat="1" ht="29.28" customHeight="1">
      <c r="B49" s="45"/>
      <c r="C49" s="95" t="s">
        <v>53</v>
      </c>
      <c r="D49" s="96"/>
      <c r="E49" s="96"/>
      <c r="F49" s="96"/>
      <c r="G49" s="96"/>
      <c r="H49" s="97"/>
      <c r="I49" s="98" t="s">
        <v>54</v>
      </c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9" t="s">
        <v>55</v>
      </c>
      <c r="AH49" s="96"/>
      <c r="AI49" s="96"/>
      <c r="AJ49" s="96"/>
      <c r="AK49" s="96"/>
      <c r="AL49" s="96"/>
      <c r="AM49" s="96"/>
      <c r="AN49" s="98" t="s">
        <v>56</v>
      </c>
      <c r="AO49" s="96"/>
      <c r="AP49" s="96"/>
      <c r="AQ49" s="100" t="s">
        <v>57</v>
      </c>
      <c r="AR49" s="71"/>
      <c r="AS49" s="101" t="s">
        <v>58</v>
      </c>
      <c r="AT49" s="102" t="s">
        <v>59</v>
      </c>
      <c r="AU49" s="102" t="s">
        <v>60</v>
      </c>
      <c r="AV49" s="102" t="s">
        <v>61</v>
      </c>
      <c r="AW49" s="102" t="s">
        <v>62</v>
      </c>
      <c r="AX49" s="102" t="s">
        <v>63</v>
      </c>
      <c r="AY49" s="102" t="s">
        <v>64</v>
      </c>
      <c r="AZ49" s="102" t="s">
        <v>65</v>
      </c>
      <c r="BA49" s="102" t="s">
        <v>66</v>
      </c>
      <c r="BB49" s="102" t="s">
        <v>67</v>
      </c>
      <c r="BC49" s="102" t="s">
        <v>68</v>
      </c>
      <c r="BD49" s="103" t="s">
        <v>69</v>
      </c>
    </row>
    <row r="50" s="1" customFormat="1" ht="10.8" customHeight="1">
      <c r="B50" s="45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1"/>
      <c r="AS50" s="104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6"/>
    </row>
    <row r="51" s="4" customFormat="1" ht="32.4" customHeight="1">
      <c r="B51" s="78"/>
      <c r="C51" s="107" t="s">
        <v>70</v>
      </c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9">
        <f>ROUND(SUM(AG52:AG65),2)</f>
        <v>0</v>
      </c>
      <c r="AH51" s="109"/>
      <c r="AI51" s="109"/>
      <c r="AJ51" s="109"/>
      <c r="AK51" s="109"/>
      <c r="AL51" s="109"/>
      <c r="AM51" s="109"/>
      <c r="AN51" s="110">
        <f>SUM(AG51,AT51)</f>
        <v>0</v>
      </c>
      <c r="AO51" s="110"/>
      <c r="AP51" s="110"/>
      <c r="AQ51" s="111" t="s">
        <v>21</v>
      </c>
      <c r="AR51" s="82"/>
      <c r="AS51" s="112">
        <f>ROUND(SUM(AS52:AS65),2)</f>
        <v>0</v>
      </c>
      <c r="AT51" s="113">
        <f>ROUND(SUM(AV51:AW51),2)</f>
        <v>0</v>
      </c>
      <c r="AU51" s="114">
        <f>ROUND(SUM(AU52:AU65),5)</f>
        <v>0</v>
      </c>
      <c r="AV51" s="113">
        <f>ROUND(AZ51*L26,2)</f>
        <v>0</v>
      </c>
      <c r="AW51" s="113">
        <f>ROUND(BA51*L27,2)</f>
        <v>0</v>
      </c>
      <c r="AX51" s="113">
        <f>ROUND(BB51*L26,2)</f>
        <v>0</v>
      </c>
      <c r="AY51" s="113">
        <f>ROUND(BC51*L27,2)</f>
        <v>0</v>
      </c>
      <c r="AZ51" s="113">
        <f>ROUND(SUM(AZ52:AZ65),2)</f>
        <v>0</v>
      </c>
      <c r="BA51" s="113">
        <f>ROUND(SUM(BA52:BA65),2)</f>
        <v>0</v>
      </c>
      <c r="BB51" s="113">
        <f>ROUND(SUM(BB52:BB65),2)</f>
        <v>0</v>
      </c>
      <c r="BC51" s="113">
        <f>ROUND(SUM(BC52:BC65),2)</f>
        <v>0</v>
      </c>
      <c r="BD51" s="115">
        <f>ROUND(SUM(BD52:BD65),2)</f>
        <v>0</v>
      </c>
      <c r="BS51" s="116" t="s">
        <v>71</v>
      </c>
      <c r="BT51" s="116" t="s">
        <v>72</v>
      </c>
      <c r="BU51" s="117" t="s">
        <v>73</v>
      </c>
      <c r="BV51" s="116" t="s">
        <v>74</v>
      </c>
      <c r="BW51" s="116" t="s">
        <v>7</v>
      </c>
      <c r="BX51" s="116" t="s">
        <v>75</v>
      </c>
      <c r="CL51" s="116" t="s">
        <v>21</v>
      </c>
    </row>
    <row r="52" s="5" customFormat="1" ht="16.5" customHeight="1">
      <c r="A52" s="118" t="s">
        <v>76</v>
      </c>
      <c r="B52" s="119"/>
      <c r="C52" s="120"/>
      <c r="D52" s="121" t="s">
        <v>77</v>
      </c>
      <c r="E52" s="121"/>
      <c r="F52" s="121"/>
      <c r="G52" s="121"/>
      <c r="H52" s="121"/>
      <c r="I52" s="122"/>
      <c r="J52" s="121" t="s">
        <v>78</v>
      </c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3">
        <f>'D.1 - Stavební část'!J27</f>
        <v>0</v>
      </c>
      <c r="AH52" s="122"/>
      <c r="AI52" s="122"/>
      <c r="AJ52" s="122"/>
      <c r="AK52" s="122"/>
      <c r="AL52" s="122"/>
      <c r="AM52" s="122"/>
      <c r="AN52" s="123">
        <f>SUM(AG52,AT52)</f>
        <v>0</v>
      </c>
      <c r="AO52" s="122"/>
      <c r="AP52" s="122"/>
      <c r="AQ52" s="124" t="s">
        <v>79</v>
      </c>
      <c r="AR52" s="125"/>
      <c r="AS52" s="126">
        <v>0</v>
      </c>
      <c r="AT52" s="127">
        <f>ROUND(SUM(AV52:AW52),2)</f>
        <v>0</v>
      </c>
      <c r="AU52" s="128">
        <f>'D.1 - Stavební část'!P106</f>
        <v>0</v>
      </c>
      <c r="AV52" s="127">
        <f>'D.1 - Stavební část'!J30</f>
        <v>0</v>
      </c>
      <c r="AW52" s="127">
        <f>'D.1 - Stavební část'!J31</f>
        <v>0</v>
      </c>
      <c r="AX52" s="127">
        <f>'D.1 - Stavební část'!J32</f>
        <v>0</v>
      </c>
      <c r="AY52" s="127">
        <f>'D.1 - Stavební část'!J33</f>
        <v>0</v>
      </c>
      <c r="AZ52" s="127">
        <f>'D.1 - Stavební část'!F30</f>
        <v>0</v>
      </c>
      <c r="BA52" s="127">
        <f>'D.1 - Stavební část'!F31</f>
        <v>0</v>
      </c>
      <c r="BB52" s="127">
        <f>'D.1 - Stavební část'!F32</f>
        <v>0</v>
      </c>
      <c r="BC52" s="127">
        <f>'D.1 - Stavební část'!F33</f>
        <v>0</v>
      </c>
      <c r="BD52" s="129">
        <f>'D.1 - Stavební část'!F34</f>
        <v>0</v>
      </c>
      <c r="BT52" s="130" t="s">
        <v>80</v>
      </c>
      <c r="BV52" s="130" t="s">
        <v>74</v>
      </c>
      <c r="BW52" s="130" t="s">
        <v>81</v>
      </c>
      <c r="BX52" s="130" t="s">
        <v>7</v>
      </c>
      <c r="CL52" s="130" t="s">
        <v>21</v>
      </c>
      <c r="CM52" s="130" t="s">
        <v>82</v>
      </c>
    </row>
    <row r="53" s="5" customFormat="1" ht="31.5" customHeight="1">
      <c r="A53" s="118" t="s">
        <v>76</v>
      </c>
      <c r="B53" s="119"/>
      <c r="C53" s="120"/>
      <c r="D53" s="121" t="s">
        <v>83</v>
      </c>
      <c r="E53" s="121"/>
      <c r="F53" s="121"/>
      <c r="G53" s="121"/>
      <c r="H53" s="121"/>
      <c r="I53" s="122"/>
      <c r="J53" s="121" t="s">
        <v>84</v>
      </c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3">
        <f>'D.1.4 A - Zdravotně techn...'!J27</f>
        <v>0</v>
      </c>
      <c r="AH53" s="122"/>
      <c r="AI53" s="122"/>
      <c r="AJ53" s="122"/>
      <c r="AK53" s="122"/>
      <c r="AL53" s="122"/>
      <c r="AM53" s="122"/>
      <c r="AN53" s="123">
        <f>SUM(AG53,AT53)</f>
        <v>0</v>
      </c>
      <c r="AO53" s="122"/>
      <c r="AP53" s="122"/>
      <c r="AQ53" s="124" t="s">
        <v>79</v>
      </c>
      <c r="AR53" s="125"/>
      <c r="AS53" s="126">
        <v>0</v>
      </c>
      <c r="AT53" s="127">
        <f>ROUND(SUM(AV53:AW53),2)</f>
        <v>0</v>
      </c>
      <c r="AU53" s="128">
        <f>'D.1.4 A - Zdravotně techn...'!P83</f>
        <v>0</v>
      </c>
      <c r="AV53" s="127">
        <f>'D.1.4 A - Zdravotně techn...'!J30</f>
        <v>0</v>
      </c>
      <c r="AW53" s="127">
        <f>'D.1.4 A - Zdravotně techn...'!J31</f>
        <v>0</v>
      </c>
      <c r="AX53" s="127">
        <f>'D.1.4 A - Zdravotně techn...'!J32</f>
        <v>0</v>
      </c>
      <c r="AY53" s="127">
        <f>'D.1.4 A - Zdravotně techn...'!J33</f>
        <v>0</v>
      </c>
      <c r="AZ53" s="127">
        <f>'D.1.4 A - Zdravotně techn...'!F30</f>
        <v>0</v>
      </c>
      <c r="BA53" s="127">
        <f>'D.1.4 A - Zdravotně techn...'!F31</f>
        <v>0</v>
      </c>
      <c r="BB53" s="127">
        <f>'D.1.4 A - Zdravotně techn...'!F32</f>
        <v>0</v>
      </c>
      <c r="BC53" s="127">
        <f>'D.1.4 A - Zdravotně techn...'!F33</f>
        <v>0</v>
      </c>
      <c r="BD53" s="129">
        <f>'D.1.4 A - Zdravotně techn...'!F34</f>
        <v>0</v>
      </c>
      <c r="BT53" s="130" t="s">
        <v>80</v>
      </c>
      <c r="BV53" s="130" t="s">
        <v>74</v>
      </c>
      <c r="BW53" s="130" t="s">
        <v>85</v>
      </c>
      <c r="BX53" s="130" t="s">
        <v>7</v>
      </c>
      <c r="CL53" s="130" t="s">
        <v>21</v>
      </c>
      <c r="CM53" s="130" t="s">
        <v>82</v>
      </c>
    </row>
    <row r="54" s="5" customFormat="1" ht="63" customHeight="1">
      <c r="A54" s="118" t="s">
        <v>76</v>
      </c>
      <c r="B54" s="119"/>
      <c r="C54" s="120"/>
      <c r="D54" s="121" t="s">
        <v>86</v>
      </c>
      <c r="E54" s="121"/>
      <c r="F54" s="121"/>
      <c r="G54" s="121"/>
      <c r="H54" s="121"/>
      <c r="I54" s="122"/>
      <c r="J54" s="121" t="s">
        <v>87</v>
      </c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  <c r="AG54" s="123">
        <f>'D 1.4_B_Vytápění UT - Vzd...'!J27</f>
        <v>0</v>
      </c>
      <c r="AH54" s="122"/>
      <c r="AI54" s="122"/>
      <c r="AJ54" s="122"/>
      <c r="AK54" s="122"/>
      <c r="AL54" s="122"/>
      <c r="AM54" s="122"/>
      <c r="AN54" s="123">
        <f>SUM(AG54,AT54)</f>
        <v>0</v>
      </c>
      <c r="AO54" s="122"/>
      <c r="AP54" s="122"/>
      <c r="AQ54" s="124" t="s">
        <v>79</v>
      </c>
      <c r="AR54" s="125"/>
      <c r="AS54" s="126">
        <v>0</v>
      </c>
      <c r="AT54" s="127">
        <f>ROUND(SUM(AV54:AW54),2)</f>
        <v>0</v>
      </c>
      <c r="AU54" s="128">
        <f>'D 1.4_B_Vytápění UT - Vzd...'!P91</f>
        <v>0</v>
      </c>
      <c r="AV54" s="127">
        <f>'D 1.4_B_Vytápění UT - Vzd...'!J30</f>
        <v>0</v>
      </c>
      <c r="AW54" s="127">
        <f>'D 1.4_B_Vytápění UT - Vzd...'!J31</f>
        <v>0</v>
      </c>
      <c r="AX54" s="127">
        <f>'D 1.4_B_Vytápění UT - Vzd...'!J32</f>
        <v>0</v>
      </c>
      <c r="AY54" s="127">
        <f>'D 1.4_B_Vytápění UT - Vzd...'!J33</f>
        <v>0</v>
      </c>
      <c r="AZ54" s="127">
        <f>'D 1.4_B_Vytápění UT - Vzd...'!F30</f>
        <v>0</v>
      </c>
      <c r="BA54" s="127">
        <f>'D 1.4_B_Vytápění UT - Vzd...'!F31</f>
        <v>0</v>
      </c>
      <c r="BB54" s="127">
        <f>'D 1.4_B_Vytápění UT - Vzd...'!F32</f>
        <v>0</v>
      </c>
      <c r="BC54" s="127">
        <f>'D 1.4_B_Vytápění UT - Vzd...'!F33</f>
        <v>0</v>
      </c>
      <c r="BD54" s="129">
        <f>'D 1.4_B_Vytápění UT - Vzd...'!F34</f>
        <v>0</v>
      </c>
      <c r="BT54" s="130" t="s">
        <v>80</v>
      </c>
      <c r="BV54" s="130" t="s">
        <v>74</v>
      </c>
      <c r="BW54" s="130" t="s">
        <v>88</v>
      </c>
      <c r="BX54" s="130" t="s">
        <v>7</v>
      </c>
      <c r="CL54" s="130" t="s">
        <v>21</v>
      </c>
      <c r="CM54" s="130" t="s">
        <v>82</v>
      </c>
    </row>
    <row r="55" s="5" customFormat="1" ht="31.5" customHeight="1">
      <c r="A55" s="118" t="s">
        <v>76</v>
      </c>
      <c r="B55" s="119"/>
      <c r="C55" s="120"/>
      <c r="D55" s="121" t="s">
        <v>89</v>
      </c>
      <c r="E55" s="121"/>
      <c r="F55" s="121"/>
      <c r="G55" s="121"/>
      <c r="H55" s="121"/>
      <c r="I55" s="122"/>
      <c r="J55" s="121" t="s">
        <v>90</v>
      </c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3">
        <f>'D.1.4_B - Vzduchotechnika...'!J27</f>
        <v>0</v>
      </c>
      <c r="AH55" s="122"/>
      <c r="AI55" s="122"/>
      <c r="AJ55" s="122"/>
      <c r="AK55" s="122"/>
      <c r="AL55" s="122"/>
      <c r="AM55" s="122"/>
      <c r="AN55" s="123">
        <f>SUM(AG55,AT55)</f>
        <v>0</v>
      </c>
      <c r="AO55" s="122"/>
      <c r="AP55" s="122"/>
      <c r="AQ55" s="124" t="s">
        <v>79</v>
      </c>
      <c r="AR55" s="125"/>
      <c r="AS55" s="126">
        <v>0</v>
      </c>
      <c r="AT55" s="127">
        <f>ROUND(SUM(AV55:AW55),2)</f>
        <v>0</v>
      </c>
      <c r="AU55" s="128">
        <f>'D.1.4_B - Vzduchotechnika...'!P122</f>
        <v>0</v>
      </c>
      <c r="AV55" s="127">
        <f>'D.1.4_B - Vzduchotechnika...'!J30</f>
        <v>0</v>
      </c>
      <c r="AW55" s="127">
        <f>'D.1.4_B - Vzduchotechnika...'!J31</f>
        <v>0</v>
      </c>
      <c r="AX55" s="127">
        <f>'D.1.4_B - Vzduchotechnika...'!J32</f>
        <v>0</v>
      </c>
      <c r="AY55" s="127">
        <f>'D.1.4_B - Vzduchotechnika...'!J33</f>
        <v>0</v>
      </c>
      <c r="AZ55" s="127">
        <f>'D.1.4_B - Vzduchotechnika...'!F30</f>
        <v>0</v>
      </c>
      <c r="BA55" s="127">
        <f>'D.1.4_B - Vzduchotechnika...'!F31</f>
        <v>0</v>
      </c>
      <c r="BB55" s="127">
        <f>'D.1.4_B - Vzduchotechnika...'!F32</f>
        <v>0</v>
      </c>
      <c r="BC55" s="127">
        <f>'D.1.4_B - Vzduchotechnika...'!F33</f>
        <v>0</v>
      </c>
      <c r="BD55" s="129">
        <f>'D.1.4_B - Vzduchotechnika...'!F34</f>
        <v>0</v>
      </c>
      <c r="BT55" s="130" t="s">
        <v>80</v>
      </c>
      <c r="BV55" s="130" t="s">
        <v>74</v>
      </c>
      <c r="BW55" s="130" t="s">
        <v>91</v>
      </c>
      <c r="BX55" s="130" t="s">
        <v>7</v>
      </c>
      <c r="CL55" s="130" t="s">
        <v>21</v>
      </c>
      <c r="CM55" s="130" t="s">
        <v>82</v>
      </c>
    </row>
    <row r="56" s="5" customFormat="1" ht="31.5" customHeight="1">
      <c r="A56" s="118" t="s">
        <v>76</v>
      </c>
      <c r="B56" s="119"/>
      <c r="C56" s="120"/>
      <c r="D56" s="121" t="s">
        <v>92</v>
      </c>
      <c r="E56" s="121"/>
      <c r="F56" s="121"/>
      <c r="G56" s="121"/>
      <c r="H56" s="121"/>
      <c r="I56" s="122"/>
      <c r="J56" s="121" t="s">
        <v>93</v>
      </c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3">
        <f>'D.1.4_D - Silnoproudá ele...'!J27</f>
        <v>0</v>
      </c>
      <c r="AH56" s="122"/>
      <c r="AI56" s="122"/>
      <c r="AJ56" s="122"/>
      <c r="AK56" s="122"/>
      <c r="AL56" s="122"/>
      <c r="AM56" s="122"/>
      <c r="AN56" s="123">
        <f>SUM(AG56,AT56)</f>
        <v>0</v>
      </c>
      <c r="AO56" s="122"/>
      <c r="AP56" s="122"/>
      <c r="AQ56" s="124" t="s">
        <v>79</v>
      </c>
      <c r="AR56" s="125"/>
      <c r="AS56" s="126">
        <v>0</v>
      </c>
      <c r="AT56" s="127">
        <f>ROUND(SUM(AV56:AW56),2)</f>
        <v>0</v>
      </c>
      <c r="AU56" s="128">
        <f>'D.1.4_D - Silnoproudá ele...'!P125</f>
        <v>0</v>
      </c>
      <c r="AV56" s="127">
        <f>'D.1.4_D - Silnoproudá ele...'!J30</f>
        <v>0</v>
      </c>
      <c r="AW56" s="127">
        <f>'D.1.4_D - Silnoproudá ele...'!J31</f>
        <v>0</v>
      </c>
      <c r="AX56" s="127">
        <f>'D.1.4_D - Silnoproudá ele...'!J32</f>
        <v>0</v>
      </c>
      <c r="AY56" s="127">
        <f>'D.1.4_D - Silnoproudá ele...'!J33</f>
        <v>0</v>
      </c>
      <c r="AZ56" s="127">
        <f>'D.1.4_D - Silnoproudá ele...'!F30</f>
        <v>0</v>
      </c>
      <c r="BA56" s="127">
        <f>'D.1.4_D - Silnoproudá ele...'!F31</f>
        <v>0</v>
      </c>
      <c r="BB56" s="127">
        <f>'D.1.4_D - Silnoproudá ele...'!F32</f>
        <v>0</v>
      </c>
      <c r="BC56" s="127">
        <f>'D.1.4_D - Silnoproudá ele...'!F33</f>
        <v>0</v>
      </c>
      <c r="BD56" s="129">
        <f>'D.1.4_D - Silnoproudá ele...'!F34</f>
        <v>0</v>
      </c>
      <c r="BT56" s="130" t="s">
        <v>80</v>
      </c>
      <c r="BV56" s="130" t="s">
        <v>74</v>
      </c>
      <c r="BW56" s="130" t="s">
        <v>94</v>
      </c>
      <c r="BX56" s="130" t="s">
        <v>7</v>
      </c>
      <c r="CL56" s="130" t="s">
        <v>21</v>
      </c>
      <c r="CM56" s="130" t="s">
        <v>82</v>
      </c>
    </row>
    <row r="57" s="5" customFormat="1" ht="16.5" customHeight="1">
      <c r="A57" s="118" t="s">
        <v>76</v>
      </c>
      <c r="B57" s="119"/>
      <c r="C57" s="120"/>
      <c r="D57" s="121" t="s">
        <v>95</v>
      </c>
      <c r="E57" s="121"/>
      <c r="F57" s="121"/>
      <c r="G57" s="121"/>
      <c r="H57" s="121"/>
      <c r="I57" s="122"/>
      <c r="J57" s="121" t="s">
        <v>96</v>
      </c>
      <c r="K57" s="121"/>
      <c r="L57" s="121"/>
      <c r="M57" s="121"/>
      <c r="N57" s="121"/>
      <c r="O57" s="121"/>
      <c r="P57" s="121"/>
      <c r="Q57" s="121"/>
      <c r="R57" s="121"/>
      <c r="S57" s="121"/>
      <c r="T57" s="121"/>
      <c r="U57" s="121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  <c r="AG57" s="123">
        <f>'D.1.4 - E Gastro'!J27</f>
        <v>0</v>
      </c>
      <c r="AH57" s="122"/>
      <c r="AI57" s="122"/>
      <c r="AJ57" s="122"/>
      <c r="AK57" s="122"/>
      <c r="AL57" s="122"/>
      <c r="AM57" s="122"/>
      <c r="AN57" s="123">
        <f>SUM(AG57,AT57)</f>
        <v>0</v>
      </c>
      <c r="AO57" s="122"/>
      <c r="AP57" s="122"/>
      <c r="AQ57" s="124" t="s">
        <v>79</v>
      </c>
      <c r="AR57" s="125"/>
      <c r="AS57" s="126">
        <v>0</v>
      </c>
      <c r="AT57" s="127">
        <f>ROUND(SUM(AV57:AW57),2)</f>
        <v>0</v>
      </c>
      <c r="AU57" s="128">
        <f>'D.1.4 - E Gastro'!P76</f>
        <v>0</v>
      </c>
      <c r="AV57" s="127">
        <f>'D.1.4 - E Gastro'!J30</f>
        <v>0</v>
      </c>
      <c r="AW57" s="127">
        <f>'D.1.4 - E Gastro'!J31</f>
        <v>0</v>
      </c>
      <c r="AX57" s="127">
        <f>'D.1.4 - E Gastro'!J32</f>
        <v>0</v>
      </c>
      <c r="AY57" s="127">
        <f>'D.1.4 - E Gastro'!J33</f>
        <v>0</v>
      </c>
      <c r="AZ57" s="127">
        <f>'D.1.4 - E Gastro'!F30</f>
        <v>0</v>
      </c>
      <c r="BA57" s="127">
        <f>'D.1.4 - E Gastro'!F31</f>
        <v>0</v>
      </c>
      <c r="BB57" s="127">
        <f>'D.1.4 - E Gastro'!F32</f>
        <v>0</v>
      </c>
      <c r="BC57" s="127">
        <f>'D.1.4 - E Gastro'!F33</f>
        <v>0</v>
      </c>
      <c r="BD57" s="129">
        <f>'D.1.4 - E Gastro'!F34</f>
        <v>0</v>
      </c>
      <c r="BT57" s="130" t="s">
        <v>80</v>
      </c>
      <c r="BV57" s="130" t="s">
        <v>74</v>
      </c>
      <c r="BW57" s="130" t="s">
        <v>97</v>
      </c>
      <c r="BX57" s="130" t="s">
        <v>7</v>
      </c>
      <c r="CL57" s="130" t="s">
        <v>21</v>
      </c>
      <c r="CM57" s="130" t="s">
        <v>82</v>
      </c>
    </row>
    <row r="58" s="5" customFormat="1" ht="31.5" customHeight="1">
      <c r="A58" s="118" t="s">
        <v>76</v>
      </c>
      <c r="B58" s="119"/>
      <c r="C58" s="120"/>
      <c r="D58" s="121" t="s">
        <v>98</v>
      </c>
      <c r="E58" s="121"/>
      <c r="F58" s="121"/>
      <c r="G58" s="121"/>
      <c r="H58" s="121"/>
      <c r="I58" s="122"/>
      <c r="J58" s="121" t="s">
        <v>99</v>
      </c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3">
        <f>'D.2.IO.01 - Přeložka kana...'!J27</f>
        <v>0</v>
      </c>
      <c r="AH58" s="122"/>
      <c r="AI58" s="122"/>
      <c r="AJ58" s="122"/>
      <c r="AK58" s="122"/>
      <c r="AL58" s="122"/>
      <c r="AM58" s="122"/>
      <c r="AN58" s="123">
        <f>SUM(AG58,AT58)</f>
        <v>0</v>
      </c>
      <c r="AO58" s="122"/>
      <c r="AP58" s="122"/>
      <c r="AQ58" s="124" t="s">
        <v>79</v>
      </c>
      <c r="AR58" s="125"/>
      <c r="AS58" s="126">
        <v>0</v>
      </c>
      <c r="AT58" s="127">
        <f>ROUND(SUM(AV58:AW58),2)</f>
        <v>0</v>
      </c>
      <c r="AU58" s="128">
        <f>'D.2.IO.01 - Přeložka kana...'!P80</f>
        <v>0</v>
      </c>
      <c r="AV58" s="127">
        <f>'D.2.IO.01 - Přeložka kana...'!J30</f>
        <v>0</v>
      </c>
      <c r="AW58" s="127">
        <f>'D.2.IO.01 - Přeložka kana...'!J31</f>
        <v>0</v>
      </c>
      <c r="AX58" s="127">
        <f>'D.2.IO.01 - Přeložka kana...'!J32</f>
        <v>0</v>
      </c>
      <c r="AY58" s="127">
        <f>'D.2.IO.01 - Přeložka kana...'!J33</f>
        <v>0</v>
      </c>
      <c r="AZ58" s="127">
        <f>'D.2.IO.01 - Přeložka kana...'!F30</f>
        <v>0</v>
      </c>
      <c r="BA58" s="127">
        <f>'D.2.IO.01 - Přeložka kana...'!F31</f>
        <v>0</v>
      </c>
      <c r="BB58" s="127">
        <f>'D.2.IO.01 - Přeložka kana...'!F32</f>
        <v>0</v>
      </c>
      <c r="BC58" s="127">
        <f>'D.2.IO.01 - Přeložka kana...'!F33</f>
        <v>0</v>
      </c>
      <c r="BD58" s="129">
        <f>'D.2.IO.01 - Přeložka kana...'!F34</f>
        <v>0</v>
      </c>
      <c r="BT58" s="130" t="s">
        <v>80</v>
      </c>
      <c r="BV58" s="130" t="s">
        <v>74</v>
      </c>
      <c r="BW58" s="130" t="s">
        <v>100</v>
      </c>
      <c r="BX58" s="130" t="s">
        <v>7</v>
      </c>
      <c r="CL58" s="130" t="s">
        <v>21</v>
      </c>
      <c r="CM58" s="130" t="s">
        <v>82</v>
      </c>
    </row>
    <row r="59" s="5" customFormat="1" ht="47.25" customHeight="1">
      <c r="A59" s="118" t="s">
        <v>76</v>
      </c>
      <c r="B59" s="119"/>
      <c r="C59" s="120"/>
      <c r="D59" s="121" t="s">
        <v>101</v>
      </c>
      <c r="E59" s="121"/>
      <c r="F59" s="121"/>
      <c r="G59" s="121"/>
      <c r="H59" s="121"/>
      <c r="I59" s="122"/>
      <c r="J59" s="121" t="s">
        <v>102</v>
      </c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3">
        <f>'D.2 IO.02 Zadání - Přípoj...'!J27</f>
        <v>0</v>
      </c>
      <c r="AH59" s="122"/>
      <c r="AI59" s="122"/>
      <c r="AJ59" s="122"/>
      <c r="AK59" s="122"/>
      <c r="AL59" s="122"/>
      <c r="AM59" s="122"/>
      <c r="AN59" s="123">
        <f>SUM(AG59,AT59)</f>
        <v>0</v>
      </c>
      <c r="AO59" s="122"/>
      <c r="AP59" s="122"/>
      <c r="AQ59" s="124" t="s">
        <v>79</v>
      </c>
      <c r="AR59" s="125"/>
      <c r="AS59" s="126">
        <v>0</v>
      </c>
      <c r="AT59" s="127">
        <f>ROUND(SUM(AV59:AW59),2)</f>
        <v>0</v>
      </c>
      <c r="AU59" s="128">
        <f>'D.2 IO.02 Zadání - Přípoj...'!P79</f>
        <v>0</v>
      </c>
      <c r="AV59" s="127">
        <f>'D.2 IO.02 Zadání - Přípoj...'!J30</f>
        <v>0</v>
      </c>
      <c r="AW59" s="127">
        <f>'D.2 IO.02 Zadání - Přípoj...'!J31</f>
        <v>0</v>
      </c>
      <c r="AX59" s="127">
        <f>'D.2 IO.02 Zadání - Přípoj...'!J32</f>
        <v>0</v>
      </c>
      <c r="AY59" s="127">
        <f>'D.2 IO.02 Zadání - Přípoj...'!J33</f>
        <v>0</v>
      </c>
      <c r="AZ59" s="127">
        <f>'D.2 IO.02 Zadání - Přípoj...'!F30</f>
        <v>0</v>
      </c>
      <c r="BA59" s="127">
        <f>'D.2 IO.02 Zadání - Přípoj...'!F31</f>
        <v>0</v>
      </c>
      <c r="BB59" s="127">
        <f>'D.2 IO.02 Zadání - Přípoj...'!F32</f>
        <v>0</v>
      </c>
      <c r="BC59" s="127">
        <f>'D.2 IO.02 Zadání - Přípoj...'!F33</f>
        <v>0</v>
      </c>
      <c r="BD59" s="129">
        <f>'D.2 IO.02 Zadání - Přípoj...'!F34</f>
        <v>0</v>
      </c>
      <c r="BT59" s="130" t="s">
        <v>80</v>
      </c>
      <c r="BV59" s="130" t="s">
        <v>74</v>
      </c>
      <c r="BW59" s="130" t="s">
        <v>103</v>
      </c>
      <c r="BX59" s="130" t="s">
        <v>7</v>
      </c>
      <c r="CL59" s="130" t="s">
        <v>21</v>
      </c>
      <c r="CM59" s="130" t="s">
        <v>82</v>
      </c>
    </row>
    <row r="60" s="5" customFormat="1" ht="31.5" customHeight="1">
      <c r="A60" s="118" t="s">
        <v>76</v>
      </c>
      <c r="B60" s="119"/>
      <c r="C60" s="120"/>
      <c r="D60" s="121" t="s">
        <v>104</v>
      </c>
      <c r="E60" s="121"/>
      <c r="F60" s="121"/>
      <c r="G60" s="121"/>
      <c r="H60" s="121"/>
      <c r="I60" s="122"/>
      <c r="J60" s="121" t="s">
        <v>105</v>
      </c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3">
        <f>'D.2 IO.03 - Přípojka NN a...'!J27</f>
        <v>0</v>
      </c>
      <c r="AH60" s="122"/>
      <c r="AI60" s="122"/>
      <c r="AJ60" s="122"/>
      <c r="AK60" s="122"/>
      <c r="AL60" s="122"/>
      <c r="AM60" s="122"/>
      <c r="AN60" s="123">
        <f>SUM(AG60,AT60)</f>
        <v>0</v>
      </c>
      <c r="AO60" s="122"/>
      <c r="AP60" s="122"/>
      <c r="AQ60" s="124" t="s">
        <v>79</v>
      </c>
      <c r="AR60" s="125"/>
      <c r="AS60" s="126">
        <v>0</v>
      </c>
      <c r="AT60" s="127">
        <f>ROUND(SUM(AV60:AW60),2)</f>
        <v>0</v>
      </c>
      <c r="AU60" s="128">
        <f>'D.2 IO.03 - Přípojka NN a...'!P78</f>
        <v>0</v>
      </c>
      <c r="AV60" s="127">
        <f>'D.2 IO.03 - Přípojka NN a...'!J30</f>
        <v>0</v>
      </c>
      <c r="AW60" s="127">
        <f>'D.2 IO.03 - Přípojka NN a...'!J31</f>
        <v>0</v>
      </c>
      <c r="AX60" s="127">
        <f>'D.2 IO.03 - Přípojka NN a...'!J32</f>
        <v>0</v>
      </c>
      <c r="AY60" s="127">
        <f>'D.2 IO.03 - Přípojka NN a...'!J33</f>
        <v>0</v>
      </c>
      <c r="AZ60" s="127">
        <f>'D.2 IO.03 - Přípojka NN a...'!F30</f>
        <v>0</v>
      </c>
      <c r="BA60" s="127">
        <f>'D.2 IO.03 - Přípojka NN a...'!F31</f>
        <v>0</v>
      </c>
      <c r="BB60" s="127">
        <f>'D.2 IO.03 - Přípojka NN a...'!F32</f>
        <v>0</v>
      </c>
      <c r="BC60" s="127">
        <f>'D.2 IO.03 - Přípojka NN a...'!F33</f>
        <v>0</v>
      </c>
      <c r="BD60" s="129">
        <f>'D.2 IO.03 - Přípojka NN a...'!F34</f>
        <v>0</v>
      </c>
      <c r="BT60" s="130" t="s">
        <v>80</v>
      </c>
      <c r="BV60" s="130" t="s">
        <v>74</v>
      </c>
      <c r="BW60" s="130" t="s">
        <v>106</v>
      </c>
      <c r="BX60" s="130" t="s">
        <v>7</v>
      </c>
      <c r="CL60" s="130" t="s">
        <v>21</v>
      </c>
      <c r="CM60" s="130" t="s">
        <v>82</v>
      </c>
    </row>
    <row r="61" s="5" customFormat="1" ht="31.5" customHeight="1">
      <c r="A61" s="118" t="s">
        <v>76</v>
      </c>
      <c r="B61" s="119"/>
      <c r="C61" s="120"/>
      <c r="D61" s="121" t="s">
        <v>107</v>
      </c>
      <c r="E61" s="121"/>
      <c r="F61" s="121"/>
      <c r="G61" s="121"/>
      <c r="H61" s="121"/>
      <c r="I61" s="122"/>
      <c r="J61" s="121" t="s">
        <v>108</v>
      </c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3">
        <f>'D.2 IO 03_ - Přípojka NN ...'!J27</f>
        <v>0</v>
      </c>
      <c r="AH61" s="122"/>
      <c r="AI61" s="122"/>
      <c r="AJ61" s="122"/>
      <c r="AK61" s="122"/>
      <c r="AL61" s="122"/>
      <c r="AM61" s="122"/>
      <c r="AN61" s="123">
        <f>SUM(AG61,AT61)</f>
        <v>0</v>
      </c>
      <c r="AO61" s="122"/>
      <c r="AP61" s="122"/>
      <c r="AQ61" s="124" t="s">
        <v>79</v>
      </c>
      <c r="AR61" s="125"/>
      <c r="AS61" s="126">
        <v>0</v>
      </c>
      <c r="AT61" s="127">
        <f>ROUND(SUM(AV61:AW61),2)</f>
        <v>0</v>
      </c>
      <c r="AU61" s="128">
        <f>'D.2 IO 03_ - Přípojka NN ...'!P87</f>
        <v>0</v>
      </c>
      <c r="AV61" s="127">
        <f>'D.2 IO 03_ - Přípojka NN ...'!J30</f>
        <v>0</v>
      </c>
      <c r="AW61" s="127">
        <f>'D.2 IO 03_ - Přípojka NN ...'!J31</f>
        <v>0</v>
      </c>
      <c r="AX61" s="127">
        <f>'D.2 IO 03_ - Přípojka NN ...'!J32</f>
        <v>0</v>
      </c>
      <c r="AY61" s="127">
        <f>'D.2 IO 03_ - Přípojka NN ...'!J33</f>
        <v>0</v>
      </c>
      <c r="AZ61" s="127">
        <f>'D.2 IO 03_ - Přípojka NN ...'!F30</f>
        <v>0</v>
      </c>
      <c r="BA61" s="127">
        <f>'D.2 IO 03_ - Přípojka NN ...'!F31</f>
        <v>0</v>
      </c>
      <c r="BB61" s="127">
        <f>'D.2 IO 03_ - Přípojka NN ...'!F32</f>
        <v>0</v>
      </c>
      <c r="BC61" s="127">
        <f>'D.2 IO 03_ - Přípojka NN ...'!F33</f>
        <v>0</v>
      </c>
      <c r="BD61" s="129">
        <f>'D.2 IO 03_ - Přípojka NN ...'!F34</f>
        <v>0</v>
      </c>
      <c r="BT61" s="130" t="s">
        <v>80</v>
      </c>
      <c r="BV61" s="130" t="s">
        <v>74</v>
      </c>
      <c r="BW61" s="130" t="s">
        <v>109</v>
      </c>
      <c r="BX61" s="130" t="s">
        <v>7</v>
      </c>
      <c r="CL61" s="130" t="s">
        <v>21</v>
      </c>
      <c r="CM61" s="130" t="s">
        <v>82</v>
      </c>
    </row>
    <row r="62" s="5" customFormat="1" ht="31.5" customHeight="1">
      <c r="A62" s="118" t="s">
        <v>76</v>
      </c>
      <c r="B62" s="119"/>
      <c r="C62" s="120"/>
      <c r="D62" s="121" t="s">
        <v>110</v>
      </c>
      <c r="E62" s="121"/>
      <c r="F62" s="121"/>
      <c r="G62" s="121"/>
      <c r="H62" s="121"/>
      <c r="I62" s="122"/>
      <c r="J62" s="121" t="s">
        <v>111</v>
      </c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3">
        <f>'D.2 IO 03 - Přípojka NN a...'!J27</f>
        <v>0</v>
      </c>
      <c r="AH62" s="122"/>
      <c r="AI62" s="122"/>
      <c r="AJ62" s="122"/>
      <c r="AK62" s="122"/>
      <c r="AL62" s="122"/>
      <c r="AM62" s="122"/>
      <c r="AN62" s="123">
        <f>SUM(AG62,AT62)</f>
        <v>0</v>
      </c>
      <c r="AO62" s="122"/>
      <c r="AP62" s="122"/>
      <c r="AQ62" s="124" t="s">
        <v>79</v>
      </c>
      <c r="AR62" s="125"/>
      <c r="AS62" s="126">
        <v>0</v>
      </c>
      <c r="AT62" s="127">
        <f>ROUND(SUM(AV62:AW62),2)</f>
        <v>0</v>
      </c>
      <c r="AU62" s="128">
        <f>'D.2 IO 03 - Přípojka NN a...'!P104</f>
        <v>0</v>
      </c>
      <c r="AV62" s="127">
        <f>'D.2 IO 03 - Přípojka NN a...'!J30</f>
        <v>0</v>
      </c>
      <c r="AW62" s="127">
        <f>'D.2 IO 03 - Přípojka NN a...'!J31</f>
        <v>0</v>
      </c>
      <c r="AX62" s="127">
        <f>'D.2 IO 03 - Přípojka NN a...'!J32</f>
        <v>0</v>
      </c>
      <c r="AY62" s="127">
        <f>'D.2 IO 03 - Přípojka NN a...'!J33</f>
        <v>0</v>
      </c>
      <c r="AZ62" s="127">
        <f>'D.2 IO 03 - Přípojka NN a...'!F30</f>
        <v>0</v>
      </c>
      <c r="BA62" s="127">
        <f>'D.2 IO 03 - Přípojka NN a...'!F31</f>
        <v>0</v>
      </c>
      <c r="BB62" s="127">
        <f>'D.2 IO 03 - Přípojka NN a...'!F32</f>
        <v>0</v>
      </c>
      <c r="BC62" s="127">
        <f>'D.2 IO 03 - Přípojka NN a...'!F33</f>
        <v>0</v>
      </c>
      <c r="BD62" s="129">
        <f>'D.2 IO 03 - Přípojka NN a...'!F34</f>
        <v>0</v>
      </c>
      <c r="BT62" s="130" t="s">
        <v>80</v>
      </c>
      <c r="BV62" s="130" t="s">
        <v>74</v>
      </c>
      <c r="BW62" s="130" t="s">
        <v>112</v>
      </c>
      <c r="BX62" s="130" t="s">
        <v>7</v>
      </c>
      <c r="CL62" s="130" t="s">
        <v>21</v>
      </c>
      <c r="CM62" s="130" t="s">
        <v>82</v>
      </c>
    </row>
    <row r="63" s="5" customFormat="1" ht="31.5" customHeight="1">
      <c r="A63" s="118" t="s">
        <v>76</v>
      </c>
      <c r="B63" s="119"/>
      <c r="C63" s="120"/>
      <c r="D63" s="121" t="s">
        <v>113</v>
      </c>
      <c r="E63" s="121"/>
      <c r="F63" s="121"/>
      <c r="G63" s="121"/>
      <c r="H63" s="121"/>
      <c r="I63" s="122"/>
      <c r="J63" s="121" t="s">
        <v>114</v>
      </c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3">
        <f>'D.2 IO.04 - Komunikace - ...'!J27</f>
        <v>0</v>
      </c>
      <c r="AH63" s="122"/>
      <c r="AI63" s="122"/>
      <c r="AJ63" s="122"/>
      <c r="AK63" s="122"/>
      <c r="AL63" s="122"/>
      <c r="AM63" s="122"/>
      <c r="AN63" s="123">
        <f>SUM(AG63,AT63)</f>
        <v>0</v>
      </c>
      <c r="AO63" s="122"/>
      <c r="AP63" s="122"/>
      <c r="AQ63" s="124" t="s">
        <v>79</v>
      </c>
      <c r="AR63" s="125"/>
      <c r="AS63" s="126">
        <v>0</v>
      </c>
      <c r="AT63" s="127">
        <f>ROUND(SUM(AV63:AW63),2)</f>
        <v>0</v>
      </c>
      <c r="AU63" s="128">
        <f>'D.2 IO.04 - Komunikace - ...'!P80</f>
        <v>0</v>
      </c>
      <c r="AV63" s="127">
        <f>'D.2 IO.04 - Komunikace - ...'!J30</f>
        <v>0</v>
      </c>
      <c r="AW63" s="127">
        <f>'D.2 IO.04 - Komunikace - ...'!J31</f>
        <v>0</v>
      </c>
      <c r="AX63" s="127">
        <f>'D.2 IO.04 - Komunikace - ...'!J32</f>
        <v>0</v>
      </c>
      <c r="AY63" s="127">
        <f>'D.2 IO.04 - Komunikace - ...'!J33</f>
        <v>0</v>
      </c>
      <c r="AZ63" s="127">
        <f>'D.2 IO.04 - Komunikace - ...'!F30</f>
        <v>0</v>
      </c>
      <c r="BA63" s="127">
        <f>'D.2 IO.04 - Komunikace - ...'!F31</f>
        <v>0</v>
      </c>
      <c r="BB63" s="127">
        <f>'D.2 IO.04 - Komunikace - ...'!F32</f>
        <v>0</v>
      </c>
      <c r="BC63" s="127">
        <f>'D.2 IO.04 - Komunikace - ...'!F33</f>
        <v>0</v>
      </c>
      <c r="BD63" s="129">
        <f>'D.2 IO.04 - Komunikace - ...'!F34</f>
        <v>0</v>
      </c>
      <c r="BT63" s="130" t="s">
        <v>80</v>
      </c>
      <c r="BV63" s="130" t="s">
        <v>74</v>
      </c>
      <c r="BW63" s="130" t="s">
        <v>115</v>
      </c>
      <c r="BX63" s="130" t="s">
        <v>7</v>
      </c>
      <c r="CL63" s="130" t="s">
        <v>21</v>
      </c>
      <c r="CM63" s="130" t="s">
        <v>82</v>
      </c>
    </row>
    <row r="64" s="5" customFormat="1" ht="31.5" customHeight="1">
      <c r="A64" s="118" t="s">
        <v>76</v>
      </c>
      <c r="B64" s="119"/>
      <c r="C64" s="120"/>
      <c r="D64" s="121" t="s">
        <v>116</v>
      </c>
      <c r="E64" s="121"/>
      <c r="F64" s="121"/>
      <c r="G64" s="121"/>
      <c r="H64" s="121"/>
      <c r="I64" s="122"/>
      <c r="J64" s="121" t="s">
        <v>117</v>
      </c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3">
        <f>'D.2.IO.05 - Terénní úprav...'!J27</f>
        <v>0</v>
      </c>
      <c r="AH64" s="122"/>
      <c r="AI64" s="122"/>
      <c r="AJ64" s="122"/>
      <c r="AK64" s="122"/>
      <c r="AL64" s="122"/>
      <c r="AM64" s="122"/>
      <c r="AN64" s="123">
        <f>SUM(AG64,AT64)</f>
        <v>0</v>
      </c>
      <c r="AO64" s="122"/>
      <c r="AP64" s="122"/>
      <c r="AQ64" s="124" t="s">
        <v>79</v>
      </c>
      <c r="AR64" s="125"/>
      <c r="AS64" s="126">
        <v>0</v>
      </c>
      <c r="AT64" s="127">
        <f>ROUND(SUM(AV64:AW64),2)</f>
        <v>0</v>
      </c>
      <c r="AU64" s="128">
        <f>'D.2.IO.05 - Terénní úprav...'!P81</f>
        <v>0</v>
      </c>
      <c r="AV64" s="127">
        <f>'D.2.IO.05 - Terénní úprav...'!J30</f>
        <v>0</v>
      </c>
      <c r="AW64" s="127">
        <f>'D.2.IO.05 - Terénní úprav...'!J31</f>
        <v>0</v>
      </c>
      <c r="AX64" s="127">
        <f>'D.2.IO.05 - Terénní úprav...'!J32</f>
        <v>0</v>
      </c>
      <c r="AY64" s="127">
        <f>'D.2.IO.05 - Terénní úprav...'!J33</f>
        <v>0</v>
      </c>
      <c r="AZ64" s="127">
        <f>'D.2.IO.05 - Terénní úprav...'!F30</f>
        <v>0</v>
      </c>
      <c r="BA64" s="127">
        <f>'D.2.IO.05 - Terénní úprav...'!F31</f>
        <v>0</v>
      </c>
      <c r="BB64" s="127">
        <f>'D.2.IO.05 - Terénní úprav...'!F32</f>
        <v>0</v>
      </c>
      <c r="BC64" s="127">
        <f>'D.2.IO.05 - Terénní úprav...'!F33</f>
        <v>0</v>
      </c>
      <c r="BD64" s="129">
        <f>'D.2.IO.05 - Terénní úprav...'!F34</f>
        <v>0</v>
      </c>
      <c r="BT64" s="130" t="s">
        <v>80</v>
      </c>
      <c r="BV64" s="130" t="s">
        <v>74</v>
      </c>
      <c r="BW64" s="130" t="s">
        <v>118</v>
      </c>
      <c r="BX64" s="130" t="s">
        <v>7</v>
      </c>
      <c r="CL64" s="130" t="s">
        <v>21</v>
      </c>
      <c r="CM64" s="130" t="s">
        <v>82</v>
      </c>
    </row>
    <row r="65" s="5" customFormat="1" ht="16.5" customHeight="1">
      <c r="A65" s="118" t="s">
        <v>76</v>
      </c>
      <c r="B65" s="119"/>
      <c r="C65" s="120"/>
      <c r="D65" s="121" t="s">
        <v>119</v>
      </c>
      <c r="E65" s="121"/>
      <c r="F65" s="121"/>
      <c r="G65" s="121"/>
      <c r="H65" s="121"/>
      <c r="I65" s="122"/>
      <c r="J65" s="121" t="s">
        <v>120</v>
      </c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3">
        <f>'00 - Vedlejší a ostatní n...'!J27</f>
        <v>0</v>
      </c>
      <c r="AH65" s="122"/>
      <c r="AI65" s="122"/>
      <c r="AJ65" s="122"/>
      <c r="AK65" s="122"/>
      <c r="AL65" s="122"/>
      <c r="AM65" s="122"/>
      <c r="AN65" s="123">
        <f>SUM(AG65,AT65)</f>
        <v>0</v>
      </c>
      <c r="AO65" s="122"/>
      <c r="AP65" s="122"/>
      <c r="AQ65" s="124" t="s">
        <v>79</v>
      </c>
      <c r="AR65" s="125"/>
      <c r="AS65" s="131">
        <v>0</v>
      </c>
      <c r="AT65" s="132">
        <f>ROUND(SUM(AV65:AW65),2)</f>
        <v>0</v>
      </c>
      <c r="AU65" s="133">
        <f>'00 - Vedlejší a ostatní n...'!P78</f>
        <v>0</v>
      </c>
      <c r="AV65" s="132">
        <f>'00 - Vedlejší a ostatní n...'!J30</f>
        <v>0</v>
      </c>
      <c r="AW65" s="132">
        <f>'00 - Vedlejší a ostatní n...'!J31</f>
        <v>0</v>
      </c>
      <c r="AX65" s="132">
        <f>'00 - Vedlejší a ostatní n...'!J32</f>
        <v>0</v>
      </c>
      <c r="AY65" s="132">
        <f>'00 - Vedlejší a ostatní n...'!J33</f>
        <v>0</v>
      </c>
      <c r="AZ65" s="132">
        <f>'00 - Vedlejší a ostatní n...'!F30</f>
        <v>0</v>
      </c>
      <c r="BA65" s="132">
        <f>'00 - Vedlejší a ostatní n...'!F31</f>
        <v>0</v>
      </c>
      <c r="BB65" s="132">
        <f>'00 - Vedlejší a ostatní n...'!F32</f>
        <v>0</v>
      </c>
      <c r="BC65" s="132">
        <f>'00 - Vedlejší a ostatní n...'!F33</f>
        <v>0</v>
      </c>
      <c r="BD65" s="134">
        <f>'00 - Vedlejší a ostatní n...'!F34</f>
        <v>0</v>
      </c>
      <c r="BT65" s="130" t="s">
        <v>80</v>
      </c>
      <c r="BV65" s="130" t="s">
        <v>74</v>
      </c>
      <c r="BW65" s="130" t="s">
        <v>121</v>
      </c>
      <c r="BX65" s="130" t="s">
        <v>7</v>
      </c>
      <c r="CL65" s="130" t="s">
        <v>21</v>
      </c>
      <c r="CM65" s="130" t="s">
        <v>82</v>
      </c>
    </row>
    <row r="66" s="1" customFormat="1" ht="30" customHeight="1">
      <c r="B66" s="45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1"/>
    </row>
    <row r="67" s="1" customFormat="1" ht="6.96" customHeight="1">
      <c r="B67" s="66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71"/>
    </row>
  </sheetData>
  <sheetProtection sheet="1" formatColumns="0" formatRows="0" objects="1" scenarios="1" spinCount="100000" saltValue="Euh5YrcWLTd8Hql19TxovOiwrbVDb9PvsQd4RdVb//y/jlWWMMjbVy4DSkHbhwzLBT9Z4LK7354MaLQHZYHhkA==" hashValue="ECL/zS8+i6FYkxccaw2UooDEY/6KmXkY9Ud8k1Jm2qv80nHPfLKWZfBB0tA0M0ppONSSCGS/8KL28nD5IXw2OQ==" algorithmName="SHA-512" password="CC35"/>
  <mergeCells count="93"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  <mergeCell ref="W28:AE28"/>
    <mergeCell ref="AK28:AO28"/>
    <mergeCell ref="L29:O29"/>
    <mergeCell ref="W29:AE29"/>
    <mergeCell ref="AK29:AO29"/>
    <mergeCell ref="L30:O30"/>
    <mergeCell ref="W30:AE30"/>
    <mergeCell ref="AK30:AO30"/>
    <mergeCell ref="X32:AB32"/>
    <mergeCell ref="AK32:AO32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AN52:AP52"/>
    <mergeCell ref="AG52:AM52"/>
    <mergeCell ref="D52:H52"/>
    <mergeCell ref="J52:AF52"/>
    <mergeCell ref="AN53:AP53"/>
    <mergeCell ref="AG53:AM53"/>
    <mergeCell ref="D53:H53"/>
    <mergeCell ref="J53:AF53"/>
    <mergeCell ref="AN54:AP54"/>
    <mergeCell ref="AG54:AM54"/>
    <mergeCell ref="D54:H54"/>
    <mergeCell ref="J54:AF54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N63:AP63"/>
    <mergeCell ref="AG63:AM63"/>
    <mergeCell ref="D63:H63"/>
    <mergeCell ref="J63:AF63"/>
    <mergeCell ref="AN64:AP64"/>
    <mergeCell ref="AG64:AM64"/>
    <mergeCell ref="D64:H64"/>
    <mergeCell ref="J64:AF64"/>
    <mergeCell ref="AN65:AP65"/>
    <mergeCell ref="AG65:AM65"/>
    <mergeCell ref="D65:H65"/>
    <mergeCell ref="J65:AF65"/>
    <mergeCell ref="AG51:AM51"/>
    <mergeCell ref="AN51:AP51"/>
    <mergeCell ref="AR2:BE2"/>
  </mergeCells>
  <hyperlinks>
    <hyperlink ref="K1:S1" location="C2" display="1) Rekapitulace stavby"/>
    <hyperlink ref="W1:AI1" location="C51" display="2) Rekapitulace objektů stavby a soupisů prací"/>
    <hyperlink ref="A52" location="'D.1 - Stavební část'!C2" display="/"/>
    <hyperlink ref="A53" location="'D.1.4 A - Zdravotně techn...'!C2" display="/"/>
    <hyperlink ref="A54" location="'D 1.4_B_Vytápění UT - Vzd...'!C2" display="/"/>
    <hyperlink ref="A55" location="'D.1.4_B - Vzduchotechnika...'!C2" display="/"/>
    <hyperlink ref="A56" location="'D.1.4_D - Silnoproudá ele...'!C2" display="/"/>
    <hyperlink ref="A57" location="'D.1.4 - E Gastro'!C2" display="/"/>
    <hyperlink ref="A58" location="'D.2.IO.01 - Přeložka kana...'!C2" display="/"/>
    <hyperlink ref="A59" location="'D.2 IO.02 Zadání - Přípoj...'!C2" display="/"/>
    <hyperlink ref="A60" location="'D.2 IO.03 - Přípojka NN a...'!C2" display="/"/>
    <hyperlink ref="A61" location="'D.2 IO 03_ - Přípojka NN ...'!C2" display="/"/>
    <hyperlink ref="A62" location="'D.2 IO 03 - Přípojka NN a...'!C2" display="/"/>
    <hyperlink ref="A63" location="'D.2 IO.04 - Komunikace - ...'!C2" display="/"/>
    <hyperlink ref="A64" location="'D.2.IO.05 - Terénní úprav...'!C2" display="/"/>
    <hyperlink ref="A65" location="'00 - Vedlejší a ostatní n...'!C2" display="/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122</v>
      </c>
      <c r="G1" s="138" t="s">
        <v>123</v>
      </c>
      <c r="H1" s="138"/>
      <c r="I1" s="139"/>
      <c r="J1" s="138" t="s">
        <v>124</v>
      </c>
      <c r="K1" s="137" t="s">
        <v>125</v>
      </c>
      <c r="L1" s="138" t="s">
        <v>126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106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82</v>
      </c>
    </row>
    <row r="4" ht="36.96" customHeight="1">
      <c r="B4" s="27"/>
      <c r="C4" s="28"/>
      <c r="D4" s="29" t="s">
        <v>127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Novostavba 2. areálu MŠ Hostivice - Finalizace projektu 11.7.2018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128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3368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24</v>
      </c>
      <c r="G12" s="46"/>
      <c r="H12" s="46"/>
      <c r="I12" s="145" t="s">
        <v>25</v>
      </c>
      <c r="J12" s="146" t="str">
        <f>'Rekapitulace stavby'!AN8</f>
        <v>1. 3. 2018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">
        <v>29</v>
      </c>
      <c r="K14" s="50"/>
    </row>
    <row r="15" s="1" customFormat="1" ht="18" customHeight="1">
      <c r="B15" s="45"/>
      <c r="C15" s="46"/>
      <c r="D15" s="46"/>
      <c r="E15" s="34" t="s">
        <v>30</v>
      </c>
      <c r="F15" s="46"/>
      <c r="G15" s="46"/>
      <c r="H15" s="46"/>
      <c r="I15" s="145" t="s">
        <v>31</v>
      </c>
      <c r="J15" s="34" t="s">
        <v>21</v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32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31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34</v>
      </c>
      <c r="E20" s="46"/>
      <c r="F20" s="46"/>
      <c r="G20" s="46"/>
      <c r="H20" s="46"/>
      <c r="I20" s="145" t="s">
        <v>28</v>
      </c>
      <c r="J20" s="34" t="s">
        <v>21</v>
      </c>
      <c r="K20" s="50"/>
    </row>
    <row r="21" s="1" customFormat="1" ht="18" customHeight="1">
      <c r="B21" s="45"/>
      <c r="C21" s="46"/>
      <c r="D21" s="46"/>
      <c r="E21" s="34" t="s">
        <v>24</v>
      </c>
      <c r="F21" s="46"/>
      <c r="G21" s="46"/>
      <c r="H21" s="46"/>
      <c r="I21" s="145" t="s">
        <v>31</v>
      </c>
      <c r="J21" s="34" t="s">
        <v>21</v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38</v>
      </c>
      <c r="E27" s="46"/>
      <c r="F27" s="46"/>
      <c r="G27" s="46"/>
      <c r="H27" s="46"/>
      <c r="I27" s="143"/>
      <c r="J27" s="154">
        <f>ROUND(J78,2)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40</v>
      </c>
      <c r="G29" s="46"/>
      <c r="H29" s="46"/>
      <c r="I29" s="155" t="s">
        <v>39</v>
      </c>
      <c r="J29" s="51" t="s">
        <v>41</v>
      </c>
      <c r="K29" s="50"/>
    </row>
    <row r="30" s="1" customFormat="1" ht="14.4" customHeight="1">
      <c r="B30" s="45"/>
      <c r="C30" s="46"/>
      <c r="D30" s="54" t="s">
        <v>42</v>
      </c>
      <c r="E30" s="54" t="s">
        <v>43</v>
      </c>
      <c r="F30" s="156">
        <f>ROUND(SUM(BE78:BE96), 2)</f>
        <v>0</v>
      </c>
      <c r="G30" s="46"/>
      <c r="H30" s="46"/>
      <c r="I30" s="157">
        <v>0.20999999999999999</v>
      </c>
      <c r="J30" s="156">
        <f>ROUND(ROUND((SUM(BE78:BE96)), 2)*I30, 2)</f>
        <v>0</v>
      </c>
      <c r="K30" s="50"/>
    </row>
    <row r="31" s="1" customFormat="1" ht="14.4" customHeight="1">
      <c r="B31" s="45"/>
      <c r="C31" s="46"/>
      <c r="D31" s="46"/>
      <c r="E31" s="54" t="s">
        <v>44</v>
      </c>
      <c r="F31" s="156">
        <f>ROUND(SUM(BF78:BF96), 2)</f>
        <v>0</v>
      </c>
      <c r="G31" s="46"/>
      <c r="H31" s="46"/>
      <c r="I31" s="157">
        <v>0.14999999999999999</v>
      </c>
      <c r="J31" s="156">
        <f>ROUND(ROUND((SUM(BF78:BF96)),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45</v>
      </c>
      <c r="F32" s="156">
        <f>ROUND(SUM(BG78:BG96),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46</v>
      </c>
      <c r="F33" s="156">
        <f>ROUND(SUM(BH78:BH96),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47</v>
      </c>
      <c r="F34" s="156">
        <f>ROUND(SUM(BI78:BI96),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48</v>
      </c>
      <c r="E36" s="97"/>
      <c r="F36" s="97"/>
      <c r="G36" s="160" t="s">
        <v>49</v>
      </c>
      <c r="H36" s="161" t="s">
        <v>50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130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Novostavba 2. areálu MŠ Hostivice - Finalizace projektu 11.7.2018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128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D.2 IO.03 - Přípojka NN a přeložka VO - NN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 xml:space="preserve"> </v>
      </c>
      <c r="G49" s="46"/>
      <c r="H49" s="46"/>
      <c r="I49" s="145" t="s">
        <v>25</v>
      </c>
      <c r="J49" s="146" t="str">
        <f>IF(J12="","",J12)</f>
        <v>1. 3. 2018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>Město Hostivice</v>
      </c>
      <c r="G51" s="46"/>
      <c r="H51" s="46"/>
      <c r="I51" s="145" t="s">
        <v>34</v>
      </c>
      <c r="J51" s="43" t="str">
        <f>E21</f>
        <v xml:space="preserve"> </v>
      </c>
      <c r="K51" s="50"/>
    </row>
    <row r="52" s="1" customFormat="1" ht="14.4" customHeight="1">
      <c r="B52" s="45"/>
      <c r="C52" s="39" t="s">
        <v>32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131</v>
      </c>
      <c r="D54" s="158"/>
      <c r="E54" s="158"/>
      <c r="F54" s="158"/>
      <c r="G54" s="158"/>
      <c r="H54" s="158"/>
      <c r="I54" s="172"/>
      <c r="J54" s="173" t="s">
        <v>132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133</v>
      </c>
      <c r="D56" s="46"/>
      <c r="E56" s="46"/>
      <c r="F56" s="46"/>
      <c r="G56" s="46"/>
      <c r="H56" s="46"/>
      <c r="I56" s="143"/>
      <c r="J56" s="154">
        <f>J78</f>
        <v>0</v>
      </c>
      <c r="K56" s="50"/>
      <c r="AU56" s="23" t="s">
        <v>134</v>
      </c>
    </row>
    <row r="57" s="7" customFormat="1" ht="24.96" customHeight="1">
      <c r="B57" s="176"/>
      <c r="C57" s="177"/>
      <c r="D57" s="178" t="s">
        <v>3369</v>
      </c>
      <c r="E57" s="179"/>
      <c r="F57" s="179"/>
      <c r="G57" s="179"/>
      <c r="H57" s="179"/>
      <c r="I57" s="180"/>
      <c r="J57" s="181">
        <f>J79</f>
        <v>0</v>
      </c>
      <c r="K57" s="182"/>
    </row>
    <row r="58" s="7" customFormat="1" ht="24.96" customHeight="1">
      <c r="B58" s="176"/>
      <c r="C58" s="177"/>
      <c r="D58" s="178" t="s">
        <v>3370</v>
      </c>
      <c r="E58" s="179"/>
      <c r="F58" s="179"/>
      <c r="G58" s="179"/>
      <c r="H58" s="179"/>
      <c r="I58" s="180"/>
      <c r="J58" s="181">
        <f>J94</f>
        <v>0</v>
      </c>
      <c r="K58" s="182"/>
    </row>
    <row r="59" s="1" customFormat="1" ht="21.84" customHeight="1">
      <c r="B59" s="45"/>
      <c r="C59" s="46"/>
      <c r="D59" s="46"/>
      <c r="E59" s="46"/>
      <c r="F59" s="46"/>
      <c r="G59" s="46"/>
      <c r="H59" s="46"/>
      <c r="I59" s="143"/>
      <c r="J59" s="46"/>
      <c r="K59" s="50"/>
    </row>
    <row r="60" s="1" customFormat="1" ht="6.96" customHeight="1">
      <c r="B60" s="66"/>
      <c r="C60" s="67"/>
      <c r="D60" s="67"/>
      <c r="E60" s="67"/>
      <c r="F60" s="67"/>
      <c r="G60" s="67"/>
      <c r="H60" s="67"/>
      <c r="I60" s="165"/>
      <c r="J60" s="67"/>
      <c r="K60" s="68"/>
    </row>
    <row r="64" s="1" customFormat="1" ht="6.96" customHeight="1">
      <c r="B64" s="69"/>
      <c r="C64" s="70"/>
      <c r="D64" s="70"/>
      <c r="E64" s="70"/>
      <c r="F64" s="70"/>
      <c r="G64" s="70"/>
      <c r="H64" s="70"/>
      <c r="I64" s="168"/>
      <c r="J64" s="70"/>
      <c r="K64" s="70"/>
      <c r="L64" s="71"/>
    </row>
    <row r="65" s="1" customFormat="1" ht="36.96" customHeight="1">
      <c r="B65" s="45"/>
      <c r="C65" s="72" t="s">
        <v>165</v>
      </c>
      <c r="D65" s="73"/>
      <c r="E65" s="73"/>
      <c r="F65" s="73"/>
      <c r="G65" s="73"/>
      <c r="H65" s="73"/>
      <c r="I65" s="183"/>
      <c r="J65" s="73"/>
      <c r="K65" s="73"/>
      <c r="L65" s="71"/>
    </row>
    <row r="66" s="1" customFormat="1" ht="6.96" customHeight="1">
      <c r="B66" s="45"/>
      <c r="C66" s="73"/>
      <c r="D66" s="73"/>
      <c r="E66" s="73"/>
      <c r="F66" s="73"/>
      <c r="G66" s="73"/>
      <c r="H66" s="73"/>
      <c r="I66" s="183"/>
      <c r="J66" s="73"/>
      <c r="K66" s="73"/>
      <c r="L66" s="71"/>
    </row>
    <row r="67" s="1" customFormat="1" ht="14.4" customHeight="1">
      <c r="B67" s="45"/>
      <c r="C67" s="75" t="s">
        <v>18</v>
      </c>
      <c r="D67" s="73"/>
      <c r="E67" s="73"/>
      <c r="F67" s="73"/>
      <c r="G67" s="73"/>
      <c r="H67" s="73"/>
      <c r="I67" s="183"/>
      <c r="J67" s="73"/>
      <c r="K67" s="73"/>
      <c r="L67" s="71"/>
    </row>
    <row r="68" s="1" customFormat="1" ht="16.5" customHeight="1">
      <c r="B68" s="45"/>
      <c r="C68" s="73"/>
      <c r="D68" s="73"/>
      <c r="E68" s="184" t="str">
        <f>E7</f>
        <v>Novostavba 2. areálu MŠ Hostivice - Finalizace projektu 11.7.2018</v>
      </c>
      <c r="F68" s="75"/>
      <c r="G68" s="75"/>
      <c r="H68" s="75"/>
      <c r="I68" s="183"/>
      <c r="J68" s="73"/>
      <c r="K68" s="73"/>
      <c r="L68" s="71"/>
    </row>
    <row r="69" s="1" customFormat="1" ht="14.4" customHeight="1">
      <c r="B69" s="45"/>
      <c r="C69" s="75" t="s">
        <v>128</v>
      </c>
      <c r="D69" s="73"/>
      <c r="E69" s="73"/>
      <c r="F69" s="73"/>
      <c r="G69" s="73"/>
      <c r="H69" s="73"/>
      <c r="I69" s="183"/>
      <c r="J69" s="73"/>
      <c r="K69" s="73"/>
      <c r="L69" s="71"/>
    </row>
    <row r="70" s="1" customFormat="1" ht="17.25" customHeight="1">
      <c r="B70" s="45"/>
      <c r="C70" s="73"/>
      <c r="D70" s="73"/>
      <c r="E70" s="81" t="str">
        <f>E9</f>
        <v>D.2 IO.03 - Přípojka NN a přeložka VO - NN</v>
      </c>
      <c r="F70" s="73"/>
      <c r="G70" s="73"/>
      <c r="H70" s="73"/>
      <c r="I70" s="183"/>
      <c r="J70" s="73"/>
      <c r="K70" s="73"/>
      <c r="L70" s="71"/>
    </row>
    <row r="71" s="1" customFormat="1" ht="6.96" customHeight="1">
      <c r="B71" s="45"/>
      <c r="C71" s="73"/>
      <c r="D71" s="73"/>
      <c r="E71" s="73"/>
      <c r="F71" s="73"/>
      <c r="G71" s="73"/>
      <c r="H71" s="73"/>
      <c r="I71" s="183"/>
      <c r="J71" s="73"/>
      <c r="K71" s="73"/>
      <c r="L71" s="71"/>
    </row>
    <row r="72" s="1" customFormat="1" ht="18" customHeight="1">
      <c r="B72" s="45"/>
      <c r="C72" s="75" t="s">
        <v>23</v>
      </c>
      <c r="D72" s="73"/>
      <c r="E72" s="73"/>
      <c r="F72" s="185" t="str">
        <f>F12</f>
        <v xml:space="preserve"> </v>
      </c>
      <c r="G72" s="73"/>
      <c r="H72" s="73"/>
      <c r="I72" s="186" t="s">
        <v>25</v>
      </c>
      <c r="J72" s="84" t="str">
        <f>IF(J12="","",J12)</f>
        <v>1. 3. 2018</v>
      </c>
      <c r="K72" s="73"/>
      <c r="L72" s="71"/>
    </row>
    <row r="73" s="1" customFormat="1" ht="6.96" customHeight="1">
      <c r="B73" s="45"/>
      <c r="C73" s="73"/>
      <c r="D73" s="73"/>
      <c r="E73" s="73"/>
      <c r="F73" s="73"/>
      <c r="G73" s="73"/>
      <c r="H73" s="73"/>
      <c r="I73" s="183"/>
      <c r="J73" s="73"/>
      <c r="K73" s="73"/>
      <c r="L73" s="71"/>
    </row>
    <row r="74" s="1" customFormat="1">
      <c r="B74" s="45"/>
      <c r="C74" s="75" t="s">
        <v>27</v>
      </c>
      <c r="D74" s="73"/>
      <c r="E74" s="73"/>
      <c r="F74" s="185" t="str">
        <f>E15</f>
        <v>Město Hostivice</v>
      </c>
      <c r="G74" s="73"/>
      <c r="H74" s="73"/>
      <c r="I74" s="186" t="s">
        <v>34</v>
      </c>
      <c r="J74" s="185" t="str">
        <f>E21</f>
        <v xml:space="preserve"> </v>
      </c>
      <c r="K74" s="73"/>
      <c r="L74" s="71"/>
    </row>
    <row r="75" s="1" customFormat="1" ht="14.4" customHeight="1">
      <c r="B75" s="45"/>
      <c r="C75" s="75" t="s">
        <v>32</v>
      </c>
      <c r="D75" s="73"/>
      <c r="E75" s="73"/>
      <c r="F75" s="185" t="str">
        <f>IF(E18="","",E18)</f>
        <v/>
      </c>
      <c r="G75" s="73"/>
      <c r="H75" s="73"/>
      <c r="I75" s="183"/>
      <c r="J75" s="73"/>
      <c r="K75" s="73"/>
      <c r="L75" s="71"/>
    </row>
    <row r="76" s="1" customFormat="1" ht="10.32" customHeight="1">
      <c r="B76" s="45"/>
      <c r="C76" s="73"/>
      <c r="D76" s="73"/>
      <c r="E76" s="73"/>
      <c r="F76" s="73"/>
      <c r="G76" s="73"/>
      <c r="H76" s="73"/>
      <c r="I76" s="183"/>
      <c r="J76" s="73"/>
      <c r="K76" s="73"/>
      <c r="L76" s="71"/>
    </row>
    <row r="77" s="8" customFormat="1" ht="29.28" customHeight="1">
      <c r="B77" s="187"/>
      <c r="C77" s="188" t="s">
        <v>166</v>
      </c>
      <c r="D77" s="189" t="s">
        <v>57</v>
      </c>
      <c r="E77" s="189" t="s">
        <v>53</v>
      </c>
      <c r="F77" s="189" t="s">
        <v>167</v>
      </c>
      <c r="G77" s="189" t="s">
        <v>168</v>
      </c>
      <c r="H77" s="189" t="s">
        <v>169</v>
      </c>
      <c r="I77" s="190" t="s">
        <v>170</v>
      </c>
      <c r="J77" s="189" t="s">
        <v>132</v>
      </c>
      <c r="K77" s="191" t="s">
        <v>171</v>
      </c>
      <c r="L77" s="192"/>
      <c r="M77" s="101" t="s">
        <v>172</v>
      </c>
      <c r="N77" s="102" t="s">
        <v>42</v>
      </c>
      <c r="O77" s="102" t="s">
        <v>173</v>
      </c>
      <c r="P77" s="102" t="s">
        <v>174</v>
      </c>
      <c r="Q77" s="102" t="s">
        <v>175</v>
      </c>
      <c r="R77" s="102" t="s">
        <v>176</v>
      </c>
      <c r="S77" s="102" t="s">
        <v>177</v>
      </c>
      <c r="T77" s="103" t="s">
        <v>178</v>
      </c>
    </row>
    <row r="78" s="1" customFormat="1" ht="29.28" customHeight="1">
      <c r="B78" s="45"/>
      <c r="C78" s="107" t="s">
        <v>133</v>
      </c>
      <c r="D78" s="73"/>
      <c r="E78" s="73"/>
      <c r="F78" s="73"/>
      <c r="G78" s="73"/>
      <c r="H78" s="73"/>
      <c r="I78" s="183"/>
      <c r="J78" s="193">
        <f>BK78</f>
        <v>0</v>
      </c>
      <c r="K78" s="73"/>
      <c r="L78" s="71"/>
      <c r="M78" s="104"/>
      <c r="N78" s="105"/>
      <c r="O78" s="105"/>
      <c r="P78" s="194">
        <f>P79+P94</f>
        <v>0</v>
      </c>
      <c r="Q78" s="105"/>
      <c r="R78" s="194">
        <f>R79+R94</f>
        <v>0</v>
      </c>
      <c r="S78" s="105"/>
      <c r="T78" s="195">
        <f>T79+T94</f>
        <v>0</v>
      </c>
      <c r="AT78" s="23" t="s">
        <v>71</v>
      </c>
      <c r="AU78" s="23" t="s">
        <v>134</v>
      </c>
      <c r="BK78" s="196">
        <f>BK79+BK94</f>
        <v>0</v>
      </c>
    </row>
    <row r="79" s="9" customFormat="1" ht="37.44" customHeight="1">
      <c r="B79" s="197"/>
      <c r="C79" s="198"/>
      <c r="D79" s="199" t="s">
        <v>71</v>
      </c>
      <c r="E79" s="200" t="s">
        <v>2544</v>
      </c>
      <c r="F79" s="200" t="s">
        <v>3371</v>
      </c>
      <c r="G79" s="198"/>
      <c r="H79" s="198"/>
      <c r="I79" s="201"/>
      <c r="J79" s="202">
        <f>BK79</f>
        <v>0</v>
      </c>
      <c r="K79" s="198"/>
      <c r="L79" s="203"/>
      <c r="M79" s="204"/>
      <c r="N79" s="205"/>
      <c r="O79" s="205"/>
      <c r="P79" s="206">
        <f>SUM(P80:P93)</f>
        <v>0</v>
      </c>
      <c r="Q79" s="205"/>
      <c r="R79" s="206">
        <f>SUM(R80:R93)</f>
        <v>0</v>
      </c>
      <c r="S79" s="205"/>
      <c r="T79" s="207">
        <f>SUM(T80:T93)</f>
        <v>0</v>
      </c>
      <c r="AR79" s="208" t="s">
        <v>80</v>
      </c>
      <c r="AT79" s="209" t="s">
        <v>71</v>
      </c>
      <c r="AU79" s="209" t="s">
        <v>72</v>
      </c>
      <c r="AY79" s="208" t="s">
        <v>181</v>
      </c>
      <c r="BK79" s="210">
        <f>SUM(BK80:BK93)</f>
        <v>0</v>
      </c>
    </row>
    <row r="80" s="1" customFormat="1" ht="16.5" customHeight="1">
      <c r="B80" s="45"/>
      <c r="C80" s="211" t="s">
        <v>80</v>
      </c>
      <c r="D80" s="211" t="s">
        <v>182</v>
      </c>
      <c r="E80" s="212" t="s">
        <v>3372</v>
      </c>
      <c r="F80" s="213" t="s">
        <v>3373</v>
      </c>
      <c r="G80" s="214" t="s">
        <v>1734</v>
      </c>
      <c r="H80" s="215">
        <v>4</v>
      </c>
      <c r="I80" s="216"/>
      <c r="J80" s="217">
        <f>ROUND(I80*H80,2)</f>
        <v>0</v>
      </c>
      <c r="K80" s="213" t="s">
        <v>1685</v>
      </c>
      <c r="L80" s="218"/>
      <c r="M80" s="219" t="s">
        <v>21</v>
      </c>
      <c r="N80" s="220" t="s">
        <v>43</v>
      </c>
      <c r="O80" s="46"/>
      <c r="P80" s="221">
        <f>O80*H80</f>
        <v>0</v>
      </c>
      <c r="Q80" s="221">
        <v>0</v>
      </c>
      <c r="R80" s="221">
        <f>Q80*H80</f>
        <v>0</v>
      </c>
      <c r="S80" s="221">
        <v>0</v>
      </c>
      <c r="T80" s="222">
        <f>S80*H80</f>
        <v>0</v>
      </c>
      <c r="AR80" s="23" t="s">
        <v>187</v>
      </c>
      <c r="AT80" s="23" t="s">
        <v>182</v>
      </c>
      <c r="AU80" s="23" t="s">
        <v>80</v>
      </c>
      <c r="AY80" s="23" t="s">
        <v>181</v>
      </c>
      <c r="BE80" s="223">
        <f>IF(N80="základní",J80,0)</f>
        <v>0</v>
      </c>
      <c r="BF80" s="223">
        <f>IF(N80="snížená",J80,0)</f>
        <v>0</v>
      </c>
      <c r="BG80" s="223">
        <f>IF(N80="zákl. přenesená",J80,0)</f>
        <v>0</v>
      </c>
      <c r="BH80" s="223">
        <f>IF(N80="sníž. přenesená",J80,0)</f>
        <v>0</v>
      </c>
      <c r="BI80" s="223">
        <f>IF(N80="nulová",J80,0)</f>
        <v>0</v>
      </c>
      <c r="BJ80" s="23" t="s">
        <v>80</v>
      </c>
      <c r="BK80" s="223">
        <f>ROUND(I80*H80,2)</f>
        <v>0</v>
      </c>
      <c r="BL80" s="23" t="s">
        <v>188</v>
      </c>
      <c r="BM80" s="23" t="s">
        <v>3374</v>
      </c>
    </row>
    <row r="81" s="1" customFormat="1">
      <c r="B81" s="45"/>
      <c r="C81" s="73"/>
      <c r="D81" s="226" t="s">
        <v>1253</v>
      </c>
      <c r="E81" s="73"/>
      <c r="F81" s="249" t="s">
        <v>3375</v>
      </c>
      <c r="G81" s="73"/>
      <c r="H81" s="73"/>
      <c r="I81" s="183"/>
      <c r="J81" s="73"/>
      <c r="K81" s="73"/>
      <c r="L81" s="71"/>
      <c r="M81" s="250"/>
      <c r="N81" s="46"/>
      <c r="O81" s="46"/>
      <c r="P81" s="46"/>
      <c r="Q81" s="46"/>
      <c r="R81" s="46"/>
      <c r="S81" s="46"/>
      <c r="T81" s="94"/>
      <c r="AT81" s="23" t="s">
        <v>1253</v>
      </c>
      <c r="AU81" s="23" t="s">
        <v>80</v>
      </c>
    </row>
    <row r="82" s="1" customFormat="1" ht="16.5" customHeight="1">
      <c r="B82" s="45"/>
      <c r="C82" s="211" t="s">
        <v>82</v>
      </c>
      <c r="D82" s="211" t="s">
        <v>182</v>
      </c>
      <c r="E82" s="212" t="s">
        <v>3376</v>
      </c>
      <c r="F82" s="213" t="s">
        <v>3377</v>
      </c>
      <c r="G82" s="214" t="s">
        <v>1734</v>
      </c>
      <c r="H82" s="215">
        <v>1</v>
      </c>
      <c r="I82" s="216"/>
      <c r="J82" s="217">
        <f>ROUND(I82*H82,2)</f>
        <v>0</v>
      </c>
      <c r="K82" s="213" t="s">
        <v>1685</v>
      </c>
      <c r="L82" s="218"/>
      <c r="M82" s="219" t="s">
        <v>21</v>
      </c>
      <c r="N82" s="220" t="s">
        <v>43</v>
      </c>
      <c r="O82" s="46"/>
      <c r="P82" s="221">
        <f>O82*H82</f>
        <v>0</v>
      </c>
      <c r="Q82" s="221">
        <v>0</v>
      </c>
      <c r="R82" s="221">
        <f>Q82*H82</f>
        <v>0</v>
      </c>
      <c r="S82" s="221">
        <v>0</v>
      </c>
      <c r="T82" s="222">
        <f>S82*H82</f>
        <v>0</v>
      </c>
      <c r="AR82" s="23" t="s">
        <v>187</v>
      </c>
      <c r="AT82" s="23" t="s">
        <v>182</v>
      </c>
      <c r="AU82" s="23" t="s">
        <v>80</v>
      </c>
      <c r="AY82" s="23" t="s">
        <v>181</v>
      </c>
      <c r="BE82" s="223">
        <f>IF(N82="základní",J82,0)</f>
        <v>0</v>
      </c>
      <c r="BF82" s="223">
        <f>IF(N82="snížená",J82,0)</f>
        <v>0</v>
      </c>
      <c r="BG82" s="223">
        <f>IF(N82="zákl. přenesená",J82,0)</f>
        <v>0</v>
      </c>
      <c r="BH82" s="223">
        <f>IF(N82="sníž. přenesená",J82,0)</f>
        <v>0</v>
      </c>
      <c r="BI82" s="223">
        <f>IF(N82="nulová",J82,0)</f>
        <v>0</v>
      </c>
      <c r="BJ82" s="23" t="s">
        <v>80</v>
      </c>
      <c r="BK82" s="223">
        <f>ROUND(I82*H82,2)</f>
        <v>0</v>
      </c>
      <c r="BL82" s="23" t="s">
        <v>188</v>
      </c>
      <c r="BM82" s="23" t="s">
        <v>3378</v>
      </c>
    </row>
    <row r="83" s="1" customFormat="1">
      <c r="B83" s="45"/>
      <c r="C83" s="73"/>
      <c r="D83" s="226" t="s">
        <v>1253</v>
      </c>
      <c r="E83" s="73"/>
      <c r="F83" s="249" t="s">
        <v>2814</v>
      </c>
      <c r="G83" s="73"/>
      <c r="H83" s="73"/>
      <c r="I83" s="183"/>
      <c r="J83" s="73"/>
      <c r="K83" s="73"/>
      <c r="L83" s="71"/>
      <c r="M83" s="250"/>
      <c r="N83" s="46"/>
      <c r="O83" s="46"/>
      <c r="P83" s="46"/>
      <c r="Q83" s="46"/>
      <c r="R83" s="46"/>
      <c r="S83" s="46"/>
      <c r="T83" s="94"/>
      <c r="AT83" s="23" t="s">
        <v>1253</v>
      </c>
      <c r="AU83" s="23" t="s">
        <v>80</v>
      </c>
    </row>
    <row r="84" s="1" customFormat="1" ht="16.5" customHeight="1">
      <c r="B84" s="45"/>
      <c r="C84" s="211" t="s">
        <v>179</v>
      </c>
      <c r="D84" s="211" t="s">
        <v>182</v>
      </c>
      <c r="E84" s="212" t="s">
        <v>3379</v>
      </c>
      <c r="F84" s="213" t="s">
        <v>2975</v>
      </c>
      <c r="G84" s="214" t="s">
        <v>361</v>
      </c>
      <c r="H84" s="215">
        <v>2</v>
      </c>
      <c r="I84" s="216"/>
      <c r="J84" s="217">
        <f>ROUND(I84*H84,2)</f>
        <v>0</v>
      </c>
      <c r="K84" s="213" t="s">
        <v>1685</v>
      </c>
      <c r="L84" s="218"/>
      <c r="M84" s="219" t="s">
        <v>21</v>
      </c>
      <c r="N84" s="220" t="s">
        <v>43</v>
      </c>
      <c r="O84" s="46"/>
      <c r="P84" s="221">
        <f>O84*H84</f>
        <v>0</v>
      </c>
      <c r="Q84" s="221">
        <v>0</v>
      </c>
      <c r="R84" s="221">
        <f>Q84*H84</f>
        <v>0</v>
      </c>
      <c r="S84" s="221">
        <v>0</v>
      </c>
      <c r="T84" s="222">
        <f>S84*H84</f>
        <v>0</v>
      </c>
      <c r="AR84" s="23" t="s">
        <v>187</v>
      </c>
      <c r="AT84" s="23" t="s">
        <v>182</v>
      </c>
      <c r="AU84" s="23" t="s">
        <v>80</v>
      </c>
      <c r="AY84" s="23" t="s">
        <v>181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23" t="s">
        <v>80</v>
      </c>
      <c r="BK84" s="223">
        <f>ROUND(I84*H84,2)</f>
        <v>0</v>
      </c>
      <c r="BL84" s="23" t="s">
        <v>188</v>
      </c>
      <c r="BM84" s="23" t="s">
        <v>3380</v>
      </c>
    </row>
    <row r="85" s="1" customFormat="1">
      <c r="B85" s="45"/>
      <c r="C85" s="73"/>
      <c r="D85" s="226" t="s">
        <v>1253</v>
      </c>
      <c r="E85" s="73"/>
      <c r="F85" s="249" t="s">
        <v>2773</v>
      </c>
      <c r="G85" s="73"/>
      <c r="H85" s="73"/>
      <c r="I85" s="183"/>
      <c r="J85" s="73"/>
      <c r="K85" s="73"/>
      <c r="L85" s="71"/>
      <c r="M85" s="250"/>
      <c r="N85" s="46"/>
      <c r="O85" s="46"/>
      <c r="P85" s="46"/>
      <c r="Q85" s="46"/>
      <c r="R85" s="46"/>
      <c r="S85" s="46"/>
      <c r="T85" s="94"/>
      <c r="AT85" s="23" t="s">
        <v>1253</v>
      </c>
      <c r="AU85" s="23" t="s">
        <v>80</v>
      </c>
    </row>
    <row r="86" s="1" customFormat="1" ht="16.5" customHeight="1">
      <c r="B86" s="45"/>
      <c r="C86" s="211" t="s">
        <v>188</v>
      </c>
      <c r="D86" s="211" t="s">
        <v>182</v>
      </c>
      <c r="E86" s="212" t="s">
        <v>3381</v>
      </c>
      <c r="F86" s="213" t="s">
        <v>3382</v>
      </c>
      <c r="G86" s="214" t="s">
        <v>2954</v>
      </c>
      <c r="H86" s="215">
        <v>3</v>
      </c>
      <c r="I86" s="216"/>
      <c r="J86" s="217">
        <f>ROUND(I86*H86,2)</f>
        <v>0</v>
      </c>
      <c r="K86" s="213" t="s">
        <v>1685</v>
      </c>
      <c r="L86" s="218"/>
      <c r="M86" s="219" t="s">
        <v>21</v>
      </c>
      <c r="N86" s="220" t="s">
        <v>43</v>
      </c>
      <c r="O86" s="46"/>
      <c r="P86" s="221">
        <f>O86*H86</f>
        <v>0</v>
      </c>
      <c r="Q86" s="221">
        <v>0</v>
      </c>
      <c r="R86" s="221">
        <f>Q86*H86</f>
        <v>0</v>
      </c>
      <c r="S86" s="221">
        <v>0</v>
      </c>
      <c r="T86" s="222">
        <f>S86*H86</f>
        <v>0</v>
      </c>
      <c r="AR86" s="23" t="s">
        <v>187</v>
      </c>
      <c r="AT86" s="23" t="s">
        <v>182</v>
      </c>
      <c r="AU86" s="23" t="s">
        <v>80</v>
      </c>
      <c r="AY86" s="23" t="s">
        <v>181</v>
      </c>
      <c r="BE86" s="223">
        <f>IF(N86="základní",J86,0)</f>
        <v>0</v>
      </c>
      <c r="BF86" s="223">
        <f>IF(N86="snížená",J86,0)</f>
        <v>0</v>
      </c>
      <c r="BG86" s="223">
        <f>IF(N86="zákl. přenesená",J86,0)</f>
        <v>0</v>
      </c>
      <c r="BH86" s="223">
        <f>IF(N86="sníž. přenesená",J86,0)</f>
        <v>0</v>
      </c>
      <c r="BI86" s="223">
        <f>IF(N86="nulová",J86,0)</f>
        <v>0</v>
      </c>
      <c r="BJ86" s="23" t="s">
        <v>80</v>
      </c>
      <c r="BK86" s="223">
        <f>ROUND(I86*H86,2)</f>
        <v>0</v>
      </c>
      <c r="BL86" s="23" t="s">
        <v>188</v>
      </c>
      <c r="BM86" s="23" t="s">
        <v>3383</v>
      </c>
    </row>
    <row r="87" s="1" customFormat="1">
      <c r="B87" s="45"/>
      <c r="C87" s="73"/>
      <c r="D87" s="226" t="s">
        <v>1253</v>
      </c>
      <c r="E87" s="73"/>
      <c r="F87" s="249" t="s">
        <v>2719</v>
      </c>
      <c r="G87" s="73"/>
      <c r="H87" s="73"/>
      <c r="I87" s="183"/>
      <c r="J87" s="73"/>
      <c r="K87" s="73"/>
      <c r="L87" s="71"/>
      <c r="M87" s="250"/>
      <c r="N87" s="46"/>
      <c r="O87" s="46"/>
      <c r="P87" s="46"/>
      <c r="Q87" s="46"/>
      <c r="R87" s="46"/>
      <c r="S87" s="46"/>
      <c r="T87" s="94"/>
      <c r="AT87" s="23" t="s">
        <v>1253</v>
      </c>
      <c r="AU87" s="23" t="s">
        <v>80</v>
      </c>
    </row>
    <row r="88" s="1" customFormat="1" ht="25.5" customHeight="1">
      <c r="B88" s="45"/>
      <c r="C88" s="211" t="s">
        <v>199</v>
      </c>
      <c r="D88" s="211" t="s">
        <v>182</v>
      </c>
      <c r="E88" s="212" t="s">
        <v>3384</v>
      </c>
      <c r="F88" s="213" t="s">
        <v>3385</v>
      </c>
      <c r="G88" s="214" t="s">
        <v>2954</v>
      </c>
      <c r="H88" s="215">
        <v>16</v>
      </c>
      <c r="I88" s="216"/>
      <c r="J88" s="217">
        <f>ROUND(I88*H88,2)</f>
        <v>0</v>
      </c>
      <c r="K88" s="213" t="s">
        <v>1685</v>
      </c>
      <c r="L88" s="218"/>
      <c r="M88" s="219" t="s">
        <v>21</v>
      </c>
      <c r="N88" s="220" t="s">
        <v>43</v>
      </c>
      <c r="O88" s="46"/>
      <c r="P88" s="221">
        <f>O88*H88</f>
        <v>0</v>
      </c>
      <c r="Q88" s="221">
        <v>0</v>
      </c>
      <c r="R88" s="221">
        <f>Q88*H88</f>
        <v>0</v>
      </c>
      <c r="S88" s="221">
        <v>0</v>
      </c>
      <c r="T88" s="222">
        <f>S88*H88</f>
        <v>0</v>
      </c>
      <c r="AR88" s="23" t="s">
        <v>187</v>
      </c>
      <c r="AT88" s="23" t="s">
        <v>182</v>
      </c>
      <c r="AU88" s="23" t="s">
        <v>80</v>
      </c>
      <c r="AY88" s="23" t="s">
        <v>181</v>
      </c>
      <c r="BE88" s="223">
        <f>IF(N88="základní",J88,0)</f>
        <v>0</v>
      </c>
      <c r="BF88" s="223">
        <f>IF(N88="snížená",J88,0)</f>
        <v>0</v>
      </c>
      <c r="BG88" s="223">
        <f>IF(N88="zákl. přenesená",J88,0)</f>
        <v>0</v>
      </c>
      <c r="BH88" s="223">
        <f>IF(N88="sníž. přenesená",J88,0)</f>
        <v>0</v>
      </c>
      <c r="BI88" s="223">
        <f>IF(N88="nulová",J88,0)</f>
        <v>0</v>
      </c>
      <c r="BJ88" s="23" t="s">
        <v>80</v>
      </c>
      <c r="BK88" s="223">
        <f>ROUND(I88*H88,2)</f>
        <v>0</v>
      </c>
      <c r="BL88" s="23" t="s">
        <v>188</v>
      </c>
      <c r="BM88" s="23" t="s">
        <v>3386</v>
      </c>
    </row>
    <row r="89" s="1" customFormat="1">
      <c r="B89" s="45"/>
      <c r="C89" s="73"/>
      <c r="D89" s="226" t="s">
        <v>1253</v>
      </c>
      <c r="E89" s="73"/>
      <c r="F89" s="249" t="s">
        <v>3387</v>
      </c>
      <c r="G89" s="73"/>
      <c r="H89" s="73"/>
      <c r="I89" s="183"/>
      <c r="J89" s="73"/>
      <c r="K89" s="73"/>
      <c r="L89" s="71"/>
      <c r="M89" s="250"/>
      <c r="N89" s="46"/>
      <c r="O89" s="46"/>
      <c r="P89" s="46"/>
      <c r="Q89" s="46"/>
      <c r="R89" s="46"/>
      <c r="S89" s="46"/>
      <c r="T89" s="94"/>
      <c r="AT89" s="23" t="s">
        <v>1253</v>
      </c>
      <c r="AU89" s="23" t="s">
        <v>80</v>
      </c>
    </row>
    <row r="90" s="10" customFormat="1">
      <c r="B90" s="224"/>
      <c r="C90" s="225"/>
      <c r="D90" s="226" t="s">
        <v>207</v>
      </c>
      <c r="E90" s="227" t="s">
        <v>21</v>
      </c>
      <c r="F90" s="228" t="s">
        <v>3388</v>
      </c>
      <c r="G90" s="225"/>
      <c r="H90" s="229">
        <v>16</v>
      </c>
      <c r="I90" s="230"/>
      <c r="J90" s="225"/>
      <c r="K90" s="225"/>
      <c r="L90" s="231"/>
      <c r="M90" s="232"/>
      <c r="N90" s="233"/>
      <c r="O90" s="233"/>
      <c r="P90" s="233"/>
      <c r="Q90" s="233"/>
      <c r="R90" s="233"/>
      <c r="S90" s="233"/>
      <c r="T90" s="234"/>
      <c r="AT90" s="235" t="s">
        <v>207</v>
      </c>
      <c r="AU90" s="235" t="s">
        <v>80</v>
      </c>
      <c r="AV90" s="10" t="s">
        <v>82</v>
      </c>
      <c r="AW90" s="10" t="s">
        <v>35</v>
      </c>
      <c r="AX90" s="10" t="s">
        <v>80</v>
      </c>
      <c r="AY90" s="235" t="s">
        <v>181</v>
      </c>
    </row>
    <row r="91" s="1" customFormat="1" ht="16.5" customHeight="1">
      <c r="B91" s="45"/>
      <c r="C91" s="211" t="s">
        <v>203</v>
      </c>
      <c r="D91" s="211" t="s">
        <v>182</v>
      </c>
      <c r="E91" s="212" t="s">
        <v>3389</v>
      </c>
      <c r="F91" s="213" t="s">
        <v>2962</v>
      </c>
      <c r="G91" s="214" t="s">
        <v>2954</v>
      </c>
      <c r="H91" s="215">
        <v>6</v>
      </c>
      <c r="I91" s="216"/>
      <c r="J91" s="217">
        <f>ROUND(I91*H91,2)</f>
        <v>0</v>
      </c>
      <c r="K91" s="213" t="s">
        <v>1685</v>
      </c>
      <c r="L91" s="218"/>
      <c r="M91" s="219" t="s">
        <v>21</v>
      </c>
      <c r="N91" s="220" t="s">
        <v>43</v>
      </c>
      <c r="O91" s="46"/>
      <c r="P91" s="221">
        <f>O91*H91</f>
        <v>0</v>
      </c>
      <c r="Q91" s="221">
        <v>0</v>
      </c>
      <c r="R91" s="221">
        <f>Q91*H91</f>
        <v>0</v>
      </c>
      <c r="S91" s="221">
        <v>0</v>
      </c>
      <c r="T91" s="222">
        <f>S91*H91</f>
        <v>0</v>
      </c>
      <c r="AR91" s="23" t="s">
        <v>187</v>
      </c>
      <c r="AT91" s="23" t="s">
        <v>182</v>
      </c>
      <c r="AU91" s="23" t="s">
        <v>80</v>
      </c>
      <c r="AY91" s="23" t="s">
        <v>181</v>
      </c>
      <c r="BE91" s="223">
        <f>IF(N91="základní",J91,0)</f>
        <v>0</v>
      </c>
      <c r="BF91" s="223">
        <f>IF(N91="snížená",J91,0)</f>
        <v>0</v>
      </c>
      <c r="BG91" s="223">
        <f>IF(N91="zákl. přenesená",J91,0)</f>
        <v>0</v>
      </c>
      <c r="BH91" s="223">
        <f>IF(N91="sníž. přenesená",J91,0)</f>
        <v>0</v>
      </c>
      <c r="BI91" s="223">
        <f>IF(N91="nulová",J91,0)</f>
        <v>0</v>
      </c>
      <c r="BJ91" s="23" t="s">
        <v>80</v>
      </c>
      <c r="BK91" s="223">
        <f>ROUND(I91*H91,2)</f>
        <v>0</v>
      </c>
      <c r="BL91" s="23" t="s">
        <v>188</v>
      </c>
      <c r="BM91" s="23" t="s">
        <v>3390</v>
      </c>
    </row>
    <row r="92" s="1" customFormat="1">
      <c r="B92" s="45"/>
      <c r="C92" s="73"/>
      <c r="D92" s="226" t="s">
        <v>1253</v>
      </c>
      <c r="E92" s="73"/>
      <c r="F92" s="249" t="s">
        <v>3042</v>
      </c>
      <c r="G92" s="73"/>
      <c r="H92" s="73"/>
      <c r="I92" s="183"/>
      <c r="J92" s="73"/>
      <c r="K92" s="73"/>
      <c r="L92" s="71"/>
      <c r="M92" s="250"/>
      <c r="N92" s="46"/>
      <c r="O92" s="46"/>
      <c r="P92" s="46"/>
      <c r="Q92" s="46"/>
      <c r="R92" s="46"/>
      <c r="S92" s="46"/>
      <c r="T92" s="94"/>
      <c r="AT92" s="23" t="s">
        <v>1253</v>
      </c>
      <c r="AU92" s="23" t="s">
        <v>80</v>
      </c>
    </row>
    <row r="93" s="10" customFormat="1">
      <c r="B93" s="224"/>
      <c r="C93" s="225"/>
      <c r="D93" s="226" t="s">
        <v>207</v>
      </c>
      <c r="E93" s="227" t="s">
        <v>21</v>
      </c>
      <c r="F93" s="228" t="s">
        <v>3018</v>
      </c>
      <c r="G93" s="225"/>
      <c r="H93" s="229">
        <v>6</v>
      </c>
      <c r="I93" s="230"/>
      <c r="J93" s="225"/>
      <c r="K93" s="225"/>
      <c r="L93" s="231"/>
      <c r="M93" s="232"/>
      <c r="N93" s="233"/>
      <c r="O93" s="233"/>
      <c r="P93" s="233"/>
      <c r="Q93" s="233"/>
      <c r="R93" s="233"/>
      <c r="S93" s="233"/>
      <c r="T93" s="234"/>
      <c r="AT93" s="235" t="s">
        <v>207</v>
      </c>
      <c r="AU93" s="235" t="s">
        <v>80</v>
      </c>
      <c r="AV93" s="10" t="s">
        <v>82</v>
      </c>
      <c r="AW93" s="10" t="s">
        <v>35</v>
      </c>
      <c r="AX93" s="10" t="s">
        <v>80</v>
      </c>
      <c r="AY93" s="235" t="s">
        <v>181</v>
      </c>
    </row>
    <row r="94" s="9" customFormat="1" ht="37.44" customHeight="1">
      <c r="B94" s="197"/>
      <c r="C94" s="198"/>
      <c r="D94" s="199" t="s">
        <v>71</v>
      </c>
      <c r="E94" s="200" t="s">
        <v>2589</v>
      </c>
      <c r="F94" s="200" t="s">
        <v>3216</v>
      </c>
      <c r="G94" s="198"/>
      <c r="H94" s="198"/>
      <c r="I94" s="201"/>
      <c r="J94" s="202">
        <f>BK94</f>
        <v>0</v>
      </c>
      <c r="K94" s="198"/>
      <c r="L94" s="203"/>
      <c r="M94" s="204"/>
      <c r="N94" s="205"/>
      <c r="O94" s="205"/>
      <c r="P94" s="206">
        <f>SUM(P95:P96)</f>
        <v>0</v>
      </c>
      <c r="Q94" s="205"/>
      <c r="R94" s="206">
        <f>SUM(R95:R96)</f>
        <v>0</v>
      </c>
      <c r="S94" s="205"/>
      <c r="T94" s="207">
        <f>SUM(T95:T96)</f>
        <v>0</v>
      </c>
      <c r="AR94" s="208" t="s">
        <v>80</v>
      </c>
      <c r="AT94" s="209" t="s">
        <v>71</v>
      </c>
      <c r="AU94" s="209" t="s">
        <v>72</v>
      </c>
      <c r="AY94" s="208" t="s">
        <v>181</v>
      </c>
      <c r="BK94" s="210">
        <f>SUM(BK95:BK96)</f>
        <v>0</v>
      </c>
    </row>
    <row r="95" s="1" customFormat="1" ht="16.5" customHeight="1">
      <c r="B95" s="45"/>
      <c r="C95" s="211" t="s">
        <v>209</v>
      </c>
      <c r="D95" s="211" t="s">
        <v>182</v>
      </c>
      <c r="E95" s="212" t="s">
        <v>3391</v>
      </c>
      <c r="F95" s="213" t="s">
        <v>3392</v>
      </c>
      <c r="G95" s="214" t="s">
        <v>361</v>
      </c>
      <c r="H95" s="215">
        <v>5</v>
      </c>
      <c r="I95" s="216"/>
      <c r="J95" s="217">
        <f>ROUND(I95*H95,2)</f>
        <v>0</v>
      </c>
      <c r="K95" s="213" t="s">
        <v>1685</v>
      </c>
      <c r="L95" s="218"/>
      <c r="M95" s="219" t="s">
        <v>21</v>
      </c>
      <c r="N95" s="220" t="s">
        <v>43</v>
      </c>
      <c r="O95" s="46"/>
      <c r="P95" s="221">
        <f>O95*H95</f>
        <v>0</v>
      </c>
      <c r="Q95" s="221">
        <v>0</v>
      </c>
      <c r="R95" s="221">
        <f>Q95*H95</f>
        <v>0</v>
      </c>
      <c r="S95" s="221">
        <v>0</v>
      </c>
      <c r="T95" s="222">
        <f>S95*H95</f>
        <v>0</v>
      </c>
      <c r="AR95" s="23" t="s">
        <v>187</v>
      </c>
      <c r="AT95" s="23" t="s">
        <v>182</v>
      </c>
      <c r="AU95" s="23" t="s">
        <v>80</v>
      </c>
      <c r="AY95" s="23" t="s">
        <v>181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23" t="s">
        <v>80</v>
      </c>
      <c r="BK95" s="223">
        <f>ROUND(I95*H95,2)</f>
        <v>0</v>
      </c>
      <c r="BL95" s="23" t="s">
        <v>188</v>
      </c>
      <c r="BM95" s="23" t="s">
        <v>3393</v>
      </c>
    </row>
    <row r="96" s="1" customFormat="1">
      <c r="B96" s="45"/>
      <c r="C96" s="73"/>
      <c r="D96" s="226" t="s">
        <v>1253</v>
      </c>
      <c r="E96" s="73"/>
      <c r="F96" s="249" t="s">
        <v>2715</v>
      </c>
      <c r="G96" s="73"/>
      <c r="H96" s="73"/>
      <c r="I96" s="183"/>
      <c r="J96" s="73"/>
      <c r="K96" s="73"/>
      <c r="L96" s="71"/>
      <c r="M96" s="278"/>
      <c r="N96" s="246"/>
      <c r="O96" s="246"/>
      <c r="P96" s="246"/>
      <c r="Q96" s="246"/>
      <c r="R96" s="246"/>
      <c r="S96" s="246"/>
      <c r="T96" s="279"/>
      <c r="AT96" s="23" t="s">
        <v>1253</v>
      </c>
      <c r="AU96" s="23" t="s">
        <v>80</v>
      </c>
    </row>
    <row r="97" s="1" customFormat="1" ht="6.96" customHeight="1">
      <c r="B97" s="66"/>
      <c r="C97" s="67"/>
      <c r="D97" s="67"/>
      <c r="E97" s="67"/>
      <c r="F97" s="67"/>
      <c r="G97" s="67"/>
      <c r="H97" s="67"/>
      <c r="I97" s="165"/>
      <c r="J97" s="67"/>
      <c r="K97" s="67"/>
      <c r="L97" s="71"/>
    </row>
  </sheetData>
  <sheetProtection sheet="1" autoFilter="0" formatColumns="0" formatRows="0" objects="1" scenarios="1" spinCount="100000" saltValue="QMktxum8oagdVH6oHIH1qDAo62LfdQ4ZA9teAYLAZW9DO6ZJkk/TVbFLIl25yPViv24kdzdN7HN82/7zU2zc7g==" hashValue="7QBJxfBI7srqJAPTaS9WhsIBFw4qrioWK4qcKWgSYsQI1G67mNVklajSJUOVexf4xfLop7CBIDH/wiSxrW8vxQ==" algorithmName="SHA-512" password="CC35"/>
  <autoFilter ref="C77:K96"/>
  <mergeCells count="10">
    <mergeCell ref="E7:H7"/>
    <mergeCell ref="E9:H9"/>
    <mergeCell ref="E24:H24"/>
    <mergeCell ref="E45:H45"/>
    <mergeCell ref="E47:H47"/>
    <mergeCell ref="J51:J52"/>
    <mergeCell ref="E68:H68"/>
    <mergeCell ref="E70:H70"/>
    <mergeCell ref="G1:H1"/>
    <mergeCell ref="L2:V2"/>
  </mergeCells>
  <hyperlinks>
    <hyperlink ref="F1:G1" location="C2" display="1) Krycí list soupisu"/>
    <hyperlink ref="G1:H1" location="C54" display="2) Rekapitulace"/>
    <hyperlink ref="J1" location="C77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122</v>
      </c>
      <c r="G1" s="138" t="s">
        <v>123</v>
      </c>
      <c r="H1" s="138"/>
      <c r="I1" s="139"/>
      <c r="J1" s="138" t="s">
        <v>124</v>
      </c>
      <c r="K1" s="137" t="s">
        <v>125</v>
      </c>
      <c r="L1" s="138" t="s">
        <v>126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109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82</v>
      </c>
    </row>
    <row r="4" ht="36.96" customHeight="1">
      <c r="B4" s="27"/>
      <c r="C4" s="28"/>
      <c r="D4" s="29" t="s">
        <v>127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Novostavba 2. areálu MŠ Hostivice - Finalizace projektu 11.7.2018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128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3394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24</v>
      </c>
      <c r="G12" s="46"/>
      <c r="H12" s="46"/>
      <c r="I12" s="145" t="s">
        <v>25</v>
      </c>
      <c r="J12" s="146" t="str">
        <f>'Rekapitulace stavby'!AN8</f>
        <v>1. 3. 2018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">
        <v>29</v>
      </c>
      <c r="K14" s="50"/>
    </row>
    <row r="15" s="1" customFormat="1" ht="18" customHeight="1">
      <c r="B15" s="45"/>
      <c r="C15" s="46"/>
      <c r="D15" s="46"/>
      <c r="E15" s="34" t="s">
        <v>30</v>
      </c>
      <c r="F15" s="46"/>
      <c r="G15" s="46"/>
      <c r="H15" s="46"/>
      <c r="I15" s="145" t="s">
        <v>31</v>
      </c>
      <c r="J15" s="34" t="s">
        <v>21</v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32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31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34</v>
      </c>
      <c r="E20" s="46"/>
      <c r="F20" s="46"/>
      <c r="G20" s="46"/>
      <c r="H20" s="46"/>
      <c r="I20" s="145" t="s">
        <v>28</v>
      </c>
      <c r="J20" s="34" t="s">
        <v>21</v>
      </c>
      <c r="K20" s="50"/>
    </row>
    <row r="21" s="1" customFormat="1" ht="18" customHeight="1">
      <c r="B21" s="45"/>
      <c r="C21" s="46"/>
      <c r="D21" s="46"/>
      <c r="E21" s="34" t="s">
        <v>24</v>
      </c>
      <c r="F21" s="46"/>
      <c r="G21" s="46"/>
      <c r="H21" s="46"/>
      <c r="I21" s="145" t="s">
        <v>31</v>
      </c>
      <c r="J21" s="34" t="s">
        <v>21</v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38</v>
      </c>
      <c r="E27" s="46"/>
      <c r="F27" s="46"/>
      <c r="G27" s="46"/>
      <c r="H27" s="46"/>
      <c r="I27" s="143"/>
      <c r="J27" s="154">
        <f>ROUND(J87,2)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40</v>
      </c>
      <c r="G29" s="46"/>
      <c r="H29" s="46"/>
      <c r="I29" s="155" t="s">
        <v>39</v>
      </c>
      <c r="J29" s="51" t="s">
        <v>41</v>
      </c>
      <c r="K29" s="50"/>
    </row>
    <row r="30" s="1" customFormat="1" ht="14.4" customHeight="1">
      <c r="B30" s="45"/>
      <c r="C30" s="46"/>
      <c r="D30" s="54" t="s">
        <v>42</v>
      </c>
      <c r="E30" s="54" t="s">
        <v>43</v>
      </c>
      <c r="F30" s="156">
        <f>ROUND(SUM(BE87:BE124), 2)</f>
        <v>0</v>
      </c>
      <c r="G30" s="46"/>
      <c r="H30" s="46"/>
      <c r="I30" s="157">
        <v>0.20999999999999999</v>
      </c>
      <c r="J30" s="156">
        <f>ROUND(ROUND((SUM(BE87:BE124)), 2)*I30, 2)</f>
        <v>0</v>
      </c>
      <c r="K30" s="50"/>
    </row>
    <row r="31" s="1" customFormat="1" ht="14.4" customHeight="1">
      <c r="B31" s="45"/>
      <c r="C31" s="46"/>
      <c r="D31" s="46"/>
      <c r="E31" s="54" t="s">
        <v>44</v>
      </c>
      <c r="F31" s="156">
        <f>ROUND(SUM(BF87:BF124), 2)</f>
        <v>0</v>
      </c>
      <c r="G31" s="46"/>
      <c r="H31" s="46"/>
      <c r="I31" s="157">
        <v>0.14999999999999999</v>
      </c>
      <c r="J31" s="156">
        <f>ROUND(ROUND((SUM(BF87:BF124)),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45</v>
      </c>
      <c r="F32" s="156">
        <f>ROUND(SUM(BG87:BG124),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46</v>
      </c>
      <c r="F33" s="156">
        <f>ROUND(SUM(BH87:BH124),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47</v>
      </c>
      <c r="F34" s="156">
        <f>ROUND(SUM(BI87:BI124),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48</v>
      </c>
      <c r="E36" s="97"/>
      <c r="F36" s="97"/>
      <c r="G36" s="160" t="s">
        <v>49</v>
      </c>
      <c r="H36" s="161" t="s">
        <v>50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130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Novostavba 2. areálu MŠ Hostivice - Finalizace projektu 11.7.2018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128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D.2 IO 03_ - Přípojka NN a přeložka VO - Přeložka VN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 xml:space="preserve"> </v>
      </c>
      <c r="G49" s="46"/>
      <c r="H49" s="46"/>
      <c r="I49" s="145" t="s">
        <v>25</v>
      </c>
      <c r="J49" s="146" t="str">
        <f>IF(J12="","",J12)</f>
        <v>1. 3. 2018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>Město Hostivice</v>
      </c>
      <c r="G51" s="46"/>
      <c r="H51" s="46"/>
      <c r="I51" s="145" t="s">
        <v>34</v>
      </c>
      <c r="J51" s="43" t="str">
        <f>E21</f>
        <v xml:space="preserve"> </v>
      </c>
      <c r="K51" s="50"/>
    </row>
    <row r="52" s="1" customFormat="1" ht="14.4" customHeight="1">
      <c r="B52" s="45"/>
      <c r="C52" s="39" t="s">
        <v>32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131</v>
      </c>
      <c r="D54" s="158"/>
      <c r="E54" s="158"/>
      <c r="F54" s="158"/>
      <c r="G54" s="158"/>
      <c r="H54" s="158"/>
      <c r="I54" s="172"/>
      <c r="J54" s="173" t="s">
        <v>132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133</v>
      </c>
      <c r="D56" s="46"/>
      <c r="E56" s="46"/>
      <c r="F56" s="46"/>
      <c r="G56" s="46"/>
      <c r="H56" s="46"/>
      <c r="I56" s="143"/>
      <c r="J56" s="154">
        <f>J87</f>
        <v>0</v>
      </c>
      <c r="K56" s="50"/>
      <c r="AU56" s="23" t="s">
        <v>134</v>
      </c>
    </row>
    <row r="57" s="7" customFormat="1" ht="24.96" customHeight="1">
      <c r="B57" s="176"/>
      <c r="C57" s="177"/>
      <c r="D57" s="178" t="s">
        <v>3369</v>
      </c>
      <c r="E57" s="179"/>
      <c r="F57" s="179"/>
      <c r="G57" s="179"/>
      <c r="H57" s="179"/>
      <c r="I57" s="180"/>
      <c r="J57" s="181">
        <f>J88</f>
        <v>0</v>
      </c>
      <c r="K57" s="182"/>
    </row>
    <row r="58" s="11" customFormat="1" ht="19.92" customHeight="1">
      <c r="B58" s="252"/>
      <c r="C58" s="253"/>
      <c r="D58" s="254" t="s">
        <v>3395</v>
      </c>
      <c r="E58" s="255"/>
      <c r="F58" s="255"/>
      <c r="G58" s="255"/>
      <c r="H58" s="255"/>
      <c r="I58" s="256"/>
      <c r="J58" s="257">
        <f>J94</f>
        <v>0</v>
      </c>
      <c r="K58" s="258"/>
    </row>
    <row r="59" s="7" customFormat="1" ht="24.96" customHeight="1">
      <c r="B59" s="176"/>
      <c r="C59" s="177"/>
      <c r="D59" s="178" t="s">
        <v>3396</v>
      </c>
      <c r="E59" s="179"/>
      <c r="F59" s="179"/>
      <c r="G59" s="179"/>
      <c r="H59" s="179"/>
      <c r="I59" s="180"/>
      <c r="J59" s="181">
        <f>J97</f>
        <v>0</v>
      </c>
      <c r="K59" s="182"/>
    </row>
    <row r="60" s="11" customFormat="1" ht="19.92" customHeight="1">
      <c r="B60" s="252"/>
      <c r="C60" s="253"/>
      <c r="D60" s="254" t="s">
        <v>3397</v>
      </c>
      <c r="E60" s="255"/>
      <c r="F60" s="255"/>
      <c r="G60" s="255"/>
      <c r="H60" s="255"/>
      <c r="I60" s="256"/>
      <c r="J60" s="257">
        <f>J98</f>
        <v>0</v>
      </c>
      <c r="K60" s="258"/>
    </row>
    <row r="61" s="11" customFormat="1" ht="19.92" customHeight="1">
      <c r="B61" s="252"/>
      <c r="C61" s="253"/>
      <c r="D61" s="254" t="s">
        <v>3398</v>
      </c>
      <c r="E61" s="255"/>
      <c r="F61" s="255"/>
      <c r="G61" s="255"/>
      <c r="H61" s="255"/>
      <c r="I61" s="256"/>
      <c r="J61" s="257">
        <f>J101</f>
        <v>0</v>
      </c>
      <c r="K61" s="258"/>
    </row>
    <row r="62" s="11" customFormat="1" ht="19.92" customHeight="1">
      <c r="B62" s="252"/>
      <c r="C62" s="253"/>
      <c r="D62" s="254" t="s">
        <v>3399</v>
      </c>
      <c r="E62" s="255"/>
      <c r="F62" s="255"/>
      <c r="G62" s="255"/>
      <c r="H62" s="255"/>
      <c r="I62" s="256"/>
      <c r="J62" s="257">
        <f>J104</f>
        <v>0</v>
      </c>
      <c r="K62" s="258"/>
    </row>
    <row r="63" s="11" customFormat="1" ht="19.92" customHeight="1">
      <c r="B63" s="252"/>
      <c r="C63" s="253"/>
      <c r="D63" s="254" t="s">
        <v>3400</v>
      </c>
      <c r="E63" s="255"/>
      <c r="F63" s="255"/>
      <c r="G63" s="255"/>
      <c r="H63" s="255"/>
      <c r="I63" s="256"/>
      <c r="J63" s="257">
        <f>J107</f>
        <v>0</v>
      </c>
      <c r="K63" s="258"/>
    </row>
    <row r="64" s="11" customFormat="1" ht="19.92" customHeight="1">
      <c r="B64" s="252"/>
      <c r="C64" s="253"/>
      <c r="D64" s="254" t="s">
        <v>3401</v>
      </c>
      <c r="E64" s="255"/>
      <c r="F64" s="255"/>
      <c r="G64" s="255"/>
      <c r="H64" s="255"/>
      <c r="I64" s="256"/>
      <c r="J64" s="257">
        <f>J110</f>
        <v>0</v>
      </c>
      <c r="K64" s="258"/>
    </row>
    <row r="65" s="11" customFormat="1" ht="19.92" customHeight="1">
      <c r="B65" s="252"/>
      <c r="C65" s="253"/>
      <c r="D65" s="254" t="s">
        <v>3402</v>
      </c>
      <c r="E65" s="255"/>
      <c r="F65" s="255"/>
      <c r="G65" s="255"/>
      <c r="H65" s="255"/>
      <c r="I65" s="256"/>
      <c r="J65" s="257">
        <f>J113</f>
        <v>0</v>
      </c>
      <c r="K65" s="258"/>
    </row>
    <row r="66" s="11" customFormat="1" ht="19.92" customHeight="1">
      <c r="B66" s="252"/>
      <c r="C66" s="253"/>
      <c r="D66" s="254" t="s">
        <v>3403</v>
      </c>
      <c r="E66" s="255"/>
      <c r="F66" s="255"/>
      <c r="G66" s="255"/>
      <c r="H66" s="255"/>
      <c r="I66" s="256"/>
      <c r="J66" s="257">
        <f>J117</f>
        <v>0</v>
      </c>
      <c r="K66" s="258"/>
    </row>
    <row r="67" s="11" customFormat="1" ht="19.92" customHeight="1">
      <c r="B67" s="252"/>
      <c r="C67" s="253"/>
      <c r="D67" s="254" t="s">
        <v>3404</v>
      </c>
      <c r="E67" s="255"/>
      <c r="F67" s="255"/>
      <c r="G67" s="255"/>
      <c r="H67" s="255"/>
      <c r="I67" s="256"/>
      <c r="J67" s="257">
        <f>J121</f>
        <v>0</v>
      </c>
      <c r="K67" s="258"/>
    </row>
    <row r="68" s="1" customFormat="1" ht="21.84" customHeight="1">
      <c r="B68" s="45"/>
      <c r="C68" s="46"/>
      <c r="D68" s="46"/>
      <c r="E68" s="46"/>
      <c r="F68" s="46"/>
      <c r="G68" s="46"/>
      <c r="H68" s="46"/>
      <c r="I68" s="143"/>
      <c r="J68" s="46"/>
      <c r="K68" s="50"/>
    </row>
    <row r="69" s="1" customFormat="1" ht="6.96" customHeight="1">
      <c r="B69" s="66"/>
      <c r="C69" s="67"/>
      <c r="D69" s="67"/>
      <c r="E69" s="67"/>
      <c r="F69" s="67"/>
      <c r="G69" s="67"/>
      <c r="H69" s="67"/>
      <c r="I69" s="165"/>
      <c r="J69" s="67"/>
      <c r="K69" s="68"/>
    </row>
    <row r="73" s="1" customFormat="1" ht="6.96" customHeight="1">
      <c r="B73" s="69"/>
      <c r="C73" s="70"/>
      <c r="D73" s="70"/>
      <c r="E73" s="70"/>
      <c r="F73" s="70"/>
      <c r="G73" s="70"/>
      <c r="H73" s="70"/>
      <c r="I73" s="168"/>
      <c r="J73" s="70"/>
      <c r="K73" s="70"/>
      <c r="L73" s="71"/>
    </row>
    <row r="74" s="1" customFormat="1" ht="36.96" customHeight="1">
      <c r="B74" s="45"/>
      <c r="C74" s="72" t="s">
        <v>165</v>
      </c>
      <c r="D74" s="73"/>
      <c r="E74" s="73"/>
      <c r="F74" s="73"/>
      <c r="G74" s="73"/>
      <c r="H74" s="73"/>
      <c r="I74" s="183"/>
      <c r="J74" s="73"/>
      <c r="K74" s="73"/>
      <c r="L74" s="71"/>
    </row>
    <row r="75" s="1" customFormat="1" ht="6.96" customHeight="1">
      <c r="B75" s="45"/>
      <c r="C75" s="73"/>
      <c r="D75" s="73"/>
      <c r="E75" s="73"/>
      <c r="F75" s="73"/>
      <c r="G75" s="73"/>
      <c r="H75" s="73"/>
      <c r="I75" s="183"/>
      <c r="J75" s="73"/>
      <c r="K75" s="73"/>
      <c r="L75" s="71"/>
    </row>
    <row r="76" s="1" customFormat="1" ht="14.4" customHeight="1">
      <c r="B76" s="45"/>
      <c r="C76" s="75" t="s">
        <v>18</v>
      </c>
      <c r="D76" s="73"/>
      <c r="E76" s="73"/>
      <c r="F76" s="73"/>
      <c r="G76" s="73"/>
      <c r="H76" s="73"/>
      <c r="I76" s="183"/>
      <c r="J76" s="73"/>
      <c r="K76" s="73"/>
      <c r="L76" s="71"/>
    </row>
    <row r="77" s="1" customFormat="1" ht="16.5" customHeight="1">
      <c r="B77" s="45"/>
      <c r="C77" s="73"/>
      <c r="D77" s="73"/>
      <c r="E77" s="184" t="str">
        <f>E7</f>
        <v>Novostavba 2. areálu MŠ Hostivice - Finalizace projektu 11.7.2018</v>
      </c>
      <c r="F77" s="75"/>
      <c r="G77" s="75"/>
      <c r="H77" s="75"/>
      <c r="I77" s="183"/>
      <c r="J77" s="73"/>
      <c r="K77" s="73"/>
      <c r="L77" s="71"/>
    </row>
    <row r="78" s="1" customFormat="1" ht="14.4" customHeight="1">
      <c r="B78" s="45"/>
      <c r="C78" s="75" t="s">
        <v>128</v>
      </c>
      <c r="D78" s="73"/>
      <c r="E78" s="73"/>
      <c r="F78" s="73"/>
      <c r="G78" s="73"/>
      <c r="H78" s="73"/>
      <c r="I78" s="183"/>
      <c r="J78" s="73"/>
      <c r="K78" s="73"/>
      <c r="L78" s="71"/>
    </row>
    <row r="79" s="1" customFormat="1" ht="17.25" customHeight="1">
      <c r="B79" s="45"/>
      <c r="C79" s="73"/>
      <c r="D79" s="73"/>
      <c r="E79" s="81" t="str">
        <f>E9</f>
        <v>D.2 IO 03_ - Přípojka NN a přeložka VO - Přeložka VN</v>
      </c>
      <c r="F79" s="73"/>
      <c r="G79" s="73"/>
      <c r="H79" s="73"/>
      <c r="I79" s="183"/>
      <c r="J79" s="73"/>
      <c r="K79" s="73"/>
      <c r="L79" s="71"/>
    </row>
    <row r="80" s="1" customFormat="1" ht="6.96" customHeight="1">
      <c r="B80" s="45"/>
      <c r="C80" s="73"/>
      <c r="D80" s="73"/>
      <c r="E80" s="73"/>
      <c r="F80" s="73"/>
      <c r="G80" s="73"/>
      <c r="H80" s="73"/>
      <c r="I80" s="183"/>
      <c r="J80" s="73"/>
      <c r="K80" s="73"/>
      <c r="L80" s="71"/>
    </row>
    <row r="81" s="1" customFormat="1" ht="18" customHeight="1">
      <c r="B81" s="45"/>
      <c r="C81" s="75" t="s">
        <v>23</v>
      </c>
      <c r="D81" s="73"/>
      <c r="E81" s="73"/>
      <c r="F81" s="185" t="str">
        <f>F12</f>
        <v xml:space="preserve"> </v>
      </c>
      <c r="G81" s="73"/>
      <c r="H81" s="73"/>
      <c r="I81" s="186" t="s">
        <v>25</v>
      </c>
      <c r="J81" s="84" t="str">
        <f>IF(J12="","",J12)</f>
        <v>1. 3. 2018</v>
      </c>
      <c r="K81" s="73"/>
      <c r="L81" s="71"/>
    </row>
    <row r="82" s="1" customFormat="1" ht="6.96" customHeight="1">
      <c r="B82" s="45"/>
      <c r="C82" s="73"/>
      <c r="D82" s="73"/>
      <c r="E82" s="73"/>
      <c r="F82" s="73"/>
      <c r="G82" s="73"/>
      <c r="H82" s="73"/>
      <c r="I82" s="183"/>
      <c r="J82" s="73"/>
      <c r="K82" s="73"/>
      <c r="L82" s="71"/>
    </row>
    <row r="83" s="1" customFormat="1">
      <c r="B83" s="45"/>
      <c r="C83" s="75" t="s">
        <v>27</v>
      </c>
      <c r="D83" s="73"/>
      <c r="E83" s="73"/>
      <c r="F83" s="185" t="str">
        <f>E15</f>
        <v>Město Hostivice</v>
      </c>
      <c r="G83" s="73"/>
      <c r="H83" s="73"/>
      <c r="I83" s="186" t="s">
        <v>34</v>
      </c>
      <c r="J83" s="185" t="str">
        <f>E21</f>
        <v xml:space="preserve"> </v>
      </c>
      <c r="K83" s="73"/>
      <c r="L83" s="71"/>
    </row>
    <row r="84" s="1" customFormat="1" ht="14.4" customHeight="1">
      <c r="B84" s="45"/>
      <c r="C84" s="75" t="s">
        <v>32</v>
      </c>
      <c r="D84" s="73"/>
      <c r="E84" s="73"/>
      <c r="F84" s="185" t="str">
        <f>IF(E18="","",E18)</f>
        <v/>
      </c>
      <c r="G84" s="73"/>
      <c r="H84" s="73"/>
      <c r="I84" s="183"/>
      <c r="J84" s="73"/>
      <c r="K84" s="73"/>
      <c r="L84" s="71"/>
    </row>
    <row r="85" s="1" customFormat="1" ht="10.32" customHeight="1">
      <c r="B85" s="45"/>
      <c r="C85" s="73"/>
      <c r="D85" s="73"/>
      <c r="E85" s="73"/>
      <c r="F85" s="73"/>
      <c r="G85" s="73"/>
      <c r="H85" s="73"/>
      <c r="I85" s="183"/>
      <c r="J85" s="73"/>
      <c r="K85" s="73"/>
      <c r="L85" s="71"/>
    </row>
    <row r="86" s="8" customFormat="1" ht="29.28" customHeight="1">
      <c r="B86" s="187"/>
      <c r="C86" s="188" t="s">
        <v>166</v>
      </c>
      <c r="D86" s="189" t="s">
        <v>57</v>
      </c>
      <c r="E86" s="189" t="s">
        <v>53</v>
      </c>
      <c r="F86" s="189" t="s">
        <v>167</v>
      </c>
      <c r="G86" s="189" t="s">
        <v>168</v>
      </c>
      <c r="H86" s="189" t="s">
        <v>169</v>
      </c>
      <c r="I86" s="190" t="s">
        <v>170</v>
      </c>
      <c r="J86" s="189" t="s">
        <v>132</v>
      </c>
      <c r="K86" s="191" t="s">
        <v>171</v>
      </c>
      <c r="L86" s="192"/>
      <c r="M86" s="101" t="s">
        <v>172</v>
      </c>
      <c r="N86" s="102" t="s">
        <v>42</v>
      </c>
      <c r="O86" s="102" t="s">
        <v>173</v>
      </c>
      <c r="P86" s="102" t="s">
        <v>174</v>
      </c>
      <c r="Q86" s="102" t="s">
        <v>175</v>
      </c>
      <c r="R86" s="102" t="s">
        <v>176</v>
      </c>
      <c r="S86" s="102" t="s">
        <v>177</v>
      </c>
      <c r="T86" s="103" t="s">
        <v>178</v>
      </c>
    </row>
    <row r="87" s="1" customFormat="1" ht="29.28" customHeight="1">
      <c r="B87" s="45"/>
      <c r="C87" s="107" t="s">
        <v>133</v>
      </c>
      <c r="D87" s="73"/>
      <c r="E87" s="73"/>
      <c r="F87" s="73"/>
      <c r="G87" s="73"/>
      <c r="H87" s="73"/>
      <c r="I87" s="183"/>
      <c r="J87" s="193">
        <f>BK87</f>
        <v>0</v>
      </c>
      <c r="K87" s="73"/>
      <c r="L87" s="71"/>
      <c r="M87" s="104"/>
      <c r="N87" s="105"/>
      <c r="O87" s="105"/>
      <c r="P87" s="194">
        <f>P88+P97</f>
        <v>0</v>
      </c>
      <c r="Q87" s="105"/>
      <c r="R87" s="194">
        <f>R88+R97</f>
        <v>0</v>
      </c>
      <c r="S87" s="105"/>
      <c r="T87" s="195">
        <f>T88+T97</f>
        <v>0</v>
      </c>
      <c r="AT87" s="23" t="s">
        <v>71</v>
      </c>
      <c r="AU87" s="23" t="s">
        <v>134</v>
      </c>
      <c r="BK87" s="196">
        <f>BK88+BK97</f>
        <v>0</v>
      </c>
    </row>
    <row r="88" s="9" customFormat="1" ht="37.44" customHeight="1">
      <c r="B88" s="197"/>
      <c r="C88" s="198"/>
      <c r="D88" s="199" t="s">
        <v>71</v>
      </c>
      <c r="E88" s="200" t="s">
        <v>2544</v>
      </c>
      <c r="F88" s="200" t="s">
        <v>3371</v>
      </c>
      <c r="G88" s="198"/>
      <c r="H88" s="198"/>
      <c r="I88" s="201"/>
      <c r="J88" s="202">
        <f>BK88</f>
        <v>0</v>
      </c>
      <c r="K88" s="198"/>
      <c r="L88" s="203"/>
      <c r="M88" s="204"/>
      <c r="N88" s="205"/>
      <c r="O88" s="205"/>
      <c r="P88" s="206">
        <f>P89+SUM(P90:P94)</f>
        <v>0</v>
      </c>
      <c r="Q88" s="205"/>
      <c r="R88" s="206">
        <f>R89+SUM(R90:R94)</f>
        <v>0</v>
      </c>
      <c r="S88" s="205"/>
      <c r="T88" s="207">
        <f>T89+SUM(T90:T94)</f>
        <v>0</v>
      </c>
      <c r="AR88" s="208" t="s">
        <v>80</v>
      </c>
      <c r="AT88" s="209" t="s">
        <v>71</v>
      </c>
      <c r="AU88" s="209" t="s">
        <v>72</v>
      </c>
      <c r="AY88" s="208" t="s">
        <v>181</v>
      </c>
      <c r="BK88" s="210">
        <f>BK89+SUM(BK90:BK94)</f>
        <v>0</v>
      </c>
    </row>
    <row r="89" s="1" customFormat="1" ht="16.5" customHeight="1">
      <c r="B89" s="45"/>
      <c r="C89" s="211" t="s">
        <v>80</v>
      </c>
      <c r="D89" s="211" t="s">
        <v>182</v>
      </c>
      <c r="E89" s="212" t="s">
        <v>3381</v>
      </c>
      <c r="F89" s="213" t="s">
        <v>3382</v>
      </c>
      <c r="G89" s="214" t="s">
        <v>2954</v>
      </c>
      <c r="H89" s="215">
        <v>3</v>
      </c>
      <c r="I89" s="216"/>
      <c r="J89" s="217">
        <f>ROUND(I89*H89,2)</f>
        <v>0</v>
      </c>
      <c r="K89" s="213" t="s">
        <v>1685</v>
      </c>
      <c r="L89" s="218"/>
      <c r="M89" s="219" t="s">
        <v>21</v>
      </c>
      <c r="N89" s="220" t="s">
        <v>43</v>
      </c>
      <c r="O89" s="46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AR89" s="23" t="s">
        <v>187</v>
      </c>
      <c r="AT89" s="23" t="s">
        <v>182</v>
      </c>
      <c r="AU89" s="23" t="s">
        <v>80</v>
      </c>
      <c r="AY89" s="23" t="s">
        <v>181</v>
      </c>
      <c r="BE89" s="223">
        <f>IF(N89="základní",J89,0)</f>
        <v>0</v>
      </c>
      <c r="BF89" s="223">
        <f>IF(N89="snížená",J89,0)</f>
        <v>0</v>
      </c>
      <c r="BG89" s="223">
        <f>IF(N89="zákl. přenesená",J89,0)</f>
        <v>0</v>
      </c>
      <c r="BH89" s="223">
        <f>IF(N89="sníž. přenesená",J89,0)</f>
        <v>0</v>
      </c>
      <c r="BI89" s="223">
        <f>IF(N89="nulová",J89,0)</f>
        <v>0</v>
      </c>
      <c r="BJ89" s="23" t="s">
        <v>80</v>
      </c>
      <c r="BK89" s="223">
        <f>ROUND(I89*H89,2)</f>
        <v>0</v>
      </c>
      <c r="BL89" s="23" t="s">
        <v>188</v>
      </c>
      <c r="BM89" s="23" t="s">
        <v>3405</v>
      </c>
    </row>
    <row r="90" s="1" customFormat="1">
      <c r="B90" s="45"/>
      <c r="C90" s="73"/>
      <c r="D90" s="226" t="s">
        <v>1253</v>
      </c>
      <c r="E90" s="73"/>
      <c r="F90" s="249" t="s">
        <v>2719</v>
      </c>
      <c r="G90" s="73"/>
      <c r="H90" s="73"/>
      <c r="I90" s="183"/>
      <c r="J90" s="73"/>
      <c r="K90" s="73"/>
      <c r="L90" s="71"/>
      <c r="M90" s="250"/>
      <c r="N90" s="46"/>
      <c r="O90" s="46"/>
      <c r="P90" s="46"/>
      <c r="Q90" s="46"/>
      <c r="R90" s="46"/>
      <c r="S90" s="46"/>
      <c r="T90" s="94"/>
      <c r="AT90" s="23" t="s">
        <v>1253</v>
      </c>
      <c r="AU90" s="23" t="s">
        <v>80</v>
      </c>
    </row>
    <row r="91" s="1" customFormat="1" ht="16.5" customHeight="1">
      <c r="B91" s="45"/>
      <c r="C91" s="211" t="s">
        <v>82</v>
      </c>
      <c r="D91" s="211" t="s">
        <v>182</v>
      </c>
      <c r="E91" s="212" t="s">
        <v>3384</v>
      </c>
      <c r="F91" s="213" t="s">
        <v>3406</v>
      </c>
      <c r="G91" s="214" t="s">
        <v>2954</v>
      </c>
      <c r="H91" s="215">
        <v>32</v>
      </c>
      <c r="I91" s="216"/>
      <c r="J91" s="217">
        <f>ROUND(I91*H91,2)</f>
        <v>0</v>
      </c>
      <c r="K91" s="213" t="s">
        <v>1685</v>
      </c>
      <c r="L91" s="218"/>
      <c r="M91" s="219" t="s">
        <v>21</v>
      </c>
      <c r="N91" s="220" t="s">
        <v>43</v>
      </c>
      <c r="O91" s="46"/>
      <c r="P91" s="221">
        <f>O91*H91</f>
        <v>0</v>
      </c>
      <c r="Q91" s="221">
        <v>0</v>
      </c>
      <c r="R91" s="221">
        <f>Q91*H91</f>
        <v>0</v>
      </c>
      <c r="S91" s="221">
        <v>0</v>
      </c>
      <c r="T91" s="222">
        <f>S91*H91</f>
        <v>0</v>
      </c>
      <c r="AR91" s="23" t="s">
        <v>187</v>
      </c>
      <c r="AT91" s="23" t="s">
        <v>182</v>
      </c>
      <c r="AU91" s="23" t="s">
        <v>80</v>
      </c>
      <c r="AY91" s="23" t="s">
        <v>181</v>
      </c>
      <c r="BE91" s="223">
        <f>IF(N91="základní",J91,0)</f>
        <v>0</v>
      </c>
      <c r="BF91" s="223">
        <f>IF(N91="snížená",J91,0)</f>
        <v>0</v>
      </c>
      <c r="BG91" s="223">
        <f>IF(N91="zákl. přenesená",J91,0)</f>
        <v>0</v>
      </c>
      <c r="BH91" s="223">
        <f>IF(N91="sníž. přenesená",J91,0)</f>
        <v>0</v>
      </c>
      <c r="BI91" s="223">
        <f>IF(N91="nulová",J91,0)</f>
        <v>0</v>
      </c>
      <c r="BJ91" s="23" t="s">
        <v>80</v>
      </c>
      <c r="BK91" s="223">
        <f>ROUND(I91*H91,2)</f>
        <v>0</v>
      </c>
      <c r="BL91" s="23" t="s">
        <v>188</v>
      </c>
      <c r="BM91" s="23" t="s">
        <v>3407</v>
      </c>
    </row>
    <row r="92" s="1" customFormat="1">
      <c r="B92" s="45"/>
      <c r="C92" s="73"/>
      <c r="D92" s="226" t="s">
        <v>1253</v>
      </c>
      <c r="E92" s="73"/>
      <c r="F92" s="249" t="s">
        <v>3387</v>
      </c>
      <c r="G92" s="73"/>
      <c r="H92" s="73"/>
      <c r="I92" s="183"/>
      <c r="J92" s="73"/>
      <c r="K92" s="73"/>
      <c r="L92" s="71"/>
      <c r="M92" s="250"/>
      <c r="N92" s="46"/>
      <c r="O92" s="46"/>
      <c r="P92" s="46"/>
      <c r="Q92" s="46"/>
      <c r="R92" s="46"/>
      <c r="S92" s="46"/>
      <c r="T92" s="94"/>
      <c r="AT92" s="23" t="s">
        <v>1253</v>
      </c>
      <c r="AU92" s="23" t="s">
        <v>80</v>
      </c>
    </row>
    <row r="93" s="10" customFormat="1">
      <c r="B93" s="224"/>
      <c r="C93" s="225"/>
      <c r="D93" s="226" t="s">
        <v>207</v>
      </c>
      <c r="E93" s="227" t="s">
        <v>21</v>
      </c>
      <c r="F93" s="228" t="s">
        <v>3408</v>
      </c>
      <c r="G93" s="225"/>
      <c r="H93" s="229">
        <v>32</v>
      </c>
      <c r="I93" s="230"/>
      <c r="J93" s="225"/>
      <c r="K93" s="225"/>
      <c r="L93" s="231"/>
      <c r="M93" s="232"/>
      <c r="N93" s="233"/>
      <c r="O93" s="233"/>
      <c r="P93" s="233"/>
      <c r="Q93" s="233"/>
      <c r="R93" s="233"/>
      <c r="S93" s="233"/>
      <c r="T93" s="234"/>
      <c r="AT93" s="235" t="s">
        <v>207</v>
      </c>
      <c r="AU93" s="235" t="s">
        <v>80</v>
      </c>
      <c r="AV93" s="10" t="s">
        <v>82</v>
      </c>
      <c r="AW93" s="10" t="s">
        <v>35</v>
      </c>
      <c r="AX93" s="10" t="s">
        <v>80</v>
      </c>
      <c r="AY93" s="235" t="s">
        <v>181</v>
      </c>
    </row>
    <row r="94" s="9" customFormat="1" ht="29.88" customHeight="1">
      <c r="B94" s="197"/>
      <c r="C94" s="198"/>
      <c r="D94" s="199" t="s">
        <v>71</v>
      </c>
      <c r="E94" s="259" t="s">
        <v>2650</v>
      </c>
      <c r="F94" s="259" t="s">
        <v>3409</v>
      </c>
      <c r="G94" s="198"/>
      <c r="H94" s="198"/>
      <c r="I94" s="201"/>
      <c r="J94" s="260">
        <f>BK94</f>
        <v>0</v>
      </c>
      <c r="K94" s="198"/>
      <c r="L94" s="203"/>
      <c r="M94" s="204"/>
      <c r="N94" s="205"/>
      <c r="O94" s="205"/>
      <c r="P94" s="206">
        <f>SUM(P95:P96)</f>
        <v>0</v>
      </c>
      <c r="Q94" s="205"/>
      <c r="R94" s="206">
        <f>SUM(R95:R96)</f>
        <v>0</v>
      </c>
      <c r="S94" s="205"/>
      <c r="T94" s="207">
        <f>SUM(T95:T96)</f>
        <v>0</v>
      </c>
      <c r="AR94" s="208" t="s">
        <v>80</v>
      </c>
      <c r="AT94" s="209" t="s">
        <v>71</v>
      </c>
      <c r="AU94" s="209" t="s">
        <v>80</v>
      </c>
      <c r="AY94" s="208" t="s">
        <v>181</v>
      </c>
      <c r="BK94" s="210">
        <f>SUM(BK95:BK96)</f>
        <v>0</v>
      </c>
    </row>
    <row r="95" s="1" customFormat="1" ht="16.5" customHeight="1">
      <c r="B95" s="45"/>
      <c r="C95" s="211" t="s">
        <v>179</v>
      </c>
      <c r="D95" s="211" t="s">
        <v>182</v>
      </c>
      <c r="E95" s="212" t="s">
        <v>3389</v>
      </c>
      <c r="F95" s="213" t="s">
        <v>2962</v>
      </c>
      <c r="G95" s="214" t="s">
        <v>2954</v>
      </c>
      <c r="H95" s="215">
        <v>8</v>
      </c>
      <c r="I95" s="216"/>
      <c r="J95" s="217">
        <f>ROUND(I95*H95,2)</f>
        <v>0</v>
      </c>
      <c r="K95" s="213" t="s">
        <v>186</v>
      </c>
      <c r="L95" s="218"/>
      <c r="M95" s="219" t="s">
        <v>21</v>
      </c>
      <c r="N95" s="220" t="s">
        <v>43</v>
      </c>
      <c r="O95" s="46"/>
      <c r="P95" s="221">
        <f>O95*H95</f>
        <v>0</v>
      </c>
      <c r="Q95" s="221">
        <v>0</v>
      </c>
      <c r="R95" s="221">
        <f>Q95*H95</f>
        <v>0</v>
      </c>
      <c r="S95" s="221">
        <v>0</v>
      </c>
      <c r="T95" s="222">
        <f>S95*H95</f>
        <v>0</v>
      </c>
      <c r="AR95" s="23" t="s">
        <v>187</v>
      </c>
      <c r="AT95" s="23" t="s">
        <v>182</v>
      </c>
      <c r="AU95" s="23" t="s">
        <v>82</v>
      </c>
      <c r="AY95" s="23" t="s">
        <v>181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23" t="s">
        <v>80</v>
      </c>
      <c r="BK95" s="223">
        <f>ROUND(I95*H95,2)</f>
        <v>0</v>
      </c>
      <c r="BL95" s="23" t="s">
        <v>188</v>
      </c>
      <c r="BM95" s="23" t="s">
        <v>3410</v>
      </c>
    </row>
    <row r="96" s="1" customFormat="1">
      <c r="B96" s="45"/>
      <c r="C96" s="73"/>
      <c r="D96" s="226" t="s">
        <v>1253</v>
      </c>
      <c r="E96" s="73"/>
      <c r="F96" s="249" t="s">
        <v>2822</v>
      </c>
      <c r="G96" s="73"/>
      <c r="H96" s="73"/>
      <c r="I96" s="183"/>
      <c r="J96" s="73"/>
      <c r="K96" s="73"/>
      <c r="L96" s="71"/>
      <c r="M96" s="250"/>
      <c r="N96" s="46"/>
      <c r="O96" s="46"/>
      <c r="P96" s="46"/>
      <c r="Q96" s="46"/>
      <c r="R96" s="46"/>
      <c r="S96" s="46"/>
      <c r="T96" s="94"/>
      <c r="AT96" s="23" t="s">
        <v>1253</v>
      </c>
      <c r="AU96" s="23" t="s">
        <v>82</v>
      </c>
    </row>
    <row r="97" s="9" customFormat="1" ht="37.44" customHeight="1">
      <c r="B97" s="197"/>
      <c r="C97" s="198"/>
      <c r="D97" s="199" t="s">
        <v>71</v>
      </c>
      <c r="E97" s="200" t="s">
        <v>2666</v>
      </c>
      <c r="F97" s="200" t="s">
        <v>3216</v>
      </c>
      <c r="G97" s="198"/>
      <c r="H97" s="198"/>
      <c r="I97" s="201"/>
      <c r="J97" s="202">
        <f>BK97</f>
        <v>0</v>
      </c>
      <c r="K97" s="198"/>
      <c r="L97" s="203"/>
      <c r="M97" s="204"/>
      <c r="N97" s="205"/>
      <c r="O97" s="205"/>
      <c r="P97" s="206">
        <f>P98+P101+P104+P107+P110+P113+P117+P121</f>
        <v>0</v>
      </c>
      <c r="Q97" s="205"/>
      <c r="R97" s="206">
        <f>R98+R101+R104+R107+R110+R113+R117+R121</f>
        <v>0</v>
      </c>
      <c r="S97" s="205"/>
      <c r="T97" s="207">
        <f>T98+T101+T104+T107+T110+T113+T117+T121</f>
        <v>0</v>
      </c>
      <c r="AR97" s="208" t="s">
        <v>80</v>
      </c>
      <c r="AT97" s="209" t="s">
        <v>71</v>
      </c>
      <c r="AU97" s="209" t="s">
        <v>72</v>
      </c>
      <c r="AY97" s="208" t="s">
        <v>181</v>
      </c>
      <c r="BK97" s="210">
        <f>BK98+BK101+BK104+BK107+BK110+BK113+BK117+BK121</f>
        <v>0</v>
      </c>
    </row>
    <row r="98" s="9" customFormat="1" ht="19.92" customHeight="1">
      <c r="B98" s="197"/>
      <c r="C98" s="198"/>
      <c r="D98" s="199" t="s">
        <v>71</v>
      </c>
      <c r="E98" s="259" t="s">
        <v>2676</v>
      </c>
      <c r="F98" s="259" t="s">
        <v>3411</v>
      </c>
      <c r="G98" s="198"/>
      <c r="H98" s="198"/>
      <c r="I98" s="201"/>
      <c r="J98" s="260">
        <f>BK98</f>
        <v>0</v>
      </c>
      <c r="K98" s="198"/>
      <c r="L98" s="203"/>
      <c r="M98" s="204"/>
      <c r="N98" s="205"/>
      <c r="O98" s="205"/>
      <c r="P98" s="206">
        <f>SUM(P99:P100)</f>
        <v>0</v>
      </c>
      <c r="Q98" s="205"/>
      <c r="R98" s="206">
        <f>SUM(R99:R100)</f>
        <v>0</v>
      </c>
      <c r="S98" s="205"/>
      <c r="T98" s="207">
        <f>SUM(T99:T100)</f>
        <v>0</v>
      </c>
      <c r="AR98" s="208" t="s">
        <v>80</v>
      </c>
      <c r="AT98" s="209" t="s">
        <v>71</v>
      </c>
      <c r="AU98" s="209" t="s">
        <v>80</v>
      </c>
      <c r="AY98" s="208" t="s">
        <v>181</v>
      </c>
      <c r="BK98" s="210">
        <f>SUM(BK99:BK100)</f>
        <v>0</v>
      </c>
    </row>
    <row r="99" s="1" customFormat="1" ht="16.5" customHeight="1">
      <c r="B99" s="45"/>
      <c r="C99" s="236" t="s">
        <v>188</v>
      </c>
      <c r="D99" s="236" t="s">
        <v>222</v>
      </c>
      <c r="E99" s="237" t="s">
        <v>3412</v>
      </c>
      <c r="F99" s="238" t="s">
        <v>3413</v>
      </c>
      <c r="G99" s="239" t="s">
        <v>3414</v>
      </c>
      <c r="H99" s="240">
        <v>0.01</v>
      </c>
      <c r="I99" s="241"/>
      <c r="J99" s="242">
        <f>ROUND(I99*H99,2)</f>
        <v>0</v>
      </c>
      <c r="K99" s="238" t="s">
        <v>186</v>
      </c>
      <c r="L99" s="71"/>
      <c r="M99" s="243" t="s">
        <v>21</v>
      </c>
      <c r="N99" s="244" t="s">
        <v>43</v>
      </c>
      <c r="O99" s="46"/>
      <c r="P99" s="221">
        <f>O99*H99</f>
        <v>0</v>
      </c>
      <c r="Q99" s="221">
        <v>0</v>
      </c>
      <c r="R99" s="221">
        <f>Q99*H99</f>
        <v>0</v>
      </c>
      <c r="S99" s="221">
        <v>0</v>
      </c>
      <c r="T99" s="222">
        <f>S99*H99</f>
        <v>0</v>
      </c>
      <c r="AR99" s="23" t="s">
        <v>188</v>
      </c>
      <c r="AT99" s="23" t="s">
        <v>222</v>
      </c>
      <c r="AU99" s="23" t="s">
        <v>82</v>
      </c>
      <c r="AY99" s="23" t="s">
        <v>181</v>
      </c>
      <c r="BE99" s="223">
        <f>IF(N99="základní",J99,0)</f>
        <v>0</v>
      </c>
      <c r="BF99" s="223">
        <f>IF(N99="snížená",J99,0)</f>
        <v>0</v>
      </c>
      <c r="BG99" s="223">
        <f>IF(N99="zákl. přenesená",J99,0)</f>
        <v>0</v>
      </c>
      <c r="BH99" s="223">
        <f>IF(N99="sníž. přenesená",J99,0)</f>
        <v>0</v>
      </c>
      <c r="BI99" s="223">
        <f>IF(N99="nulová",J99,0)</f>
        <v>0</v>
      </c>
      <c r="BJ99" s="23" t="s">
        <v>80</v>
      </c>
      <c r="BK99" s="223">
        <f>ROUND(I99*H99,2)</f>
        <v>0</v>
      </c>
      <c r="BL99" s="23" t="s">
        <v>188</v>
      </c>
      <c r="BM99" s="23" t="s">
        <v>3415</v>
      </c>
    </row>
    <row r="100" s="1" customFormat="1">
      <c r="B100" s="45"/>
      <c r="C100" s="73"/>
      <c r="D100" s="226" t="s">
        <v>1253</v>
      </c>
      <c r="E100" s="73"/>
      <c r="F100" s="249" t="s">
        <v>3416</v>
      </c>
      <c r="G100" s="73"/>
      <c r="H100" s="73"/>
      <c r="I100" s="183"/>
      <c r="J100" s="73"/>
      <c r="K100" s="73"/>
      <c r="L100" s="71"/>
      <c r="M100" s="250"/>
      <c r="N100" s="46"/>
      <c r="O100" s="46"/>
      <c r="P100" s="46"/>
      <c r="Q100" s="46"/>
      <c r="R100" s="46"/>
      <c r="S100" s="46"/>
      <c r="T100" s="94"/>
      <c r="AT100" s="23" t="s">
        <v>1253</v>
      </c>
      <c r="AU100" s="23" t="s">
        <v>82</v>
      </c>
    </row>
    <row r="101" s="9" customFormat="1" ht="29.88" customHeight="1">
      <c r="B101" s="197"/>
      <c r="C101" s="198"/>
      <c r="D101" s="199" t="s">
        <v>71</v>
      </c>
      <c r="E101" s="259" t="s">
        <v>2682</v>
      </c>
      <c r="F101" s="259" t="s">
        <v>3417</v>
      </c>
      <c r="G101" s="198"/>
      <c r="H101" s="198"/>
      <c r="I101" s="201"/>
      <c r="J101" s="260">
        <f>BK101</f>
        <v>0</v>
      </c>
      <c r="K101" s="198"/>
      <c r="L101" s="203"/>
      <c r="M101" s="204"/>
      <c r="N101" s="205"/>
      <c r="O101" s="205"/>
      <c r="P101" s="206">
        <f>SUM(P102:P103)</f>
        <v>0</v>
      </c>
      <c r="Q101" s="205"/>
      <c r="R101" s="206">
        <f>SUM(R102:R103)</f>
        <v>0</v>
      </c>
      <c r="S101" s="205"/>
      <c r="T101" s="207">
        <f>SUM(T102:T103)</f>
        <v>0</v>
      </c>
      <c r="AR101" s="208" t="s">
        <v>80</v>
      </c>
      <c r="AT101" s="209" t="s">
        <v>71</v>
      </c>
      <c r="AU101" s="209" t="s">
        <v>80</v>
      </c>
      <c r="AY101" s="208" t="s">
        <v>181</v>
      </c>
      <c r="BK101" s="210">
        <f>SUM(BK102:BK103)</f>
        <v>0</v>
      </c>
    </row>
    <row r="102" s="1" customFormat="1" ht="16.5" customHeight="1">
      <c r="B102" s="45"/>
      <c r="C102" s="236" t="s">
        <v>199</v>
      </c>
      <c r="D102" s="236" t="s">
        <v>222</v>
      </c>
      <c r="E102" s="237" t="s">
        <v>3418</v>
      </c>
      <c r="F102" s="238" t="s">
        <v>3419</v>
      </c>
      <c r="G102" s="239" t="s">
        <v>361</v>
      </c>
      <c r="H102" s="240">
        <v>8</v>
      </c>
      <c r="I102" s="241"/>
      <c r="J102" s="242">
        <f>ROUND(I102*H102,2)</f>
        <v>0</v>
      </c>
      <c r="K102" s="238" t="s">
        <v>186</v>
      </c>
      <c r="L102" s="71"/>
      <c r="M102" s="243" t="s">
        <v>21</v>
      </c>
      <c r="N102" s="244" t="s">
        <v>43</v>
      </c>
      <c r="O102" s="46"/>
      <c r="P102" s="221">
        <f>O102*H102</f>
        <v>0</v>
      </c>
      <c r="Q102" s="221">
        <v>0</v>
      </c>
      <c r="R102" s="221">
        <f>Q102*H102</f>
        <v>0</v>
      </c>
      <c r="S102" s="221">
        <v>0</v>
      </c>
      <c r="T102" s="222">
        <f>S102*H102</f>
        <v>0</v>
      </c>
      <c r="AR102" s="23" t="s">
        <v>188</v>
      </c>
      <c r="AT102" s="23" t="s">
        <v>222</v>
      </c>
      <c r="AU102" s="23" t="s">
        <v>82</v>
      </c>
      <c r="AY102" s="23" t="s">
        <v>181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23" t="s">
        <v>80</v>
      </c>
      <c r="BK102" s="223">
        <f>ROUND(I102*H102,2)</f>
        <v>0</v>
      </c>
      <c r="BL102" s="23" t="s">
        <v>188</v>
      </c>
      <c r="BM102" s="23" t="s">
        <v>3420</v>
      </c>
    </row>
    <row r="103" s="1" customFormat="1">
      <c r="B103" s="45"/>
      <c r="C103" s="73"/>
      <c r="D103" s="226" t="s">
        <v>1253</v>
      </c>
      <c r="E103" s="73"/>
      <c r="F103" s="249" t="s">
        <v>2822</v>
      </c>
      <c r="G103" s="73"/>
      <c r="H103" s="73"/>
      <c r="I103" s="183"/>
      <c r="J103" s="73"/>
      <c r="K103" s="73"/>
      <c r="L103" s="71"/>
      <c r="M103" s="250"/>
      <c r="N103" s="46"/>
      <c r="O103" s="46"/>
      <c r="P103" s="46"/>
      <c r="Q103" s="46"/>
      <c r="R103" s="46"/>
      <c r="S103" s="46"/>
      <c r="T103" s="94"/>
      <c r="AT103" s="23" t="s">
        <v>1253</v>
      </c>
      <c r="AU103" s="23" t="s">
        <v>82</v>
      </c>
    </row>
    <row r="104" s="9" customFormat="1" ht="29.88" customHeight="1">
      <c r="B104" s="197"/>
      <c r="C104" s="198"/>
      <c r="D104" s="199" t="s">
        <v>71</v>
      </c>
      <c r="E104" s="259" t="s">
        <v>2720</v>
      </c>
      <c r="F104" s="259" t="s">
        <v>3421</v>
      </c>
      <c r="G104" s="198"/>
      <c r="H104" s="198"/>
      <c r="I104" s="201"/>
      <c r="J104" s="260">
        <f>BK104</f>
        <v>0</v>
      </c>
      <c r="K104" s="198"/>
      <c r="L104" s="203"/>
      <c r="M104" s="204"/>
      <c r="N104" s="205"/>
      <c r="O104" s="205"/>
      <c r="P104" s="206">
        <f>SUM(P105:P106)</f>
        <v>0</v>
      </c>
      <c r="Q104" s="205"/>
      <c r="R104" s="206">
        <f>SUM(R105:R106)</f>
        <v>0</v>
      </c>
      <c r="S104" s="205"/>
      <c r="T104" s="207">
        <f>SUM(T105:T106)</f>
        <v>0</v>
      </c>
      <c r="AR104" s="208" t="s">
        <v>80</v>
      </c>
      <c r="AT104" s="209" t="s">
        <v>71</v>
      </c>
      <c r="AU104" s="209" t="s">
        <v>80</v>
      </c>
      <c r="AY104" s="208" t="s">
        <v>181</v>
      </c>
      <c r="BK104" s="210">
        <f>SUM(BK105:BK106)</f>
        <v>0</v>
      </c>
    </row>
    <row r="105" s="1" customFormat="1" ht="16.5" customHeight="1">
      <c r="B105" s="45"/>
      <c r="C105" s="236" t="s">
        <v>203</v>
      </c>
      <c r="D105" s="236" t="s">
        <v>222</v>
      </c>
      <c r="E105" s="237" t="s">
        <v>3422</v>
      </c>
      <c r="F105" s="238" t="s">
        <v>3423</v>
      </c>
      <c r="G105" s="239" t="s">
        <v>361</v>
      </c>
      <c r="H105" s="240">
        <v>8</v>
      </c>
      <c r="I105" s="241"/>
      <c r="J105" s="242">
        <f>ROUND(I105*H105,2)</f>
        <v>0</v>
      </c>
      <c r="K105" s="238" t="s">
        <v>186</v>
      </c>
      <c r="L105" s="71"/>
      <c r="M105" s="243" t="s">
        <v>21</v>
      </c>
      <c r="N105" s="244" t="s">
        <v>43</v>
      </c>
      <c r="O105" s="46"/>
      <c r="P105" s="221">
        <f>O105*H105</f>
        <v>0</v>
      </c>
      <c r="Q105" s="221">
        <v>0</v>
      </c>
      <c r="R105" s="221">
        <f>Q105*H105</f>
        <v>0</v>
      </c>
      <c r="S105" s="221">
        <v>0</v>
      </c>
      <c r="T105" s="222">
        <f>S105*H105</f>
        <v>0</v>
      </c>
      <c r="AR105" s="23" t="s">
        <v>188</v>
      </c>
      <c r="AT105" s="23" t="s">
        <v>222</v>
      </c>
      <c r="AU105" s="23" t="s">
        <v>82</v>
      </c>
      <c r="AY105" s="23" t="s">
        <v>181</v>
      </c>
      <c r="BE105" s="223">
        <f>IF(N105="základní",J105,0)</f>
        <v>0</v>
      </c>
      <c r="BF105" s="223">
        <f>IF(N105="snížená",J105,0)</f>
        <v>0</v>
      </c>
      <c r="BG105" s="223">
        <f>IF(N105="zákl. přenesená",J105,0)</f>
        <v>0</v>
      </c>
      <c r="BH105" s="223">
        <f>IF(N105="sníž. přenesená",J105,0)</f>
        <v>0</v>
      </c>
      <c r="BI105" s="223">
        <f>IF(N105="nulová",J105,0)</f>
        <v>0</v>
      </c>
      <c r="BJ105" s="23" t="s">
        <v>80</v>
      </c>
      <c r="BK105" s="223">
        <f>ROUND(I105*H105,2)</f>
        <v>0</v>
      </c>
      <c r="BL105" s="23" t="s">
        <v>188</v>
      </c>
      <c r="BM105" s="23" t="s">
        <v>3424</v>
      </c>
    </row>
    <row r="106" s="1" customFormat="1">
      <c r="B106" s="45"/>
      <c r="C106" s="73"/>
      <c r="D106" s="226" t="s">
        <v>1253</v>
      </c>
      <c r="E106" s="73"/>
      <c r="F106" s="249" t="s">
        <v>2822</v>
      </c>
      <c r="G106" s="73"/>
      <c r="H106" s="73"/>
      <c r="I106" s="183"/>
      <c r="J106" s="73"/>
      <c r="K106" s="73"/>
      <c r="L106" s="71"/>
      <c r="M106" s="250"/>
      <c r="N106" s="46"/>
      <c r="O106" s="46"/>
      <c r="P106" s="46"/>
      <c r="Q106" s="46"/>
      <c r="R106" s="46"/>
      <c r="S106" s="46"/>
      <c r="T106" s="94"/>
      <c r="AT106" s="23" t="s">
        <v>1253</v>
      </c>
      <c r="AU106" s="23" t="s">
        <v>82</v>
      </c>
    </row>
    <row r="107" s="9" customFormat="1" ht="29.88" customHeight="1">
      <c r="B107" s="197"/>
      <c r="C107" s="198"/>
      <c r="D107" s="199" t="s">
        <v>71</v>
      </c>
      <c r="E107" s="259" t="s">
        <v>2729</v>
      </c>
      <c r="F107" s="259" t="s">
        <v>3425</v>
      </c>
      <c r="G107" s="198"/>
      <c r="H107" s="198"/>
      <c r="I107" s="201"/>
      <c r="J107" s="260">
        <f>BK107</f>
        <v>0</v>
      </c>
      <c r="K107" s="198"/>
      <c r="L107" s="203"/>
      <c r="M107" s="204"/>
      <c r="N107" s="205"/>
      <c r="O107" s="205"/>
      <c r="P107" s="206">
        <f>SUM(P108:P109)</f>
        <v>0</v>
      </c>
      <c r="Q107" s="205"/>
      <c r="R107" s="206">
        <f>SUM(R108:R109)</f>
        <v>0</v>
      </c>
      <c r="S107" s="205"/>
      <c r="T107" s="207">
        <f>SUM(T108:T109)</f>
        <v>0</v>
      </c>
      <c r="AR107" s="208" t="s">
        <v>80</v>
      </c>
      <c r="AT107" s="209" t="s">
        <v>71</v>
      </c>
      <c r="AU107" s="209" t="s">
        <v>80</v>
      </c>
      <c r="AY107" s="208" t="s">
        <v>181</v>
      </c>
      <c r="BK107" s="210">
        <f>SUM(BK108:BK109)</f>
        <v>0</v>
      </c>
    </row>
    <row r="108" s="1" customFormat="1" ht="16.5" customHeight="1">
      <c r="B108" s="45"/>
      <c r="C108" s="236" t="s">
        <v>209</v>
      </c>
      <c r="D108" s="236" t="s">
        <v>222</v>
      </c>
      <c r="E108" s="237" t="s">
        <v>3426</v>
      </c>
      <c r="F108" s="238" t="s">
        <v>3427</v>
      </c>
      <c r="G108" s="239" t="s">
        <v>361</v>
      </c>
      <c r="H108" s="240">
        <v>8</v>
      </c>
      <c r="I108" s="241"/>
      <c r="J108" s="242">
        <f>ROUND(I108*H108,2)</f>
        <v>0</v>
      </c>
      <c r="K108" s="238" t="s">
        <v>186</v>
      </c>
      <c r="L108" s="71"/>
      <c r="M108" s="243" t="s">
        <v>21</v>
      </c>
      <c r="N108" s="244" t="s">
        <v>43</v>
      </c>
      <c r="O108" s="46"/>
      <c r="P108" s="221">
        <f>O108*H108</f>
        <v>0</v>
      </c>
      <c r="Q108" s="221">
        <v>0</v>
      </c>
      <c r="R108" s="221">
        <f>Q108*H108</f>
        <v>0</v>
      </c>
      <c r="S108" s="221">
        <v>0</v>
      </c>
      <c r="T108" s="222">
        <f>S108*H108</f>
        <v>0</v>
      </c>
      <c r="AR108" s="23" t="s">
        <v>188</v>
      </c>
      <c r="AT108" s="23" t="s">
        <v>222</v>
      </c>
      <c r="AU108" s="23" t="s">
        <v>82</v>
      </c>
      <c r="AY108" s="23" t="s">
        <v>181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23" t="s">
        <v>80</v>
      </c>
      <c r="BK108" s="223">
        <f>ROUND(I108*H108,2)</f>
        <v>0</v>
      </c>
      <c r="BL108" s="23" t="s">
        <v>188</v>
      </c>
      <c r="BM108" s="23" t="s">
        <v>3428</v>
      </c>
    </row>
    <row r="109" s="1" customFormat="1">
      <c r="B109" s="45"/>
      <c r="C109" s="73"/>
      <c r="D109" s="226" t="s">
        <v>1253</v>
      </c>
      <c r="E109" s="73"/>
      <c r="F109" s="249" t="s">
        <v>2822</v>
      </c>
      <c r="G109" s="73"/>
      <c r="H109" s="73"/>
      <c r="I109" s="183"/>
      <c r="J109" s="73"/>
      <c r="K109" s="73"/>
      <c r="L109" s="71"/>
      <c r="M109" s="250"/>
      <c r="N109" s="46"/>
      <c r="O109" s="46"/>
      <c r="P109" s="46"/>
      <c r="Q109" s="46"/>
      <c r="R109" s="46"/>
      <c r="S109" s="46"/>
      <c r="T109" s="94"/>
      <c r="AT109" s="23" t="s">
        <v>1253</v>
      </c>
      <c r="AU109" s="23" t="s">
        <v>82</v>
      </c>
    </row>
    <row r="110" s="9" customFormat="1" ht="29.88" customHeight="1">
      <c r="B110" s="197"/>
      <c r="C110" s="198"/>
      <c r="D110" s="199" t="s">
        <v>71</v>
      </c>
      <c r="E110" s="259" t="s">
        <v>2743</v>
      </c>
      <c r="F110" s="259" t="s">
        <v>3429</v>
      </c>
      <c r="G110" s="198"/>
      <c r="H110" s="198"/>
      <c r="I110" s="201"/>
      <c r="J110" s="260">
        <f>BK110</f>
        <v>0</v>
      </c>
      <c r="K110" s="198"/>
      <c r="L110" s="203"/>
      <c r="M110" s="204"/>
      <c r="N110" s="205"/>
      <c r="O110" s="205"/>
      <c r="P110" s="206">
        <f>SUM(P111:P112)</f>
        <v>0</v>
      </c>
      <c r="Q110" s="205"/>
      <c r="R110" s="206">
        <f>SUM(R111:R112)</f>
        <v>0</v>
      </c>
      <c r="S110" s="205"/>
      <c r="T110" s="207">
        <f>SUM(T111:T112)</f>
        <v>0</v>
      </c>
      <c r="AR110" s="208" t="s">
        <v>80</v>
      </c>
      <c r="AT110" s="209" t="s">
        <v>71</v>
      </c>
      <c r="AU110" s="209" t="s">
        <v>80</v>
      </c>
      <c r="AY110" s="208" t="s">
        <v>181</v>
      </c>
      <c r="BK110" s="210">
        <f>SUM(BK111:BK112)</f>
        <v>0</v>
      </c>
    </row>
    <row r="111" s="1" customFormat="1" ht="16.5" customHeight="1">
      <c r="B111" s="45"/>
      <c r="C111" s="236" t="s">
        <v>187</v>
      </c>
      <c r="D111" s="236" t="s">
        <v>222</v>
      </c>
      <c r="E111" s="237" t="s">
        <v>3430</v>
      </c>
      <c r="F111" s="238" t="s">
        <v>3431</v>
      </c>
      <c r="G111" s="239" t="s">
        <v>361</v>
      </c>
      <c r="H111" s="240">
        <v>8</v>
      </c>
      <c r="I111" s="241"/>
      <c r="J111" s="242">
        <f>ROUND(I111*H111,2)</f>
        <v>0</v>
      </c>
      <c r="K111" s="238" t="s">
        <v>186</v>
      </c>
      <c r="L111" s="71"/>
      <c r="M111" s="243" t="s">
        <v>21</v>
      </c>
      <c r="N111" s="244" t="s">
        <v>43</v>
      </c>
      <c r="O111" s="46"/>
      <c r="P111" s="221">
        <f>O111*H111</f>
        <v>0</v>
      </c>
      <c r="Q111" s="221">
        <v>0</v>
      </c>
      <c r="R111" s="221">
        <f>Q111*H111</f>
        <v>0</v>
      </c>
      <c r="S111" s="221">
        <v>0</v>
      </c>
      <c r="T111" s="222">
        <f>S111*H111</f>
        <v>0</v>
      </c>
      <c r="AR111" s="23" t="s">
        <v>188</v>
      </c>
      <c r="AT111" s="23" t="s">
        <v>222</v>
      </c>
      <c r="AU111" s="23" t="s">
        <v>82</v>
      </c>
      <c r="AY111" s="23" t="s">
        <v>181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23" t="s">
        <v>80</v>
      </c>
      <c r="BK111" s="223">
        <f>ROUND(I111*H111,2)</f>
        <v>0</v>
      </c>
      <c r="BL111" s="23" t="s">
        <v>188</v>
      </c>
      <c r="BM111" s="23" t="s">
        <v>3432</v>
      </c>
    </row>
    <row r="112" s="1" customFormat="1">
      <c r="B112" s="45"/>
      <c r="C112" s="73"/>
      <c r="D112" s="226" t="s">
        <v>1253</v>
      </c>
      <c r="E112" s="73"/>
      <c r="F112" s="249" t="s">
        <v>2822</v>
      </c>
      <c r="G112" s="73"/>
      <c r="H112" s="73"/>
      <c r="I112" s="183"/>
      <c r="J112" s="73"/>
      <c r="K112" s="73"/>
      <c r="L112" s="71"/>
      <c r="M112" s="250"/>
      <c r="N112" s="46"/>
      <c r="O112" s="46"/>
      <c r="P112" s="46"/>
      <c r="Q112" s="46"/>
      <c r="R112" s="46"/>
      <c r="S112" s="46"/>
      <c r="T112" s="94"/>
      <c r="AT112" s="23" t="s">
        <v>1253</v>
      </c>
      <c r="AU112" s="23" t="s">
        <v>82</v>
      </c>
    </row>
    <row r="113" s="9" customFormat="1" ht="29.88" customHeight="1">
      <c r="B113" s="197"/>
      <c r="C113" s="198"/>
      <c r="D113" s="199" t="s">
        <v>71</v>
      </c>
      <c r="E113" s="259" t="s">
        <v>2753</v>
      </c>
      <c r="F113" s="259" t="s">
        <v>3433</v>
      </c>
      <c r="G113" s="198"/>
      <c r="H113" s="198"/>
      <c r="I113" s="201"/>
      <c r="J113" s="260">
        <f>BK113</f>
        <v>0</v>
      </c>
      <c r="K113" s="198"/>
      <c r="L113" s="203"/>
      <c r="M113" s="204"/>
      <c r="N113" s="205"/>
      <c r="O113" s="205"/>
      <c r="P113" s="206">
        <f>SUM(P114:P116)</f>
        <v>0</v>
      </c>
      <c r="Q113" s="205"/>
      <c r="R113" s="206">
        <f>SUM(R114:R116)</f>
        <v>0</v>
      </c>
      <c r="S113" s="205"/>
      <c r="T113" s="207">
        <f>SUM(T114:T116)</f>
        <v>0</v>
      </c>
      <c r="AR113" s="208" t="s">
        <v>80</v>
      </c>
      <c r="AT113" s="209" t="s">
        <v>71</v>
      </c>
      <c r="AU113" s="209" t="s">
        <v>80</v>
      </c>
      <c r="AY113" s="208" t="s">
        <v>181</v>
      </c>
      <c r="BK113" s="210">
        <f>SUM(BK114:BK116)</f>
        <v>0</v>
      </c>
    </row>
    <row r="114" s="1" customFormat="1" ht="16.5" customHeight="1">
      <c r="B114" s="45"/>
      <c r="C114" s="236" t="s">
        <v>216</v>
      </c>
      <c r="D114" s="236" t="s">
        <v>222</v>
      </c>
      <c r="E114" s="237" t="s">
        <v>3434</v>
      </c>
      <c r="F114" s="238" t="s">
        <v>3435</v>
      </c>
      <c r="G114" s="239" t="s">
        <v>361</v>
      </c>
      <c r="H114" s="240">
        <v>8</v>
      </c>
      <c r="I114" s="241"/>
      <c r="J114" s="242">
        <f>ROUND(I114*H114,2)</f>
        <v>0</v>
      </c>
      <c r="K114" s="238" t="s">
        <v>186</v>
      </c>
      <c r="L114" s="71"/>
      <c r="M114" s="243" t="s">
        <v>21</v>
      </c>
      <c r="N114" s="244" t="s">
        <v>43</v>
      </c>
      <c r="O114" s="46"/>
      <c r="P114" s="221">
        <f>O114*H114</f>
        <v>0</v>
      </c>
      <c r="Q114" s="221">
        <v>0</v>
      </c>
      <c r="R114" s="221">
        <f>Q114*H114</f>
        <v>0</v>
      </c>
      <c r="S114" s="221">
        <v>0</v>
      </c>
      <c r="T114" s="222">
        <f>S114*H114</f>
        <v>0</v>
      </c>
      <c r="AR114" s="23" t="s">
        <v>188</v>
      </c>
      <c r="AT114" s="23" t="s">
        <v>222</v>
      </c>
      <c r="AU114" s="23" t="s">
        <v>82</v>
      </c>
      <c r="AY114" s="23" t="s">
        <v>181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23" t="s">
        <v>80</v>
      </c>
      <c r="BK114" s="223">
        <f>ROUND(I114*H114,2)</f>
        <v>0</v>
      </c>
      <c r="BL114" s="23" t="s">
        <v>188</v>
      </c>
      <c r="BM114" s="23" t="s">
        <v>3436</v>
      </c>
    </row>
    <row r="115" s="1" customFormat="1">
      <c r="B115" s="45"/>
      <c r="C115" s="73"/>
      <c r="D115" s="226" t="s">
        <v>1253</v>
      </c>
      <c r="E115" s="73"/>
      <c r="F115" s="249" t="s">
        <v>2822</v>
      </c>
      <c r="G115" s="73"/>
      <c r="H115" s="73"/>
      <c r="I115" s="183"/>
      <c r="J115" s="73"/>
      <c r="K115" s="73"/>
      <c r="L115" s="71"/>
      <c r="M115" s="250"/>
      <c r="N115" s="46"/>
      <c r="O115" s="46"/>
      <c r="P115" s="46"/>
      <c r="Q115" s="46"/>
      <c r="R115" s="46"/>
      <c r="S115" s="46"/>
      <c r="T115" s="94"/>
      <c r="AT115" s="23" t="s">
        <v>1253</v>
      </c>
      <c r="AU115" s="23" t="s">
        <v>82</v>
      </c>
    </row>
    <row r="116" s="10" customFormat="1">
      <c r="B116" s="224"/>
      <c r="C116" s="225"/>
      <c r="D116" s="226" t="s">
        <v>207</v>
      </c>
      <c r="E116" s="227" t="s">
        <v>21</v>
      </c>
      <c r="F116" s="228" t="s">
        <v>187</v>
      </c>
      <c r="G116" s="225"/>
      <c r="H116" s="229">
        <v>8</v>
      </c>
      <c r="I116" s="230"/>
      <c r="J116" s="225"/>
      <c r="K116" s="225"/>
      <c r="L116" s="231"/>
      <c r="M116" s="232"/>
      <c r="N116" s="233"/>
      <c r="O116" s="233"/>
      <c r="P116" s="233"/>
      <c r="Q116" s="233"/>
      <c r="R116" s="233"/>
      <c r="S116" s="233"/>
      <c r="T116" s="234"/>
      <c r="AT116" s="235" t="s">
        <v>207</v>
      </c>
      <c r="AU116" s="235" t="s">
        <v>82</v>
      </c>
      <c r="AV116" s="10" t="s">
        <v>82</v>
      </c>
      <c r="AW116" s="10" t="s">
        <v>35</v>
      </c>
      <c r="AX116" s="10" t="s">
        <v>80</v>
      </c>
      <c r="AY116" s="235" t="s">
        <v>181</v>
      </c>
    </row>
    <row r="117" s="9" customFormat="1" ht="29.88" customHeight="1">
      <c r="B117" s="197"/>
      <c r="C117" s="198"/>
      <c r="D117" s="199" t="s">
        <v>71</v>
      </c>
      <c r="E117" s="259" t="s">
        <v>2774</v>
      </c>
      <c r="F117" s="259" t="s">
        <v>3437</v>
      </c>
      <c r="G117" s="198"/>
      <c r="H117" s="198"/>
      <c r="I117" s="201"/>
      <c r="J117" s="260">
        <f>BK117</f>
        <v>0</v>
      </c>
      <c r="K117" s="198"/>
      <c r="L117" s="203"/>
      <c r="M117" s="204"/>
      <c r="N117" s="205"/>
      <c r="O117" s="205"/>
      <c r="P117" s="206">
        <f>SUM(P118:P120)</f>
        <v>0</v>
      </c>
      <c r="Q117" s="205"/>
      <c r="R117" s="206">
        <f>SUM(R118:R120)</f>
        <v>0</v>
      </c>
      <c r="S117" s="205"/>
      <c r="T117" s="207">
        <f>SUM(T118:T120)</f>
        <v>0</v>
      </c>
      <c r="AR117" s="208" t="s">
        <v>80</v>
      </c>
      <c r="AT117" s="209" t="s">
        <v>71</v>
      </c>
      <c r="AU117" s="209" t="s">
        <v>80</v>
      </c>
      <c r="AY117" s="208" t="s">
        <v>181</v>
      </c>
      <c r="BK117" s="210">
        <f>SUM(BK118:BK120)</f>
        <v>0</v>
      </c>
    </row>
    <row r="118" s="1" customFormat="1" ht="16.5" customHeight="1">
      <c r="B118" s="45"/>
      <c r="C118" s="236" t="s">
        <v>221</v>
      </c>
      <c r="D118" s="236" t="s">
        <v>222</v>
      </c>
      <c r="E118" s="237" t="s">
        <v>3438</v>
      </c>
      <c r="F118" s="238" t="s">
        <v>3439</v>
      </c>
      <c r="G118" s="239" t="s">
        <v>251</v>
      </c>
      <c r="H118" s="240">
        <v>0.40000000000000002</v>
      </c>
      <c r="I118" s="241"/>
      <c r="J118" s="242">
        <f>ROUND(I118*H118,2)</f>
        <v>0</v>
      </c>
      <c r="K118" s="238" t="s">
        <v>186</v>
      </c>
      <c r="L118" s="71"/>
      <c r="M118" s="243" t="s">
        <v>21</v>
      </c>
      <c r="N118" s="244" t="s">
        <v>43</v>
      </c>
      <c r="O118" s="46"/>
      <c r="P118" s="221">
        <f>O118*H118</f>
        <v>0</v>
      </c>
      <c r="Q118" s="221">
        <v>0</v>
      </c>
      <c r="R118" s="221">
        <f>Q118*H118</f>
        <v>0</v>
      </c>
      <c r="S118" s="221">
        <v>0</v>
      </c>
      <c r="T118" s="222">
        <f>S118*H118</f>
        <v>0</v>
      </c>
      <c r="AR118" s="23" t="s">
        <v>188</v>
      </c>
      <c r="AT118" s="23" t="s">
        <v>222</v>
      </c>
      <c r="AU118" s="23" t="s">
        <v>82</v>
      </c>
      <c r="AY118" s="23" t="s">
        <v>181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23" t="s">
        <v>80</v>
      </c>
      <c r="BK118" s="223">
        <f>ROUND(I118*H118,2)</f>
        <v>0</v>
      </c>
      <c r="BL118" s="23" t="s">
        <v>188</v>
      </c>
      <c r="BM118" s="23" t="s">
        <v>3440</v>
      </c>
    </row>
    <row r="119" s="1" customFormat="1">
      <c r="B119" s="45"/>
      <c r="C119" s="73"/>
      <c r="D119" s="226" t="s">
        <v>1253</v>
      </c>
      <c r="E119" s="73"/>
      <c r="F119" s="249" t="s">
        <v>3441</v>
      </c>
      <c r="G119" s="73"/>
      <c r="H119" s="73"/>
      <c r="I119" s="183"/>
      <c r="J119" s="73"/>
      <c r="K119" s="73"/>
      <c r="L119" s="71"/>
      <c r="M119" s="250"/>
      <c r="N119" s="46"/>
      <c r="O119" s="46"/>
      <c r="P119" s="46"/>
      <c r="Q119" s="46"/>
      <c r="R119" s="46"/>
      <c r="S119" s="46"/>
      <c r="T119" s="94"/>
      <c r="AT119" s="23" t="s">
        <v>1253</v>
      </c>
      <c r="AU119" s="23" t="s">
        <v>82</v>
      </c>
    </row>
    <row r="120" s="10" customFormat="1">
      <c r="B120" s="224"/>
      <c r="C120" s="225"/>
      <c r="D120" s="226" t="s">
        <v>207</v>
      </c>
      <c r="E120" s="227" t="s">
        <v>21</v>
      </c>
      <c r="F120" s="228" t="s">
        <v>3442</v>
      </c>
      <c r="G120" s="225"/>
      <c r="H120" s="229">
        <v>0.40000000000000002</v>
      </c>
      <c r="I120" s="230"/>
      <c r="J120" s="225"/>
      <c r="K120" s="225"/>
      <c r="L120" s="231"/>
      <c r="M120" s="232"/>
      <c r="N120" s="233"/>
      <c r="O120" s="233"/>
      <c r="P120" s="233"/>
      <c r="Q120" s="233"/>
      <c r="R120" s="233"/>
      <c r="S120" s="233"/>
      <c r="T120" s="234"/>
      <c r="AT120" s="235" t="s">
        <v>207</v>
      </c>
      <c r="AU120" s="235" t="s">
        <v>82</v>
      </c>
      <c r="AV120" s="10" t="s">
        <v>82</v>
      </c>
      <c r="AW120" s="10" t="s">
        <v>35</v>
      </c>
      <c r="AX120" s="10" t="s">
        <v>80</v>
      </c>
      <c r="AY120" s="235" t="s">
        <v>181</v>
      </c>
    </row>
    <row r="121" s="9" customFormat="1" ht="29.88" customHeight="1">
      <c r="B121" s="197"/>
      <c r="C121" s="198"/>
      <c r="D121" s="199" t="s">
        <v>71</v>
      </c>
      <c r="E121" s="259" t="s">
        <v>2788</v>
      </c>
      <c r="F121" s="259" t="s">
        <v>3443</v>
      </c>
      <c r="G121" s="198"/>
      <c r="H121" s="198"/>
      <c r="I121" s="201"/>
      <c r="J121" s="260">
        <f>BK121</f>
        <v>0</v>
      </c>
      <c r="K121" s="198"/>
      <c r="L121" s="203"/>
      <c r="M121" s="204"/>
      <c r="N121" s="205"/>
      <c r="O121" s="205"/>
      <c r="P121" s="206">
        <f>SUM(P122:P124)</f>
        <v>0</v>
      </c>
      <c r="Q121" s="205"/>
      <c r="R121" s="206">
        <f>SUM(R122:R124)</f>
        <v>0</v>
      </c>
      <c r="S121" s="205"/>
      <c r="T121" s="207">
        <f>SUM(T122:T124)</f>
        <v>0</v>
      </c>
      <c r="AR121" s="208" t="s">
        <v>80</v>
      </c>
      <c r="AT121" s="209" t="s">
        <v>71</v>
      </c>
      <c r="AU121" s="209" t="s">
        <v>80</v>
      </c>
      <c r="AY121" s="208" t="s">
        <v>181</v>
      </c>
      <c r="BK121" s="210">
        <f>SUM(BK122:BK124)</f>
        <v>0</v>
      </c>
    </row>
    <row r="122" s="1" customFormat="1" ht="16.5" customHeight="1">
      <c r="B122" s="45"/>
      <c r="C122" s="236" t="s">
        <v>227</v>
      </c>
      <c r="D122" s="236" t="s">
        <v>222</v>
      </c>
      <c r="E122" s="237" t="s">
        <v>3444</v>
      </c>
      <c r="F122" s="238" t="s">
        <v>3445</v>
      </c>
      <c r="G122" s="239" t="s">
        <v>219</v>
      </c>
      <c r="H122" s="240">
        <v>4</v>
      </c>
      <c r="I122" s="241"/>
      <c r="J122" s="242">
        <f>ROUND(I122*H122,2)</f>
        <v>0</v>
      </c>
      <c r="K122" s="238" t="s">
        <v>186</v>
      </c>
      <c r="L122" s="71"/>
      <c r="M122" s="243" t="s">
        <v>21</v>
      </c>
      <c r="N122" s="244" t="s">
        <v>43</v>
      </c>
      <c r="O122" s="46"/>
      <c r="P122" s="221">
        <f>O122*H122</f>
        <v>0</v>
      </c>
      <c r="Q122" s="221">
        <v>0</v>
      </c>
      <c r="R122" s="221">
        <f>Q122*H122</f>
        <v>0</v>
      </c>
      <c r="S122" s="221">
        <v>0</v>
      </c>
      <c r="T122" s="222">
        <f>S122*H122</f>
        <v>0</v>
      </c>
      <c r="AR122" s="23" t="s">
        <v>188</v>
      </c>
      <c r="AT122" s="23" t="s">
        <v>222</v>
      </c>
      <c r="AU122" s="23" t="s">
        <v>82</v>
      </c>
      <c r="AY122" s="23" t="s">
        <v>181</v>
      </c>
      <c r="BE122" s="223">
        <f>IF(N122="základní",J122,0)</f>
        <v>0</v>
      </c>
      <c r="BF122" s="223">
        <f>IF(N122="snížená",J122,0)</f>
        <v>0</v>
      </c>
      <c r="BG122" s="223">
        <f>IF(N122="zákl. přenesená",J122,0)</f>
        <v>0</v>
      </c>
      <c r="BH122" s="223">
        <f>IF(N122="sníž. přenesená",J122,0)</f>
        <v>0</v>
      </c>
      <c r="BI122" s="223">
        <f>IF(N122="nulová",J122,0)</f>
        <v>0</v>
      </c>
      <c r="BJ122" s="23" t="s">
        <v>80</v>
      </c>
      <c r="BK122" s="223">
        <f>ROUND(I122*H122,2)</f>
        <v>0</v>
      </c>
      <c r="BL122" s="23" t="s">
        <v>188</v>
      </c>
      <c r="BM122" s="23" t="s">
        <v>3446</v>
      </c>
    </row>
    <row r="123" s="1" customFormat="1">
      <c r="B123" s="45"/>
      <c r="C123" s="73"/>
      <c r="D123" s="226" t="s">
        <v>1253</v>
      </c>
      <c r="E123" s="73"/>
      <c r="F123" s="249" t="s">
        <v>3447</v>
      </c>
      <c r="G123" s="73"/>
      <c r="H123" s="73"/>
      <c r="I123" s="183"/>
      <c r="J123" s="73"/>
      <c r="K123" s="73"/>
      <c r="L123" s="71"/>
      <c r="M123" s="250"/>
      <c r="N123" s="46"/>
      <c r="O123" s="46"/>
      <c r="P123" s="46"/>
      <c r="Q123" s="46"/>
      <c r="R123" s="46"/>
      <c r="S123" s="46"/>
      <c r="T123" s="94"/>
      <c r="AT123" s="23" t="s">
        <v>1253</v>
      </c>
      <c r="AU123" s="23" t="s">
        <v>82</v>
      </c>
    </row>
    <row r="124" s="10" customFormat="1">
      <c r="B124" s="224"/>
      <c r="C124" s="225"/>
      <c r="D124" s="226" t="s">
        <v>207</v>
      </c>
      <c r="E124" s="227" t="s">
        <v>21</v>
      </c>
      <c r="F124" s="228" t="s">
        <v>3448</v>
      </c>
      <c r="G124" s="225"/>
      <c r="H124" s="229">
        <v>4</v>
      </c>
      <c r="I124" s="230"/>
      <c r="J124" s="225"/>
      <c r="K124" s="225"/>
      <c r="L124" s="231"/>
      <c r="M124" s="294"/>
      <c r="N124" s="295"/>
      <c r="O124" s="295"/>
      <c r="P124" s="295"/>
      <c r="Q124" s="295"/>
      <c r="R124" s="295"/>
      <c r="S124" s="295"/>
      <c r="T124" s="296"/>
      <c r="AT124" s="235" t="s">
        <v>207</v>
      </c>
      <c r="AU124" s="235" t="s">
        <v>82</v>
      </c>
      <c r="AV124" s="10" t="s">
        <v>82</v>
      </c>
      <c r="AW124" s="10" t="s">
        <v>35</v>
      </c>
      <c r="AX124" s="10" t="s">
        <v>80</v>
      </c>
      <c r="AY124" s="235" t="s">
        <v>181</v>
      </c>
    </row>
    <row r="125" s="1" customFormat="1" ht="6.96" customHeight="1">
      <c r="B125" s="66"/>
      <c r="C125" s="67"/>
      <c r="D125" s="67"/>
      <c r="E125" s="67"/>
      <c r="F125" s="67"/>
      <c r="G125" s="67"/>
      <c r="H125" s="67"/>
      <c r="I125" s="165"/>
      <c r="J125" s="67"/>
      <c r="K125" s="67"/>
      <c r="L125" s="71"/>
    </row>
  </sheetData>
  <sheetProtection sheet="1" autoFilter="0" formatColumns="0" formatRows="0" objects="1" scenarios="1" spinCount="100000" saltValue="+wbSqR6nMdotJaZmeQQIU0Uup/cKWJ1Qeg1EcQTRfNwwdi3e7hi+QKBQCnbw+9AB8Fwv8iAdglkb560omzWH3A==" hashValue="RphOljFczike4+yqAeHKXnavrPCVZ2ARKos0yqGzytcSwZ31+CXNlQZWkM7AQ0DVcb+vDgxso8eSsp8d8DHxzA==" algorithmName="SHA-512" password="CC35"/>
  <autoFilter ref="C86:K124"/>
  <mergeCells count="10">
    <mergeCell ref="E7:H7"/>
    <mergeCell ref="E9:H9"/>
    <mergeCell ref="E24:H24"/>
    <mergeCell ref="E45:H45"/>
    <mergeCell ref="E47:H47"/>
    <mergeCell ref="J51:J52"/>
    <mergeCell ref="E77:H77"/>
    <mergeCell ref="E79:H79"/>
    <mergeCell ref="G1:H1"/>
    <mergeCell ref="L2:V2"/>
  </mergeCells>
  <hyperlinks>
    <hyperlink ref="F1:G1" location="C2" display="1) Krycí list soupisu"/>
    <hyperlink ref="G1:H1" location="C54" display="2) Rekapitulace"/>
    <hyperlink ref="J1" location="C86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122</v>
      </c>
      <c r="G1" s="138" t="s">
        <v>123</v>
      </c>
      <c r="H1" s="138"/>
      <c r="I1" s="139"/>
      <c r="J1" s="138" t="s">
        <v>124</v>
      </c>
      <c r="K1" s="137" t="s">
        <v>125</v>
      </c>
      <c r="L1" s="138" t="s">
        <v>126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112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82</v>
      </c>
    </row>
    <row r="4" ht="36.96" customHeight="1">
      <c r="B4" s="27"/>
      <c r="C4" s="28"/>
      <c r="D4" s="29" t="s">
        <v>127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Novostavba 2. areálu MŠ Hostivice - Finalizace projektu 11.7.2018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128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3449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24</v>
      </c>
      <c r="G12" s="46"/>
      <c r="H12" s="46"/>
      <c r="I12" s="145" t="s">
        <v>25</v>
      </c>
      <c r="J12" s="146" t="str">
        <f>'Rekapitulace stavby'!AN8</f>
        <v>1. 3. 2018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">
        <v>29</v>
      </c>
      <c r="K14" s="50"/>
    </row>
    <row r="15" s="1" customFormat="1" ht="18" customHeight="1">
      <c r="B15" s="45"/>
      <c r="C15" s="46"/>
      <c r="D15" s="46"/>
      <c r="E15" s="34" t="s">
        <v>30</v>
      </c>
      <c r="F15" s="46"/>
      <c r="G15" s="46"/>
      <c r="H15" s="46"/>
      <c r="I15" s="145" t="s">
        <v>31</v>
      </c>
      <c r="J15" s="34" t="s">
        <v>21</v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32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31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34</v>
      </c>
      <c r="E20" s="46"/>
      <c r="F20" s="46"/>
      <c r="G20" s="46"/>
      <c r="H20" s="46"/>
      <c r="I20" s="145" t="s">
        <v>28</v>
      </c>
      <c r="J20" s="34" t="s">
        <v>21</v>
      </c>
      <c r="K20" s="50"/>
    </row>
    <row r="21" s="1" customFormat="1" ht="18" customHeight="1">
      <c r="B21" s="45"/>
      <c r="C21" s="46"/>
      <c r="D21" s="46"/>
      <c r="E21" s="34" t="s">
        <v>24</v>
      </c>
      <c r="F21" s="46"/>
      <c r="G21" s="46"/>
      <c r="H21" s="46"/>
      <c r="I21" s="145" t="s">
        <v>31</v>
      </c>
      <c r="J21" s="34" t="s">
        <v>21</v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38</v>
      </c>
      <c r="E27" s="46"/>
      <c r="F27" s="46"/>
      <c r="G27" s="46"/>
      <c r="H27" s="46"/>
      <c r="I27" s="143"/>
      <c r="J27" s="154">
        <f>ROUND(J104,2)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40</v>
      </c>
      <c r="G29" s="46"/>
      <c r="H29" s="46"/>
      <c r="I29" s="155" t="s">
        <v>39</v>
      </c>
      <c r="J29" s="51" t="s">
        <v>41</v>
      </c>
      <c r="K29" s="50"/>
    </row>
    <row r="30" s="1" customFormat="1" ht="14.4" customHeight="1">
      <c r="B30" s="45"/>
      <c r="C30" s="46"/>
      <c r="D30" s="54" t="s">
        <v>42</v>
      </c>
      <c r="E30" s="54" t="s">
        <v>43</v>
      </c>
      <c r="F30" s="156">
        <f>ROUND(SUM(BE104:BE218), 2)</f>
        <v>0</v>
      </c>
      <c r="G30" s="46"/>
      <c r="H30" s="46"/>
      <c r="I30" s="157">
        <v>0.20999999999999999</v>
      </c>
      <c r="J30" s="156">
        <f>ROUND(ROUND((SUM(BE104:BE218)), 2)*I30, 2)</f>
        <v>0</v>
      </c>
      <c r="K30" s="50"/>
    </row>
    <row r="31" s="1" customFormat="1" ht="14.4" customHeight="1">
      <c r="B31" s="45"/>
      <c r="C31" s="46"/>
      <c r="D31" s="46"/>
      <c r="E31" s="54" t="s">
        <v>44</v>
      </c>
      <c r="F31" s="156">
        <f>ROUND(SUM(BF104:BF218), 2)</f>
        <v>0</v>
      </c>
      <c r="G31" s="46"/>
      <c r="H31" s="46"/>
      <c r="I31" s="157">
        <v>0.14999999999999999</v>
      </c>
      <c r="J31" s="156">
        <f>ROUND(ROUND((SUM(BF104:BF218)),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45</v>
      </c>
      <c r="F32" s="156">
        <f>ROUND(SUM(BG104:BG218),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46</v>
      </c>
      <c r="F33" s="156">
        <f>ROUND(SUM(BH104:BH218),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47</v>
      </c>
      <c r="F34" s="156">
        <f>ROUND(SUM(BI104:BI218),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48</v>
      </c>
      <c r="E36" s="97"/>
      <c r="F36" s="97"/>
      <c r="G36" s="160" t="s">
        <v>49</v>
      </c>
      <c r="H36" s="161" t="s">
        <v>50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130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Novostavba 2. areálu MŠ Hostivice - Finalizace projektu 11.7.2018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128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D.2 IO 03 - Přípojka NN a přeložka VO - VO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 xml:space="preserve"> </v>
      </c>
      <c r="G49" s="46"/>
      <c r="H49" s="46"/>
      <c r="I49" s="145" t="s">
        <v>25</v>
      </c>
      <c r="J49" s="146" t="str">
        <f>IF(J12="","",J12)</f>
        <v>1. 3. 2018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>Město Hostivice</v>
      </c>
      <c r="G51" s="46"/>
      <c r="H51" s="46"/>
      <c r="I51" s="145" t="s">
        <v>34</v>
      </c>
      <c r="J51" s="43" t="str">
        <f>E21</f>
        <v xml:space="preserve"> </v>
      </c>
      <c r="K51" s="50"/>
    </row>
    <row r="52" s="1" customFormat="1" ht="14.4" customHeight="1">
      <c r="B52" s="45"/>
      <c r="C52" s="39" t="s">
        <v>32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131</v>
      </c>
      <c r="D54" s="158"/>
      <c r="E54" s="158"/>
      <c r="F54" s="158"/>
      <c r="G54" s="158"/>
      <c r="H54" s="158"/>
      <c r="I54" s="172"/>
      <c r="J54" s="173" t="s">
        <v>132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133</v>
      </c>
      <c r="D56" s="46"/>
      <c r="E56" s="46"/>
      <c r="F56" s="46"/>
      <c r="G56" s="46"/>
      <c r="H56" s="46"/>
      <c r="I56" s="143"/>
      <c r="J56" s="154">
        <f>J104</f>
        <v>0</v>
      </c>
      <c r="K56" s="50"/>
      <c r="AU56" s="23" t="s">
        <v>134</v>
      </c>
    </row>
    <row r="57" s="7" customFormat="1" ht="24.96" customHeight="1">
      <c r="B57" s="176"/>
      <c r="C57" s="177"/>
      <c r="D57" s="178" t="s">
        <v>3369</v>
      </c>
      <c r="E57" s="179"/>
      <c r="F57" s="179"/>
      <c r="G57" s="179"/>
      <c r="H57" s="179"/>
      <c r="I57" s="180"/>
      <c r="J57" s="181">
        <f>J105</f>
        <v>0</v>
      </c>
      <c r="K57" s="182"/>
    </row>
    <row r="58" s="11" customFormat="1" ht="19.92" customHeight="1">
      <c r="B58" s="252"/>
      <c r="C58" s="253"/>
      <c r="D58" s="254" t="s">
        <v>3450</v>
      </c>
      <c r="E58" s="255"/>
      <c r="F58" s="255"/>
      <c r="G58" s="255"/>
      <c r="H58" s="255"/>
      <c r="I58" s="256"/>
      <c r="J58" s="257">
        <f>J106</f>
        <v>0</v>
      </c>
      <c r="K58" s="258"/>
    </row>
    <row r="59" s="11" customFormat="1" ht="19.92" customHeight="1">
      <c r="B59" s="252"/>
      <c r="C59" s="253"/>
      <c r="D59" s="254" t="s">
        <v>3451</v>
      </c>
      <c r="E59" s="255"/>
      <c r="F59" s="255"/>
      <c r="G59" s="255"/>
      <c r="H59" s="255"/>
      <c r="I59" s="256"/>
      <c r="J59" s="257">
        <f>J110</f>
        <v>0</v>
      </c>
      <c r="K59" s="258"/>
    </row>
    <row r="60" s="11" customFormat="1" ht="19.92" customHeight="1">
      <c r="B60" s="252"/>
      <c r="C60" s="253"/>
      <c r="D60" s="254" t="s">
        <v>3452</v>
      </c>
      <c r="E60" s="255"/>
      <c r="F60" s="255"/>
      <c r="G60" s="255"/>
      <c r="H60" s="255"/>
      <c r="I60" s="256"/>
      <c r="J60" s="257">
        <f>J114</f>
        <v>0</v>
      </c>
      <c r="K60" s="258"/>
    </row>
    <row r="61" s="11" customFormat="1" ht="19.92" customHeight="1">
      <c r="B61" s="252"/>
      <c r="C61" s="253"/>
      <c r="D61" s="254" t="s">
        <v>3453</v>
      </c>
      <c r="E61" s="255"/>
      <c r="F61" s="255"/>
      <c r="G61" s="255"/>
      <c r="H61" s="255"/>
      <c r="I61" s="256"/>
      <c r="J61" s="257">
        <f>J118</f>
        <v>0</v>
      </c>
      <c r="K61" s="258"/>
    </row>
    <row r="62" s="11" customFormat="1" ht="19.92" customHeight="1">
      <c r="B62" s="252"/>
      <c r="C62" s="253"/>
      <c r="D62" s="254" t="s">
        <v>3454</v>
      </c>
      <c r="E62" s="255"/>
      <c r="F62" s="255"/>
      <c r="G62" s="255"/>
      <c r="H62" s="255"/>
      <c r="I62" s="256"/>
      <c r="J62" s="257">
        <f>J120</f>
        <v>0</v>
      </c>
      <c r="K62" s="258"/>
    </row>
    <row r="63" s="11" customFormat="1" ht="19.92" customHeight="1">
      <c r="B63" s="252"/>
      <c r="C63" s="253"/>
      <c r="D63" s="254" t="s">
        <v>3455</v>
      </c>
      <c r="E63" s="255"/>
      <c r="F63" s="255"/>
      <c r="G63" s="255"/>
      <c r="H63" s="255"/>
      <c r="I63" s="256"/>
      <c r="J63" s="257">
        <f>J124</f>
        <v>0</v>
      </c>
      <c r="K63" s="258"/>
    </row>
    <row r="64" s="11" customFormat="1" ht="19.92" customHeight="1">
      <c r="B64" s="252"/>
      <c r="C64" s="253"/>
      <c r="D64" s="254" t="s">
        <v>3456</v>
      </c>
      <c r="E64" s="255"/>
      <c r="F64" s="255"/>
      <c r="G64" s="255"/>
      <c r="H64" s="255"/>
      <c r="I64" s="256"/>
      <c r="J64" s="257">
        <f>J128</f>
        <v>0</v>
      </c>
      <c r="K64" s="258"/>
    </row>
    <row r="65" s="11" customFormat="1" ht="19.92" customHeight="1">
      <c r="B65" s="252"/>
      <c r="C65" s="253"/>
      <c r="D65" s="254" t="s">
        <v>3457</v>
      </c>
      <c r="E65" s="255"/>
      <c r="F65" s="255"/>
      <c r="G65" s="255"/>
      <c r="H65" s="255"/>
      <c r="I65" s="256"/>
      <c r="J65" s="257">
        <f>J136</f>
        <v>0</v>
      </c>
      <c r="K65" s="258"/>
    </row>
    <row r="66" s="11" customFormat="1" ht="19.92" customHeight="1">
      <c r="B66" s="252"/>
      <c r="C66" s="253"/>
      <c r="D66" s="254" t="s">
        <v>3458</v>
      </c>
      <c r="E66" s="255"/>
      <c r="F66" s="255"/>
      <c r="G66" s="255"/>
      <c r="H66" s="255"/>
      <c r="I66" s="256"/>
      <c r="J66" s="257">
        <f>J140</f>
        <v>0</v>
      </c>
      <c r="K66" s="258"/>
    </row>
    <row r="67" s="11" customFormat="1" ht="19.92" customHeight="1">
      <c r="B67" s="252"/>
      <c r="C67" s="253"/>
      <c r="D67" s="254" t="s">
        <v>3459</v>
      </c>
      <c r="E67" s="255"/>
      <c r="F67" s="255"/>
      <c r="G67" s="255"/>
      <c r="H67" s="255"/>
      <c r="I67" s="256"/>
      <c r="J67" s="257">
        <f>J144</f>
        <v>0</v>
      </c>
      <c r="K67" s="258"/>
    </row>
    <row r="68" s="11" customFormat="1" ht="19.92" customHeight="1">
      <c r="B68" s="252"/>
      <c r="C68" s="253"/>
      <c r="D68" s="254" t="s">
        <v>3460</v>
      </c>
      <c r="E68" s="255"/>
      <c r="F68" s="255"/>
      <c r="G68" s="255"/>
      <c r="H68" s="255"/>
      <c r="I68" s="256"/>
      <c r="J68" s="257">
        <f>J148</f>
        <v>0</v>
      </c>
      <c r="K68" s="258"/>
    </row>
    <row r="69" s="11" customFormat="1" ht="19.92" customHeight="1">
      <c r="B69" s="252"/>
      <c r="C69" s="253"/>
      <c r="D69" s="254" t="s">
        <v>3461</v>
      </c>
      <c r="E69" s="255"/>
      <c r="F69" s="255"/>
      <c r="G69" s="255"/>
      <c r="H69" s="255"/>
      <c r="I69" s="256"/>
      <c r="J69" s="257">
        <f>J154</f>
        <v>0</v>
      </c>
      <c r="K69" s="258"/>
    </row>
    <row r="70" s="11" customFormat="1" ht="19.92" customHeight="1">
      <c r="B70" s="252"/>
      <c r="C70" s="253"/>
      <c r="D70" s="254" t="s">
        <v>3462</v>
      </c>
      <c r="E70" s="255"/>
      <c r="F70" s="255"/>
      <c r="G70" s="255"/>
      <c r="H70" s="255"/>
      <c r="I70" s="256"/>
      <c r="J70" s="257">
        <f>J159</f>
        <v>0</v>
      </c>
      <c r="K70" s="258"/>
    </row>
    <row r="71" s="11" customFormat="1" ht="19.92" customHeight="1">
      <c r="B71" s="252"/>
      <c r="C71" s="253"/>
      <c r="D71" s="254" t="s">
        <v>3463</v>
      </c>
      <c r="E71" s="255"/>
      <c r="F71" s="255"/>
      <c r="G71" s="255"/>
      <c r="H71" s="255"/>
      <c r="I71" s="256"/>
      <c r="J71" s="257">
        <f>J163</f>
        <v>0</v>
      </c>
      <c r="K71" s="258"/>
    </row>
    <row r="72" s="7" customFormat="1" ht="24.96" customHeight="1">
      <c r="B72" s="176"/>
      <c r="C72" s="177"/>
      <c r="D72" s="178" t="s">
        <v>3370</v>
      </c>
      <c r="E72" s="179"/>
      <c r="F72" s="179"/>
      <c r="G72" s="179"/>
      <c r="H72" s="179"/>
      <c r="I72" s="180"/>
      <c r="J72" s="181">
        <f>J167</f>
        <v>0</v>
      </c>
      <c r="K72" s="182"/>
    </row>
    <row r="73" s="11" customFormat="1" ht="19.92" customHeight="1">
      <c r="B73" s="252"/>
      <c r="C73" s="253"/>
      <c r="D73" s="254" t="s">
        <v>3464</v>
      </c>
      <c r="E73" s="255"/>
      <c r="F73" s="255"/>
      <c r="G73" s="255"/>
      <c r="H73" s="255"/>
      <c r="I73" s="256"/>
      <c r="J73" s="257">
        <f>J168</f>
        <v>0</v>
      </c>
      <c r="K73" s="258"/>
    </row>
    <row r="74" s="11" customFormat="1" ht="19.92" customHeight="1">
      <c r="B74" s="252"/>
      <c r="C74" s="253"/>
      <c r="D74" s="254" t="s">
        <v>3465</v>
      </c>
      <c r="E74" s="255"/>
      <c r="F74" s="255"/>
      <c r="G74" s="255"/>
      <c r="H74" s="255"/>
      <c r="I74" s="256"/>
      <c r="J74" s="257">
        <f>J172</f>
        <v>0</v>
      </c>
      <c r="K74" s="258"/>
    </row>
    <row r="75" s="11" customFormat="1" ht="19.92" customHeight="1">
      <c r="B75" s="252"/>
      <c r="C75" s="253"/>
      <c r="D75" s="254" t="s">
        <v>3466</v>
      </c>
      <c r="E75" s="255"/>
      <c r="F75" s="255"/>
      <c r="G75" s="255"/>
      <c r="H75" s="255"/>
      <c r="I75" s="256"/>
      <c r="J75" s="257">
        <f>J176</f>
        <v>0</v>
      </c>
      <c r="K75" s="258"/>
    </row>
    <row r="76" s="11" customFormat="1" ht="19.92" customHeight="1">
      <c r="B76" s="252"/>
      <c r="C76" s="253"/>
      <c r="D76" s="254" t="s">
        <v>3467</v>
      </c>
      <c r="E76" s="255"/>
      <c r="F76" s="255"/>
      <c r="G76" s="255"/>
      <c r="H76" s="255"/>
      <c r="I76" s="256"/>
      <c r="J76" s="257">
        <f>J183</f>
        <v>0</v>
      </c>
      <c r="K76" s="258"/>
    </row>
    <row r="77" s="11" customFormat="1" ht="19.92" customHeight="1">
      <c r="B77" s="252"/>
      <c r="C77" s="253"/>
      <c r="D77" s="254" t="s">
        <v>3468</v>
      </c>
      <c r="E77" s="255"/>
      <c r="F77" s="255"/>
      <c r="G77" s="255"/>
      <c r="H77" s="255"/>
      <c r="I77" s="256"/>
      <c r="J77" s="257">
        <f>J190</f>
        <v>0</v>
      </c>
      <c r="K77" s="258"/>
    </row>
    <row r="78" s="11" customFormat="1" ht="19.92" customHeight="1">
      <c r="B78" s="252"/>
      <c r="C78" s="253"/>
      <c r="D78" s="254" t="s">
        <v>3469</v>
      </c>
      <c r="E78" s="255"/>
      <c r="F78" s="255"/>
      <c r="G78" s="255"/>
      <c r="H78" s="255"/>
      <c r="I78" s="256"/>
      <c r="J78" s="257">
        <f>J192</f>
        <v>0</v>
      </c>
      <c r="K78" s="258"/>
    </row>
    <row r="79" s="11" customFormat="1" ht="19.92" customHeight="1">
      <c r="B79" s="252"/>
      <c r="C79" s="253"/>
      <c r="D79" s="254" t="s">
        <v>3470</v>
      </c>
      <c r="E79" s="255"/>
      <c r="F79" s="255"/>
      <c r="G79" s="255"/>
      <c r="H79" s="255"/>
      <c r="I79" s="256"/>
      <c r="J79" s="257">
        <f>J194</f>
        <v>0</v>
      </c>
      <c r="K79" s="258"/>
    </row>
    <row r="80" s="11" customFormat="1" ht="19.92" customHeight="1">
      <c r="B80" s="252"/>
      <c r="C80" s="253"/>
      <c r="D80" s="254" t="s">
        <v>3471</v>
      </c>
      <c r="E80" s="255"/>
      <c r="F80" s="255"/>
      <c r="G80" s="255"/>
      <c r="H80" s="255"/>
      <c r="I80" s="256"/>
      <c r="J80" s="257">
        <f>J196</f>
        <v>0</v>
      </c>
      <c r="K80" s="258"/>
    </row>
    <row r="81" s="11" customFormat="1" ht="19.92" customHeight="1">
      <c r="B81" s="252"/>
      <c r="C81" s="253"/>
      <c r="D81" s="254" t="s">
        <v>3472</v>
      </c>
      <c r="E81" s="255"/>
      <c r="F81" s="255"/>
      <c r="G81" s="255"/>
      <c r="H81" s="255"/>
      <c r="I81" s="256"/>
      <c r="J81" s="257">
        <f>J200</f>
        <v>0</v>
      </c>
      <c r="K81" s="258"/>
    </row>
    <row r="82" s="11" customFormat="1" ht="19.92" customHeight="1">
      <c r="B82" s="252"/>
      <c r="C82" s="253"/>
      <c r="D82" s="254" t="s">
        <v>3473</v>
      </c>
      <c r="E82" s="255"/>
      <c r="F82" s="255"/>
      <c r="G82" s="255"/>
      <c r="H82" s="255"/>
      <c r="I82" s="256"/>
      <c r="J82" s="257">
        <f>J204</f>
        <v>0</v>
      </c>
      <c r="K82" s="258"/>
    </row>
    <row r="83" s="11" customFormat="1" ht="19.92" customHeight="1">
      <c r="B83" s="252"/>
      <c r="C83" s="253"/>
      <c r="D83" s="254" t="s">
        <v>3474</v>
      </c>
      <c r="E83" s="255"/>
      <c r="F83" s="255"/>
      <c r="G83" s="255"/>
      <c r="H83" s="255"/>
      <c r="I83" s="256"/>
      <c r="J83" s="257">
        <f>J208</f>
        <v>0</v>
      </c>
      <c r="K83" s="258"/>
    </row>
    <row r="84" s="11" customFormat="1" ht="19.92" customHeight="1">
      <c r="B84" s="252"/>
      <c r="C84" s="253"/>
      <c r="D84" s="254" t="s">
        <v>3475</v>
      </c>
      <c r="E84" s="255"/>
      <c r="F84" s="255"/>
      <c r="G84" s="255"/>
      <c r="H84" s="255"/>
      <c r="I84" s="256"/>
      <c r="J84" s="257">
        <f>J212</f>
        <v>0</v>
      </c>
      <c r="K84" s="258"/>
    </row>
    <row r="85" s="1" customFormat="1" ht="21.84" customHeight="1">
      <c r="B85" s="45"/>
      <c r="C85" s="46"/>
      <c r="D85" s="46"/>
      <c r="E85" s="46"/>
      <c r="F85" s="46"/>
      <c r="G85" s="46"/>
      <c r="H85" s="46"/>
      <c r="I85" s="143"/>
      <c r="J85" s="46"/>
      <c r="K85" s="50"/>
    </row>
    <row r="86" s="1" customFormat="1" ht="6.96" customHeight="1">
      <c r="B86" s="66"/>
      <c r="C86" s="67"/>
      <c r="D86" s="67"/>
      <c r="E86" s="67"/>
      <c r="F86" s="67"/>
      <c r="G86" s="67"/>
      <c r="H86" s="67"/>
      <c r="I86" s="165"/>
      <c r="J86" s="67"/>
      <c r="K86" s="68"/>
    </row>
    <row r="90" s="1" customFormat="1" ht="6.96" customHeight="1">
      <c r="B90" s="69"/>
      <c r="C90" s="70"/>
      <c r="D90" s="70"/>
      <c r="E90" s="70"/>
      <c r="F90" s="70"/>
      <c r="G90" s="70"/>
      <c r="H90" s="70"/>
      <c r="I90" s="168"/>
      <c r="J90" s="70"/>
      <c r="K90" s="70"/>
      <c r="L90" s="71"/>
    </row>
    <row r="91" s="1" customFormat="1" ht="36.96" customHeight="1">
      <c r="B91" s="45"/>
      <c r="C91" s="72" t="s">
        <v>165</v>
      </c>
      <c r="D91" s="73"/>
      <c r="E91" s="73"/>
      <c r="F91" s="73"/>
      <c r="G91" s="73"/>
      <c r="H91" s="73"/>
      <c r="I91" s="183"/>
      <c r="J91" s="73"/>
      <c r="K91" s="73"/>
      <c r="L91" s="71"/>
    </row>
    <row r="92" s="1" customFormat="1" ht="6.96" customHeight="1">
      <c r="B92" s="45"/>
      <c r="C92" s="73"/>
      <c r="D92" s="73"/>
      <c r="E92" s="73"/>
      <c r="F92" s="73"/>
      <c r="G92" s="73"/>
      <c r="H92" s="73"/>
      <c r="I92" s="183"/>
      <c r="J92" s="73"/>
      <c r="K92" s="73"/>
      <c r="L92" s="71"/>
    </row>
    <row r="93" s="1" customFormat="1" ht="14.4" customHeight="1">
      <c r="B93" s="45"/>
      <c r="C93" s="75" t="s">
        <v>18</v>
      </c>
      <c r="D93" s="73"/>
      <c r="E93" s="73"/>
      <c r="F93" s="73"/>
      <c r="G93" s="73"/>
      <c r="H93" s="73"/>
      <c r="I93" s="183"/>
      <c r="J93" s="73"/>
      <c r="K93" s="73"/>
      <c r="L93" s="71"/>
    </row>
    <row r="94" s="1" customFormat="1" ht="16.5" customHeight="1">
      <c r="B94" s="45"/>
      <c r="C94" s="73"/>
      <c r="D94" s="73"/>
      <c r="E94" s="184" t="str">
        <f>E7</f>
        <v>Novostavba 2. areálu MŠ Hostivice - Finalizace projektu 11.7.2018</v>
      </c>
      <c r="F94" s="75"/>
      <c r="G94" s="75"/>
      <c r="H94" s="75"/>
      <c r="I94" s="183"/>
      <c r="J94" s="73"/>
      <c r="K94" s="73"/>
      <c r="L94" s="71"/>
    </row>
    <row r="95" s="1" customFormat="1" ht="14.4" customHeight="1">
      <c r="B95" s="45"/>
      <c r="C95" s="75" t="s">
        <v>128</v>
      </c>
      <c r="D95" s="73"/>
      <c r="E95" s="73"/>
      <c r="F95" s="73"/>
      <c r="G95" s="73"/>
      <c r="H95" s="73"/>
      <c r="I95" s="183"/>
      <c r="J95" s="73"/>
      <c r="K95" s="73"/>
      <c r="L95" s="71"/>
    </row>
    <row r="96" s="1" customFormat="1" ht="17.25" customHeight="1">
      <c r="B96" s="45"/>
      <c r="C96" s="73"/>
      <c r="D96" s="73"/>
      <c r="E96" s="81" t="str">
        <f>E9</f>
        <v>D.2 IO 03 - Přípojka NN a přeložka VO - VO</v>
      </c>
      <c r="F96" s="73"/>
      <c r="G96" s="73"/>
      <c r="H96" s="73"/>
      <c r="I96" s="183"/>
      <c r="J96" s="73"/>
      <c r="K96" s="73"/>
      <c r="L96" s="71"/>
    </row>
    <row r="97" s="1" customFormat="1" ht="6.96" customHeight="1">
      <c r="B97" s="45"/>
      <c r="C97" s="73"/>
      <c r="D97" s="73"/>
      <c r="E97" s="73"/>
      <c r="F97" s="73"/>
      <c r="G97" s="73"/>
      <c r="H97" s="73"/>
      <c r="I97" s="183"/>
      <c r="J97" s="73"/>
      <c r="K97" s="73"/>
      <c r="L97" s="71"/>
    </row>
    <row r="98" s="1" customFormat="1" ht="18" customHeight="1">
      <c r="B98" s="45"/>
      <c r="C98" s="75" t="s">
        <v>23</v>
      </c>
      <c r="D98" s="73"/>
      <c r="E98" s="73"/>
      <c r="F98" s="185" t="str">
        <f>F12</f>
        <v xml:space="preserve"> </v>
      </c>
      <c r="G98" s="73"/>
      <c r="H98" s="73"/>
      <c r="I98" s="186" t="s">
        <v>25</v>
      </c>
      <c r="J98" s="84" t="str">
        <f>IF(J12="","",J12)</f>
        <v>1. 3. 2018</v>
      </c>
      <c r="K98" s="73"/>
      <c r="L98" s="71"/>
    </row>
    <row r="99" s="1" customFormat="1" ht="6.96" customHeight="1">
      <c r="B99" s="45"/>
      <c r="C99" s="73"/>
      <c r="D99" s="73"/>
      <c r="E99" s="73"/>
      <c r="F99" s="73"/>
      <c r="G99" s="73"/>
      <c r="H99" s="73"/>
      <c r="I99" s="183"/>
      <c r="J99" s="73"/>
      <c r="K99" s="73"/>
      <c r="L99" s="71"/>
    </row>
    <row r="100" s="1" customFormat="1">
      <c r="B100" s="45"/>
      <c r="C100" s="75" t="s">
        <v>27</v>
      </c>
      <c r="D100" s="73"/>
      <c r="E100" s="73"/>
      <c r="F100" s="185" t="str">
        <f>E15</f>
        <v>Město Hostivice</v>
      </c>
      <c r="G100" s="73"/>
      <c r="H100" s="73"/>
      <c r="I100" s="186" t="s">
        <v>34</v>
      </c>
      <c r="J100" s="185" t="str">
        <f>E21</f>
        <v xml:space="preserve"> </v>
      </c>
      <c r="K100" s="73"/>
      <c r="L100" s="71"/>
    </row>
    <row r="101" s="1" customFormat="1" ht="14.4" customHeight="1">
      <c r="B101" s="45"/>
      <c r="C101" s="75" t="s">
        <v>32</v>
      </c>
      <c r="D101" s="73"/>
      <c r="E101" s="73"/>
      <c r="F101" s="185" t="str">
        <f>IF(E18="","",E18)</f>
        <v/>
      </c>
      <c r="G101" s="73"/>
      <c r="H101" s="73"/>
      <c r="I101" s="183"/>
      <c r="J101" s="73"/>
      <c r="K101" s="73"/>
      <c r="L101" s="71"/>
    </row>
    <row r="102" s="1" customFormat="1" ht="10.32" customHeight="1">
      <c r="B102" s="45"/>
      <c r="C102" s="73"/>
      <c r="D102" s="73"/>
      <c r="E102" s="73"/>
      <c r="F102" s="73"/>
      <c r="G102" s="73"/>
      <c r="H102" s="73"/>
      <c r="I102" s="183"/>
      <c r="J102" s="73"/>
      <c r="K102" s="73"/>
      <c r="L102" s="71"/>
    </row>
    <row r="103" s="8" customFormat="1" ht="29.28" customHeight="1">
      <c r="B103" s="187"/>
      <c r="C103" s="188" t="s">
        <v>166</v>
      </c>
      <c r="D103" s="189" t="s">
        <v>57</v>
      </c>
      <c r="E103" s="189" t="s">
        <v>53</v>
      </c>
      <c r="F103" s="189" t="s">
        <v>167</v>
      </c>
      <c r="G103" s="189" t="s">
        <v>168</v>
      </c>
      <c r="H103" s="189" t="s">
        <v>169</v>
      </c>
      <c r="I103" s="190" t="s">
        <v>170</v>
      </c>
      <c r="J103" s="189" t="s">
        <v>132</v>
      </c>
      <c r="K103" s="191" t="s">
        <v>171</v>
      </c>
      <c r="L103" s="192"/>
      <c r="M103" s="101" t="s">
        <v>172</v>
      </c>
      <c r="N103" s="102" t="s">
        <v>42</v>
      </c>
      <c r="O103" s="102" t="s">
        <v>173</v>
      </c>
      <c r="P103" s="102" t="s">
        <v>174</v>
      </c>
      <c r="Q103" s="102" t="s">
        <v>175</v>
      </c>
      <c r="R103" s="102" t="s">
        <v>176</v>
      </c>
      <c r="S103" s="102" t="s">
        <v>177</v>
      </c>
      <c r="T103" s="103" t="s">
        <v>178</v>
      </c>
    </row>
    <row r="104" s="1" customFormat="1" ht="29.28" customHeight="1">
      <c r="B104" s="45"/>
      <c r="C104" s="107" t="s">
        <v>133</v>
      </c>
      <c r="D104" s="73"/>
      <c r="E104" s="73"/>
      <c r="F104" s="73"/>
      <c r="G104" s="73"/>
      <c r="H104" s="73"/>
      <c r="I104" s="183"/>
      <c r="J104" s="193">
        <f>BK104</f>
        <v>0</v>
      </c>
      <c r="K104" s="73"/>
      <c r="L104" s="71"/>
      <c r="M104" s="104"/>
      <c r="N104" s="105"/>
      <c r="O104" s="105"/>
      <c r="P104" s="194">
        <f>P105+P167</f>
        <v>0</v>
      </c>
      <c r="Q104" s="105"/>
      <c r="R104" s="194">
        <f>R105+R167</f>
        <v>0</v>
      </c>
      <c r="S104" s="105"/>
      <c r="T104" s="195">
        <f>T105+T167</f>
        <v>0</v>
      </c>
      <c r="AT104" s="23" t="s">
        <v>71</v>
      </c>
      <c r="AU104" s="23" t="s">
        <v>134</v>
      </c>
      <c r="BK104" s="196">
        <f>BK105+BK167</f>
        <v>0</v>
      </c>
    </row>
    <row r="105" s="9" customFormat="1" ht="37.44" customHeight="1">
      <c r="B105" s="197"/>
      <c r="C105" s="198"/>
      <c r="D105" s="199" t="s">
        <v>71</v>
      </c>
      <c r="E105" s="200" t="s">
        <v>2544</v>
      </c>
      <c r="F105" s="200" t="s">
        <v>3371</v>
      </c>
      <c r="G105" s="198"/>
      <c r="H105" s="198"/>
      <c r="I105" s="201"/>
      <c r="J105" s="202">
        <f>BK105</f>
        <v>0</v>
      </c>
      <c r="K105" s="198"/>
      <c r="L105" s="203"/>
      <c r="M105" s="204"/>
      <c r="N105" s="205"/>
      <c r="O105" s="205"/>
      <c r="P105" s="206">
        <f>P106+P110+P114+P118+P120+P124+P128+P136+P140+P144+P148+P154+P159+P163</f>
        <v>0</v>
      </c>
      <c r="Q105" s="205"/>
      <c r="R105" s="206">
        <f>R106+R110+R114+R118+R120+R124+R128+R136+R140+R144+R148+R154+R159+R163</f>
        <v>0</v>
      </c>
      <c r="S105" s="205"/>
      <c r="T105" s="207">
        <f>T106+T110+T114+T118+T120+T124+T128+T136+T140+T144+T148+T154+T159+T163</f>
        <v>0</v>
      </c>
      <c r="AR105" s="208" t="s">
        <v>80</v>
      </c>
      <c r="AT105" s="209" t="s">
        <v>71</v>
      </c>
      <c r="AU105" s="209" t="s">
        <v>72</v>
      </c>
      <c r="AY105" s="208" t="s">
        <v>181</v>
      </c>
      <c r="BK105" s="210">
        <f>BK106+BK110+BK114+BK118+BK120+BK124+BK128+BK136+BK140+BK144+BK148+BK154+BK159+BK163</f>
        <v>0</v>
      </c>
    </row>
    <row r="106" s="9" customFormat="1" ht="19.92" customHeight="1">
      <c r="B106" s="197"/>
      <c r="C106" s="198"/>
      <c r="D106" s="199" t="s">
        <v>71</v>
      </c>
      <c r="E106" s="259" t="s">
        <v>3476</v>
      </c>
      <c r="F106" s="259" t="s">
        <v>3477</v>
      </c>
      <c r="G106" s="198"/>
      <c r="H106" s="198"/>
      <c r="I106" s="201"/>
      <c r="J106" s="260">
        <f>BK106</f>
        <v>0</v>
      </c>
      <c r="K106" s="198"/>
      <c r="L106" s="203"/>
      <c r="M106" s="204"/>
      <c r="N106" s="205"/>
      <c r="O106" s="205"/>
      <c r="P106" s="206">
        <f>SUM(P107:P109)</f>
        <v>0</v>
      </c>
      <c r="Q106" s="205"/>
      <c r="R106" s="206">
        <f>SUM(R107:R109)</f>
        <v>0</v>
      </c>
      <c r="S106" s="205"/>
      <c r="T106" s="207">
        <f>SUM(T107:T109)</f>
        <v>0</v>
      </c>
      <c r="AR106" s="208" t="s">
        <v>80</v>
      </c>
      <c r="AT106" s="209" t="s">
        <v>71</v>
      </c>
      <c r="AU106" s="209" t="s">
        <v>80</v>
      </c>
      <c r="AY106" s="208" t="s">
        <v>181</v>
      </c>
      <c r="BK106" s="210">
        <f>SUM(BK107:BK109)</f>
        <v>0</v>
      </c>
    </row>
    <row r="107" s="1" customFormat="1" ht="16.5" customHeight="1">
      <c r="B107" s="45"/>
      <c r="C107" s="236" t="s">
        <v>80</v>
      </c>
      <c r="D107" s="236" t="s">
        <v>222</v>
      </c>
      <c r="E107" s="237" t="s">
        <v>3478</v>
      </c>
      <c r="F107" s="238" t="s">
        <v>3479</v>
      </c>
      <c r="G107" s="239" t="s">
        <v>1734</v>
      </c>
      <c r="H107" s="240">
        <v>1</v>
      </c>
      <c r="I107" s="241"/>
      <c r="J107" s="242">
        <f>ROUND(I107*H107,2)</f>
        <v>0</v>
      </c>
      <c r="K107" s="238" t="s">
        <v>186</v>
      </c>
      <c r="L107" s="71"/>
      <c r="M107" s="243" t="s">
        <v>21</v>
      </c>
      <c r="N107" s="244" t="s">
        <v>43</v>
      </c>
      <c r="O107" s="46"/>
      <c r="P107" s="221">
        <f>O107*H107</f>
        <v>0</v>
      </c>
      <c r="Q107" s="221">
        <v>0</v>
      </c>
      <c r="R107" s="221">
        <f>Q107*H107</f>
        <v>0</v>
      </c>
      <c r="S107" s="221">
        <v>0</v>
      </c>
      <c r="T107" s="222">
        <f>S107*H107</f>
        <v>0</v>
      </c>
      <c r="AR107" s="23" t="s">
        <v>188</v>
      </c>
      <c r="AT107" s="23" t="s">
        <v>222</v>
      </c>
      <c r="AU107" s="23" t="s">
        <v>82</v>
      </c>
      <c r="AY107" s="23" t="s">
        <v>181</v>
      </c>
      <c r="BE107" s="223">
        <f>IF(N107="základní",J107,0)</f>
        <v>0</v>
      </c>
      <c r="BF107" s="223">
        <f>IF(N107="snížená",J107,0)</f>
        <v>0</v>
      </c>
      <c r="BG107" s="223">
        <f>IF(N107="zákl. přenesená",J107,0)</f>
        <v>0</v>
      </c>
      <c r="BH107" s="223">
        <f>IF(N107="sníž. přenesená",J107,0)</f>
        <v>0</v>
      </c>
      <c r="BI107" s="223">
        <f>IF(N107="nulová",J107,0)</f>
        <v>0</v>
      </c>
      <c r="BJ107" s="23" t="s">
        <v>80</v>
      </c>
      <c r="BK107" s="223">
        <f>ROUND(I107*H107,2)</f>
        <v>0</v>
      </c>
      <c r="BL107" s="23" t="s">
        <v>188</v>
      </c>
      <c r="BM107" s="23" t="s">
        <v>3480</v>
      </c>
    </row>
    <row r="108" s="10" customFormat="1">
      <c r="B108" s="224"/>
      <c r="C108" s="225"/>
      <c r="D108" s="226" t="s">
        <v>207</v>
      </c>
      <c r="E108" s="227" t="s">
        <v>21</v>
      </c>
      <c r="F108" s="228" t="s">
        <v>80</v>
      </c>
      <c r="G108" s="225"/>
      <c r="H108" s="229">
        <v>1</v>
      </c>
      <c r="I108" s="230"/>
      <c r="J108" s="225"/>
      <c r="K108" s="225"/>
      <c r="L108" s="231"/>
      <c r="M108" s="232"/>
      <c r="N108" s="233"/>
      <c r="O108" s="233"/>
      <c r="P108" s="233"/>
      <c r="Q108" s="233"/>
      <c r="R108" s="233"/>
      <c r="S108" s="233"/>
      <c r="T108" s="234"/>
      <c r="AT108" s="235" t="s">
        <v>207</v>
      </c>
      <c r="AU108" s="235" t="s">
        <v>82</v>
      </c>
      <c r="AV108" s="10" t="s">
        <v>82</v>
      </c>
      <c r="AW108" s="10" t="s">
        <v>35</v>
      </c>
      <c r="AX108" s="10" t="s">
        <v>72</v>
      </c>
      <c r="AY108" s="235" t="s">
        <v>181</v>
      </c>
    </row>
    <row r="109" s="13" customFormat="1">
      <c r="B109" s="280"/>
      <c r="C109" s="281"/>
      <c r="D109" s="226" t="s">
        <v>207</v>
      </c>
      <c r="E109" s="282" t="s">
        <v>21</v>
      </c>
      <c r="F109" s="283" t="s">
        <v>3221</v>
      </c>
      <c r="G109" s="281"/>
      <c r="H109" s="284">
        <v>1</v>
      </c>
      <c r="I109" s="285"/>
      <c r="J109" s="281"/>
      <c r="K109" s="281"/>
      <c r="L109" s="286"/>
      <c r="M109" s="287"/>
      <c r="N109" s="288"/>
      <c r="O109" s="288"/>
      <c r="P109" s="288"/>
      <c r="Q109" s="288"/>
      <c r="R109" s="288"/>
      <c r="S109" s="288"/>
      <c r="T109" s="289"/>
      <c r="AT109" s="290" t="s">
        <v>207</v>
      </c>
      <c r="AU109" s="290" t="s">
        <v>82</v>
      </c>
      <c r="AV109" s="13" t="s">
        <v>188</v>
      </c>
      <c r="AW109" s="13" t="s">
        <v>35</v>
      </c>
      <c r="AX109" s="13" t="s">
        <v>80</v>
      </c>
      <c r="AY109" s="290" t="s">
        <v>181</v>
      </c>
    </row>
    <row r="110" s="9" customFormat="1" ht="29.88" customHeight="1">
      <c r="B110" s="197"/>
      <c r="C110" s="198"/>
      <c r="D110" s="199" t="s">
        <v>71</v>
      </c>
      <c r="E110" s="259" t="s">
        <v>3481</v>
      </c>
      <c r="F110" s="259" t="s">
        <v>2893</v>
      </c>
      <c r="G110" s="198"/>
      <c r="H110" s="198"/>
      <c r="I110" s="201"/>
      <c r="J110" s="260">
        <f>BK110</f>
        <v>0</v>
      </c>
      <c r="K110" s="198"/>
      <c r="L110" s="203"/>
      <c r="M110" s="204"/>
      <c r="N110" s="205"/>
      <c r="O110" s="205"/>
      <c r="P110" s="206">
        <f>SUM(P111:P113)</f>
        <v>0</v>
      </c>
      <c r="Q110" s="205"/>
      <c r="R110" s="206">
        <f>SUM(R111:R113)</f>
        <v>0</v>
      </c>
      <c r="S110" s="205"/>
      <c r="T110" s="207">
        <f>SUM(T111:T113)</f>
        <v>0</v>
      </c>
      <c r="AR110" s="208" t="s">
        <v>80</v>
      </c>
      <c r="AT110" s="209" t="s">
        <v>71</v>
      </c>
      <c r="AU110" s="209" t="s">
        <v>80</v>
      </c>
      <c r="AY110" s="208" t="s">
        <v>181</v>
      </c>
      <c r="BK110" s="210">
        <f>SUM(BK111:BK113)</f>
        <v>0</v>
      </c>
    </row>
    <row r="111" s="1" customFormat="1" ht="16.5" customHeight="1">
      <c r="B111" s="45"/>
      <c r="C111" s="236" t="s">
        <v>82</v>
      </c>
      <c r="D111" s="236" t="s">
        <v>222</v>
      </c>
      <c r="E111" s="237" t="s">
        <v>3482</v>
      </c>
      <c r="F111" s="238" t="s">
        <v>3483</v>
      </c>
      <c r="G111" s="239" t="s">
        <v>361</v>
      </c>
      <c r="H111" s="240">
        <v>1</v>
      </c>
      <c r="I111" s="241"/>
      <c r="J111" s="242">
        <f>ROUND(I111*H111,2)</f>
        <v>0</v>
      </c>
      <c r="K111" s="238" t="s">
        <v>186</v>
      </c>
      <c r="L111" s="71"/>
      <c r="M111" s="243" t="s">
        <v>21</v>
      </c>
      <c r="N111" s="244" t="s">
        <v>43</v>
      </c>
      <c r="O111" s="46"/>
      <c r="P111" s="221">
        <f>O111*H111</f>
        <v>0</v>
      </c>
      <c r="Q111" s="221">
        <v>0</v>
      </c>
      <c r="R111" s="221">
        <f>Q111*H111</f>
        <v>0</v>
      </c>
      <c r="S111" s="221">
        <v>0</v>
      </c>
      <c r="T111" s="222">
        <f>S111*H111</f>
        <v>0</v>
      </c>
      <c r="AR111" s="23" t="s">
        <v>188</v>
      </c>
      <c r="AT111" s="23" t="s">
        <v>222</v>
      </c>
      <c r="AU111" s="23" t="s">
        <v>82</v>
      </c>
      <c r="AY111" s="23" t="s">
        <v>181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23" t="s">
        <v>80</v>
      </c>
      <c r="BK111" s="223">
        <f>ROUND(I111*H111,2)</f>
        <v>0</v>
      </c>
      <c r="BL111" s="23" t="s">
        <v>188</v>
      </c>
      <c r="BM111" s="23" t="s">
        <v>3484</v>
      </c>
    </row>
    <row r="112" s="10" customFormat="1">
      <c r="B112" s="224"/>
      <c r="C112" s="225"/>
      <c r="D112" s="226" t="s">
        <v>207</v>
      </c>
      <c r="E112" s="227" t="s">
        <v>21</v>
      </c>
      <c r="F112" s="228" t="s">
        <v>80</v>
      </c>
      <c r="G112" s="225"/>
      <c r="H112" s="229">
        <v>1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AT112" s="235" t="s">
        <v>207</v>
      </c>
      <c r="AU112" s="235" t="s">
        <v>82</v>
      </c>
      <c r="AV112" s="10" t="s">
        <v>82</v>
      </c>
      <c r="AW112" s="10" t="s">
        <v>35</v>
      </c>
      <c r="AX112" s="10" t="s">
        <v>72</v>
      </c>
      <c r="AY112" s="235" t="s">
        <v>181</v>
      </c>
    </row>
    <row r="113" s="13" customFormat="1">
      <c r="B113" s="280"/>
      <c r="C113" s="281"/>
      <c r="D113" s="226" t="s">
        <v>207</v>
      </c>
      <c r="E113" s="282" t="s">
        <v>21</v>
      </c>
      <c r="F113" s="283" t="s">
        <v>3221</v>
      </c>
      <c r="G113" s="281"/>
      <c r="H113" s="284">
        <v>1</v>
      </c>
      <c r="I113" s="285"/>
      <c r="J113" s="281"/>
      <c r="K113" s="281"/>
      <c r="L113" s="286"/>
      <c r="M113" s="287"/>
      <c r="N113" s="288"/>
      <c r="O113" s="288"/>
      <c r="P113" s="288"/>
      <c r="Q113" s="288"/>
      <c r="R113" s="288"/>
      <c r="S113" s="288"/>
      <c r="T113" s="289"/>
      <c r="AT113" s="290" t="s">
        <v>207</v>
      </c>
      <c r="AU113" s="290" t="s">
        <v>82</v>
      </c>
      <c r="AV113" s="13" t="s">
        <v>188</v>
      </c>
      <c r="AW113" s="13" t="s">
        <v>35</v>
      </c>
      <c r="AX113" s="13" t="s">
        <v>80</v>
      </c>
      <c r="AY113" s="290" t="s">
        <v>181</v>
      </c>
    </row>
    <row r="114" s="9" customFormat="1" ht="29.88" customHeight="1">
      <c r="B114" s="197"/>
      <c r="C114" s="198"/>
      <c r="D114" s="199" t="s">
        <v>71</v>
      </c>
      <c r="E114" s="259" t="s">
        <v>3485</v>
      </c>
      <c r="F114" s="259" t="s">
        <v>3486</v>
      </c>
      <c r="G114" s="198"/>
      <c r="H114" s="198"/>
      <c r="I114" s="201"/>
      <c r="J114" s="260">
        <f>BK114</f>
        <v>0</v>
      </c>
      <c r="K114" s="198"/>
      <c r="L114" s="203"/>
      <c r="M114" s="204"/>
      <c r="N114" s="205"/>
      <c r="O114" s="205"/>
      <c r="P114" s="206">
        <f>SUM(P115:P117)</f>
        <v>0</v>
      </c>
      <c r="Q114" s="205"/>
      <c r="R114" s="206">
        <f>SUM(R115:R117)</f>
        <v>0</v>
      </c>
      <c r="S114" s="205"/>
      <c r="T114" s="207">
        <f>SUM(T115:T117)</f>
        <v>0</v>
      </c>
      <c r="AR114" s="208" t="s">
        <v>80</v>
      </c>
      <c r="AT114" s="209" t="s">
        <v>71</v>
      </c>
      <c r="AU114" s="209" t="s">
        <v>80</v>
      </c>
      <c r="AY114" s="208" t="s">
        <v>181</v>
      </c>
      <c r="BK114" s="210">
        <f>SUM(BK115:BK117)</f>
        <v>0</v>
      </c>
    </row>
    <row r="115" s="1" customFormat="1" ht="16.5" customHeight="1">
      <c r="B115" s="45"/>
      <c r="C115" s="236" t="s">
        <v>179</v>
      </c>
      <c r="D115" s="236" t="s">
        <v>222</v>
      </c>
      <c r="E115" s="237" t="s">
        <v>3487</v>
      </c>
      <c r="F115" s="238" t="s">
        <v>3488</v>
      </c>
      <c r="G115" s="239" t="s">
        <v>1734</v>
      </c>
      <c r="H115" s="240">
        <v>1</v>
      </c>
      <c r="I115" s="241"/>
      <c r="J115" s="242">
        <f>ROUND(I115*H115,2)</f>
        <v>0</v>
      </c>
      <c r="K115" s="238" t="s">
        <v>186</v>
      </c>
      <c r="L115" s="71"/>
      <c r="M115" s="243" t="s">
        <v>21</v>
      </c>
      <c r="N115" s="244" t="s">
        <v>43</v>
      </c>
      <c r="O115" s="46"/>
      <c r="P115" s="221">
        <f>O115*H115</f>
        <v>0</v>
      </c>
      <c r="Q115" s="221">
        <v>0</v>
      </c>
      <c r="R115" s="221">
        <f>Q115*H115</f>
        <v>0</v>
      </c>
      <c r="S115" s="221">
        <v>0</v>
      </c>
      <c r="T115" s="222">
        <f>S115*H115</f>
        <v>0</v>
      </c>
      <c r="AR115" s="23" t="s">
        <v>188</v>
      </c>
      <c r="AT115" s="23" t="s">
        <v>222</v>
      </c>
      <c r="AU115" s="23" t="s">
        <v>82</v>
      </c>
      <c r="AY115" s="23" t="s">
        <v>181</v>
      </c>
      <c r="BE115" s="223">
        <f>IF(N115="základní",J115,0)</f>
        <v>0</v>
      </c>
      <c r="BF115" s="223">
        <f>IF(N115="snížená",J115,0)</f>
        <v>0</v>
      </c>
      <c r="BG115" s="223">
        <f>IF(N115="zákl. přenesená",J115,0)</f>
        <v>0</v>
      </c>
      <c r="BH115" s="223">
        <f>IF(N115="sníž. přenesená",J115,0)</f>
        <v>0</v>
      </c>
      <c r="BI115" s="223">
        <f>IF(N115="nulová",J115,0)</f>
        <v>0</v>
      </c>
      <c r="BJ115" s="23" t="s">
        <v>80</v>
      </c>
      <c r="BK115" s="223">
        <f>ROUND(I115*H115,2)</f>
        <v>0</v>
      </c>
      <c r="BL115" s="23" t="s">
        <v>188</v>
      </c>
      <c r="BM115" s="23" t="s">
        <v>3489</v>
      </c>
    </row>
    <row r="116" s="10" customFormat="1">
      <c r="B116" s="224"/>
      <c r="C116" s="225"/>
      <c r="D116" s="226" t="s">
        <v>207</v>
      </c>
      <c r="E116" s="227" t="s">
        <v>21</v>
      </c>
      <c r="F116" s="228" t="s">
        <v>80</v>
      </c>
      <c r="G116" s="225"/>
      <c r="H116" s="229">
        <v>1</v>
      </c>
      <c r="I116" s="230"/>
      <c r="J116" s="225"/>
      <c r="K116" s="225"/>
      <c r="L116" s="231"/>
      <c r="M116" s="232"/>
      <c r="N116" s="233"/>
      <c r="O116" s="233"/>
      <c r="P116" s="233"/>
      <c r="Q116" s="233"/>
      <c r="R116" s="233"/>
      <c r="S116" s="233"/>
      <c r="T116" s="234"/>
      <c r="AT116" s="235" t="s">
        <v>207</v>
      </c>
      <c r="AU116" s="235" t="s">
        <v>82</v>
      </c>
      <c r="AV116" s="10" t="s">
        <v>82</v>
      </c>
      <c r="AW116" s="10" t="s">
        <v>35</v>
      </c>
      <c r="AX116" s="10" t="s">
        <v>72</v>
      </c>
      <c r="AY116" s="235" t="s">
        <v>181</v>
      </c>
    </row>
    <row r="117" s="13" customFormat="1">
      <c r="B117" s="280"/>
      <c r="C117" s="281"/>
      <c r="D117" s="226" t="s">
        <v>207</v>
      </c>
      <c r="E117" s="282" t="s">
        <v>21</v>
      </c>
      <c r="F117" s="283" t="s">
        <v>3221</v>
      </c>
      <c r="G117" s="281"/>
      <c r="H117" s="284">
        <v>1</v>
      </c>
      <c r="I117" s="285"/>
      <c r="J117" s="281"/>
      <c r="K117" s="281"/>
      <c r="L117" s="286"/>
      <c r="M117" s="287"/>
      <c r="N117" s="288"/>
      <c r="O117" s="288"/>
      <c r="P117" s="288"/>
      <c r="Q117" s="288"/>
      <c r="R117" s="288"/>
      <c r="S117" s="288"/>
      <c r="T117" s="289"/>
      <c r="AT117" s="290" t="s">
        <v>207</v>
      </c>
      <c r="AU117" s="290" t="s">
        <v>82</v>
      </c>
      <c r="AV117" s="13" t="s">
        <v>188</v>
      </c>
      <c r="AW117" s="13" t="s">
        <v>35</v>
      </c>
      <c r="AX117" s="13" t="s">
        <v>80</v>
      </c>
      <c r="AY117" s="290" t="s">
        <v>181</v>
      </c>
    </row>
    <row r="118" s="9" customFormat="1" ht="29.88" customHeight="1">
      <c r="B118" s="197"/>
      <c r="C118" s="198"/>
      <c r="D118" s="199" t="s">
        <v>71</v>
      </c>
      <c r="E118" s="259" t="s">
        <v>3490</v>
      </c>
      <c r="F118" s="259" t="s">
        <v>3491</v>
      </c>
      <c r="G118" s="198"/>
      <c r="H118" s="198"/>
      <c r="I118" s="201"/>
      <c r="J118" s="260">
        <f>BK118</f>
        <v>0</v>
      </c>
      <c r="K118" s="198"/>
      <c r="L118" s="203"/>
      <c r="M118" s="204"/>
      <c r="N118" s="205"/>
      <c r="O118" s="205"/>
      <c r="P118" s="206">
        <f>P119</f>
        <v>0</v>
      </c>
      <c r="Q118" s="205"/>
      <c r="R118" s="206">
        <f>R119</f>
        <v>0</v>
      </c>
      <c r="S118" s="205"/>
      <c r="T118" s="207">
        <f>T119</f>
        <v>0</v>
      </c>
      <c r="AR118" s="208" t="s">
        <v>80</v>
      </c>
      <c r="AT118" s="209" t="s">
        <v>71</v>
      </c>
      <c r="AU118" s="209" t="s">
        <v>80</v>
      </c>
      <c r="AY118" s="208" t="s">
        <v>181</v>
      </c>
      <c r="BK118" s="210">
        <f>BK119</f>
        <v>0</v>
      </c>
    </row>
    <row r="119" s="1" customFormat="1" ht="16.5" customHeight="1">
      <c r="B119" s="45"/>
      <c r="C119" s="236" t="s">
        <v>188</v>
      </c>
      <c r="D119" s="236" t="s">
        <v>222</v>
      </c>
      <c r="E119" s="237" t="s">
        <v>3492</v>
      </c>
      <c r="F119" s="238" t="s">
        <v>3493</v>
      </c>
      <c r="G119" s="239" t="s">
        <v>1734</v>
      </c>
      <c r="H119" s="240">
        <v>1</v>
      </c>
      <c r="I119" s="241"/>
      <c r="J119" s="242">
        <f>ROUND(I119*H119,2)</f>
        <v>0</v>
      </c>
      <c r="K119" s="238" t="s">
        <v>186</v>
      </c>
      <c r="L119" s="71"/>
      <c r="M119" s="243" t="s">
        <v>21</v>
      </c>
      <c r="N119" s="244" t="s">
        <v>43</v>
      </c>
      <c r="O119" s="46"/>
      <c r="P119" s="221">
        <f>O119*H119</f>
        <v>0</v>
      </c>
      <c r="Q119" s="221">
        <v>0</v>
      </c>
      <c r="R119" s="221">
        <f>Q119*H119</f>
        <v>0</v>
      </c>
      <c r="S119" s="221">
        <v>0</v>
      </c>
      <c r="T119" s="222">
        <f>S119*H119</f>
        <v>0</v>
      </c>
      <c r="AR119" s="23" t="s">
        <v>188</v>
      </c>
      <c r="AT119" s="23" t="s">
        <v>222</v>
      </c>
      <c r="AU119" s="23" t="s">
        <v>82</v>
      </c>
      <c r="AY119" s="23" t="s">
        <v>181</v>
      </c>
      <c r="BE119" s="223">
        <f>IF(N119="základní",J119,0)</f>
        <v>0</v>
      </c>
      <c r="BF119" s="223">
        <f>IF(N119="snížená",J119,0)</f>
        <v>0</v>
      </c>
      <c r="BG119" s="223">
        <f>IF(N119="zákl. přenesená",J119,0)</f>
        <v>0</v>
      </c>
      <c r="BH119" s="223">
        <f>IF(N119="sníž. přenesená",J119,0)</f>
        <v>0</v>
      </c>
      <c r="BI119" s="223">
        <f>IF(N119="nulová",J119,0)</f>
        <v>0</v>
      </c>
      <c r="BJ119" s="23" t="s">
        <v>80</v>
      </c>
      <c r="BK119" s="223">
        <f>ROUND(I119*H119,2)</f>
        <v>0</v>
      </c>
      <c r="BL119" s="23" t="s">
        <v>188</v>
      </c>
      <c r="BM119" s="23" t="s">
        <v>3494</v>
      </c>
    </row>
    <row r="120" s="9" customFormat="1" ht="29.88" customHeight="1">
      <c r="B120" s="197"/>
      <c r="C120" s="198"/>
      <c r="D120" s="199" t="s">
        <v>71</v>
      </c>
      <c r="E120" s="259" t="s">
        <v>3495</v>
      </c>
      <c r="F120" s="259" t="s">
        <v>3496</v>
      </c>
      <c r="G120" s="198"/>
      <c r="H120" s="198"/>
      <c r="I120" s="201"/>
      <c r="J120" s="260">
        <f>BK120</f>
        <v>0</v>
      </c>
      <c r="K120" s="198"/>
      <c r="L120" s="203"/>
      <c r="M120" s="204"/>
      <c r="N120" s="205"/>
      <c r="O120" s="205"/>
      <c r="P120" s="206">
        <f>SUM(P121:P123)</f>
        <v>0</v>
      </c>
      <c r="Q120" s="205"/>
      <c r="R120" s="206">
        <f>SUM(R121:R123)</f>
        <v>0</v>
      </c>
      <c r="S120" s="205"/>
      <c r="T120" s="207">
        <f>SUM(T121:T123)</f>
        <v>0</v>
      </c>
      <c r="AR120" s="208" t="s">
        <v>80</v>
      </c>
      <c r="AT120" s="209" t="s">
        <v>71</v>
      </c>
      <c r="AU120" s="209" t="s">
        <v>80</v>
      </c>
      <c r="AY120" s="208" t="s">
        <v>181</v>
      </c>
      <c r="BK120" s="210">
        <f>SUM(BK121:BK123)</f>
        <v>0</v>
      </c>
    </row>
    <row r="121" s="1" customFormat="1" ht="16.5" customHeight="1">
      <c r="B121" s="45"/>
      <c r="C121" s="236" t="s">
        <v>199</v>
      </c>
      <c r="D121" s="236" t="s">
        <v>222</v>
      </c>
      <c r="E121" s="237" t="s">
        <v>3497</v>
      </c>
      <c r="F121" s="238" t="s">
        <v>3498</v>
      </c>
      <c r="G121" s="239" t="s">
        <v>1734</v>
      </c>
      <c r="H121" s="240">
        <v>1</v>
      </c>
      <c r="I121" s="241"/>
      <c r="J121" s="242">
        <f>ROUND(I121*H121,2)</f>
        <v>0</v>
      </c>
      <c r="K121" s="238" t="s">
        <v>186</v>
      </c>
      <c r="L121" s="71"/>
      <c r="M121" s="243" t="s">
        <v>21</v>
      </c>
      <c r="N121" s="244" t="s">
        <v>43</v>
      </c>
      <c r="O121" s="46"/>
      <c r="P121" s="221">
        <f>O121*H121</f>
        <v>0</v>
      </c>
      <c r="Q121" s="221">
        <v>0</v>
      </c>
      <c r="R121" s="221">
        <f>Q121*H121</f>
        <v>0</v>
      </c>
      <c r="S121" s="221">
        <v>0</v>
      </c>
      <c r="T121" s="222">
        <f>S121*H121</f>
        <v>0</v>
      </c>
      <c r="AR121" s="23" t="s">
        <v>188</v>
      </c>
      <c r="AT121" s="23" t="s">
        <v>222</v>
      </c>
      <c r="AU121" s="23" t="s">
        <v>82</v>
      </c>
      <c r="AY121" s="23" t="s">
        <v>181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23" t="s">
        <v>80</v>
      </c>
      <c r="BK121" s="223">
        <f>ROUND(I121*H121,2)</f>
        <v>0</v>
      </c>
      <c r="BL121" s="23" t="s">
        <v>188</v>
      </c>
      <c r="BM121" s="23" t="s">
        <v>3499</v>
      </c>
    </row>
    <row r="122" s="10" customFormat="1">
      <c r="B122" s="224"/>
      <c r="C122" s="225"/>
      <c r="D122" s="226" t="s">
        <v>207</v>
      </c>
      <c r="E122" s="227" t="s">
        <v>21</v>
      </c>
      <c r="F122" s="228" t="s">
        <v>80</v>
      </c>
      <c r="G122" s="225"/>
      <c r="H122" s="229">
        <v>1</v>
      </c>
      <c r="I122" s="230"/>
      <c r="J122" s="225"/>
      <c r="K122" s="225"/>
      <c r="L122" s="231"/>
      <c r="M122" s="232"/>
      <c r="N122" s="233"/>
      <c r="O122" s="233"/>
      <c r="P122" s="233"/>
      <c r="Q122" s="233"/>
      <c r="R122" s="233"/>
      <c r="S122" s="233"/>
      <c r="T122" s="234"/>
      <c r="AT122" s="235" t="s">
        <v>207</v>
      </c>
      <c r="AU122" s="235" t="s">
        <v>82</v>
      </c>
      <c r="AV122" s="10" t="s">
        <v>82</v>
      </c>
      <c r="AW122" s="10" t="s">
        <v>35</v>
      </c>
      <c r="AX122" s="10" t="s">
        <v>72</v>
      </c>
      <c r="AY122" s="235" t="s">
        <v>181</v>
      </c>
    </row>
    <row r="123" s="13" customFormat="1">
      <c r="B123" s="280"/>
      <c r="C123" s="281"/>
      <c r="D123" s="226" t="s">
        <v>207</v>
      </c>
      <c r="E123" s="282" t="s">
        <v>21</v>
      </c>
      <c r="F123" s="283" t="s">
        <v>3221</v>
      </c>
      <c r="G123" s="281"/>
      <c r="H123" s="284">
        <v>1</v>
      </c>
      <c r="I123" s="285"/>
      <c r="J123" s="281"/>
      <c r="K123" s="281"/>
      <c r="L123" s="286"/>
      <c r="M123" s="287"/>
      <c r="N123" s="288"/>
      <c r="O123" s="288"/>
      <c r="P123" s="288"/>
      <c r="Q123" s="288"/>
      <c r="R123" s="288"/>
      <c r="S123" s="288"/>
      <c r="T123" s="289"/>
      <c r="AT123" s="290" t="s">
        <v>207</v>
      </c>
      <c r="AU123" s="290" t="s">
        <v>82</v>
      </c>
      <c r="AV123" s="13" t="s">
        <v>188</v>
      </c>
      <c r="AW123" s="13" t="s">
        <v>35</v>
      </c>
      <c r="AX123" s="13" t="s">
        <v>80</v>
      </c>
      <c r="AY123" s="290" t="s">
        <v>181</v>
      </c>
    </row>
    <row r="124" s="9" customFormat="1" ht="29.88" customHeight="1">
      <c r="B124" s="197"/>
      <c r="C124" s="198"/>
      <c r="D124" s="199" t="s">
        <v>71</v>
      </c>
      <c r="E124" s="259" t="s">
        <v>3500</v>
      </c>
      <c r="F124" s="259" t="s">
        <v>2973</v>
      </c>
      <c r="G124" s="198"/>
      <c r="H124" s="198"/>
      <c r="I124" s="201"/>
      <c r="J124" s="260">
        <f>BK124</f>
        <v>0</v>
      </c>
      <c r="K124" s="198"/>
      <c r="L124" s="203"/>
      <c r="M124" s="204"/>
      <c r="N124" s="205"/>
      <c r="O124" s="205"/>
      <c r="P124" s="206">
        <f>SUM(P125:P127)</f>
        <v>0</v>
      </c>
      <c r="Q124" s="205"/>
      <c r="R124" s="206">
        <f>SUM(R125:R127)</f>
        <v>0</v>
      </c>
      <c r="S124" s="205"/>
      <c r="T124" s="207">
        <f>SUM(T125:T127)</f>
        <v>0</v>
      </c>
      <c r="AR124" s="208" t="s">
        <v>80</v>
      </c>
      <c r="AT124" s="209" t="s">
        <v>71</v>
      </c>
      <c r="AU124" s="209" t="s">
        <v>80</v>
      </c>
      <c r="AY124" s="208" t="s">
        <v>181</v>
      </c>
      <c r="BK124" s="210">
        <f>SUM(BK125:BK127)</f>
        <v>0</v>
      </c>
    </row>
    <row r="125" s="1" customFormat="1" ht="16.5" customHeight="1">
      <c r="B125" s="45"/>
      <c r="C125" s="236" t="s">
        <v>203</v>
      </c>
      <c r="D125" s="236" t="s">
        <v>222</v>
      </c>
      <c r="E125" s="237" t="s">
        <v>3379</v>
      </c>
      <c r="F125" s="238" t="s">
        <v>2975</v>
      </c>
      <c r="G125" s="239" t="s">
        <v>361</v>
      </c>
      <c r="H125" s="240">
        <v>2</v>
      </c>
      <c r="I125" s="241"/>
      <c r="J125" s="242">
        <f>ROUND(I125*H125,2)</f>
        <v>0</v>
      </c>
      <c r="K125" s="238" t="s">
        <v>186</v>
      </c>
      <c r="L125" s="71"/>
      <c r="M125" s="243" t="s">
        <v>21</v>
      </c>
      <c r="N125" s="244" t="s">
        <v>43</v>
      </c>
      <c r="O125" s="46"/>
      <c r="P125" s="221">
        <f>O125*H125</f>
        <v>0</v>
      </c>
      <c r="Q125" s="221">
        <v>0</v>
      </c>
      <c r="R125" s="221">
        <f>Q125*H125</f>
        <v>0</v>
      </c>
      <c r="S125" s="221">
        <v>0</v>
      </c>
      <c r="T125" s="222">
        <f>S125*H125</f>
        <v>0</v>
      </c>
      <c r="AR125" s="23" t="s">
        <v>188</v>
      </c>
      <c r="AT125" s="23" t="s">
        <v>222</v>
      </c>
      <c r="AU125" s="23" t="s">
        <v>82</v>
      </c>
      <c r="AY125" s="23" t="s">
        <v>181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23" t="s">
        <v>80</v>
      </c>
      <c r="BK125" s="223">
        <f>ROUND(I125*H125,2)</f>
        <v>0</v>
      </c>
      <c r="BL125" s="23" t="s">
        <v>188</v>
      </c>
      <c r="BM125" s="23" t="s">
        <v>3501</v>
      </c>
    </row>
    <row r="126" s="10" customFormat="1">
      <c r="B126" s="224"/>
      <c r="C126" s="225"/>
      <c r="D126" s="226" t="s">
        <v>207</v>
      </c>
      <c r="E126" s="227" t="s">
        <v>21</v>
      </c>
      <c r="F126" s="228" t="s">
        <v>82</v>
      </c>
      <c r="G126" s="225"/>
      <c r="H126" s="229">
        <v>2</v>
      </c>
      <c r="I126" s="230"/>
      <c r="J126" s="225"/>
      <c r="K126" s="225"/>
      <c r="L126" s="231"/>
      <c r="M126" s="232"/>
      <c r="N126" s="233"/>
      <c r="O126" s="233"/>
      <c r="P126" s="233"/>
      <c r="Q126" s="233"/>
      <c r="R126" s="233"/>
      <c r="S126" s="233"/>
      <c r="T126" s="234"/>
      <c r="AT126" s="235" t="s">
        <v>207</v>
      </c>
      <c r="AU126" s="235" t="s">
        <v>82</v>
      </c>
      <c r="AV126" s="10" t="s">
        <v>82</v>
      </c>
      <c r="AW126" s="10" t="s">
        <v>35</v>
      </c>
      <c r="AX126" s="10" t="s">
        <v>72</v>
      </c>
      <c r="AY126" s="235" t="s">
        <v>181</v>
      </c>
    </row>
    <row r="127" s="13" customFormat="1">
      <c r="B127" s="280"/>
      <c r="C127" s="281"/>
      <c r="D127" s="226" t="s">
        <v>207</v>
      </c>
      <c r="E127" s="282" t="s">
        <v>21</v>
      </c>
      <c r="F127" s="283" t="s">
        <v>3221</v>
      </c>
      <c r="G127" s="281"/>
      <c r="H127" s="284">
        <v>2</v>
      </c>
      <c r="I127" s="285"/>
      <c r="J127" s="281"/>
      <c r="K127" s="281"/>
      <c r="L127" s="286"/>
      <c r="M127" s="287"/>
      <c r="N127" s="288"/>
      <c r="O127" s="288"/>
      <c r="P127" s="288"/>
      <c r="Q127" s="288"/>
      <c r="R127" s="288"/>
      <c r="S127" s="288"/>
      <c r="T127" s="289"/>
      <c r="AT127" s="290" t="s">
        <v>207</v>
      </c>
      <c r="AU127" s="290" t="s">
        <v>82</v>
      </c>
      <c r="AV127" s="13" t="s">
        <v>188</v>
      </c>
      <c r="AW127" s="13" t="s">
        <v>35</v>
      </c>
      <c r="AX127" s="13" t="s">
        <v>80</v>
      </c>
      <c r="AY127" s="290" t="s">
        <v>181</v>
      </c>
    </row>
    <row r="128" s="9" customFormat="1" ht="29.88" customHeight="1">
      <c r="B128" s="197"/>
      <c r="C128" s="198"/>
      <c r="D128" s="199" t="s">
        <v>71</v>
      </c>
      <c r="E128" s="259" t="s">
        <v>3502</v>
      </c>
      <c r="F128" s="259" t="s">
        <v>3503</v>
      </c>
      <c r="G128" s="198"/>
      <c r="H128" s="198"/>
      <c r="I128" s="201"/>
      <c r="J128" s="260">
        <f>BK128</f>
        <v>0</v>
      </c>
      <c r="K128" s="198"/>
      <c r="L128" s="203"/>
      <c r="M128" s="204"/>
      <c r="N128" s="205"/>
      <c r="O128" s="205"/>
      <c r="P128" s="206">
        <f>SUM(P129:P135)</f>
        <v>0</v>
      </c>
      <c r="Q128" s="205"/>
      <c r="R128" s="206">
        <f>SUM(R129:R135)</f>
        <v>0</v>
      </c>
      <c r="S128" s="205"/>
      <c r="T128" s="207">
        <f>SUM(T129:T135)</f>
        <v>0</v>
      </c>
      <c r="AR128" s="208" t="s">
        <v>80</v>
      </c>
      <c r="AT128" s="209" t="s">
        <v>71</v>
      </c>
      <c r="AU128" s="209" t="s">
        <v>80</v>
      </c>
      <c r="AY128" s="208" t="s">
        <v>181</v>
      </c>
      <c r="BK128" s="210">
        <f>SUM(BK129:BK135)</f>
        <v>0</v>
      </c>
    </row>
    <row r="129" s="1" customFormat="1" ht="16.5" customHeight="1">
      <c r="B129" s="45"/>
      <c r="C129" s="236" t="s">
        <v>209</v>
      </c>
      <c r="D129" s="236" t="s">
        <v>222</v>
      </c>
      <c r="E129" s="237" t="s">
        <v>3504</v>
      </c>
      <c r="F129" s="238" t="s">
        <v>3505</v>
      </c>
      <c r="G129" s="239" t="s">
        <v>1734</v>
      </c>
      <c r="H129" s="240">
        <v>1</v>
      </c>
      <c r="I129" s="241"/>
      <c r="J129" s="242">
        <f>ROUND(I129*H129,2)</f>
        <v>0</v>
      </c>
      <c r="K129" s="238" t="s">
        <v>186</v>
      </c>
      <c r="L129" s="71"/>
      <c r="M129" s="243" t="s">
        <v>21</v>
      </c>
      <c r="N129" s="244" t="s">
        <v>43</v>
      </c>
      <c r="O129" s="46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AR129" s="23" t="s">
        <v>188</v>
      </c>
      <c r="AT129" s="23" t="s">
        <v>222</v>
      </c>
      <c r="AU129" s="23" t="s">
        <v>82</v>
      </c>
      <c r="AY129" s="23" t="s">
        <v>181</v>
      </c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23" t="s">
        <v>80</v>
      </c>
      <c r="BK129" s="223">
        <f>ROUND(I129*H129,2)</f>
        <v>0</v>
      </c>
      <c r="BL129" s="23" t="s">
        <v>188</v>
      </c>
      <c r="BM129" s="23" t="s">
        <v>3506</v>
      </c>
    </row>
    <row r="130" s="10" customFormat="1">
      <c r="B130" s="224"/>
      <c r="C130" s="225"/>
      <c r="D130" s="226" t="s">
        <v>207</v>
      </c>
      <c r="E130" s="227" t="s">
        <v>21</v>
      </c>
      <c r="F130" s="228" t="s">
        <v>80</v>
      </c>
      <c r="G130" s="225"/>
      <c r="H130" s="229">
        <v>1</v>
      </c>
      <c r="I130" s="230"/>
      <c r="J130" s="225"/>
      <c r="K130" s="225"/>
      <c r="L130" s="231"/>
      <c r="M130" s="232"/>
      <c r="N130" s="233"/>
      <c r="O130" s="233"/>
      <c r="P130" s="233"/>
      <c r="Q130" s="233"/>
      <c r="R130" s="233"/>
      <c r="S130" s="233"/>
      <c r="T130" s="234"/>
      <c r="AT130" s="235" t="s">
        <v>207</v>
      </c>
      <c r="AU130" s="235" t="s">
        <v>82</v>
      </c>
      <c r="AV130" s="10" t="s">
        <v>82</v>
      </c>
      <c r="AW130" s="10" t="s">
        <v>35</v>
      </c>
      <c r="AX130" s="10" t="s">
        <v>72</v>
      </c>
      <c r="AY130" s="235" t="s">
        <v>181</v>
      </c>
    </row>
    <row r="131" s="13" customFormat="1">
      <c r="B131" s="280"/>
      <c r="C131" s="281"/>
      <c r="D131" s="226" t="s">
        <v>207</v>
      </c>
      <c r="E131" s="282" t="s">
        <v>21</v>
      </c>
      <c r="F131" s="283" t="s">
        <v>3221</v>
      </c>
      <c r="G131" s="281"/>
      <c r="H131" s="284">
        <v>1</v>
      </c>
      <c r="I131" s="285"/>
      <c r="J131" s="281"/>
      <c r="K131" s="281"/>
      <c r="L131" s="286"/>
      <c r="M131" s="287"/>
      <c r="N131" s="288"/>
      <c r="O131" s="288"/>
      <c r="P131" s="288"/>
      <c r="Q131" s="288"/>
      <c r="R131" s="288"/>
      <c r="S131" s="288"/>
      <c r="T131" s="289"/>
      <c r="AT131" s="290" t="s">
        <v>207</v>
      </c>
      <c r="AU131" s="290" t="s">
        <v>82</v>
      </c>
      <c r="AV131" s="13" t="s">
        <v>188</v>
      </c>
      <c r="AW131" s="13" t="s">
        <v>35</v>
      </c>
      <c r="AX131" s="13" t="s">
        <v>80</v>
      </c>
      <c r="AY131" s="290" t="s">
        <v>181</v>
      </c>
    </row>
    <row r="132" s="1" customFormat="1" ht="16.5" customHeight="1">
      <c r="B132" s="45"/>
      <c r="C132" s="236" t="s">
        <v>187</v>
      </c>
      <c r="D132" s="236" t="s">
        <v>222</v>
      </c>
      <c r="E132" s="237" t="s">
        <v>3507</v>
      </c>
      <c r="F132" s="238" t="s">
        <v>3020</v>
      </c>
      <c r="G132" s="239" t="s">
        <v>1734</v>
      </c>
      <c r="H132" s="240">
        <v>2</v>
      </c>
      <c r="I132" s="241"/>
      <c r="J132" s="242">
        <f>ROUND(I132*H132,2)</f>
        <v>0</v>
      </c>
      <c r="K132" s="238" t="s">
        <v>186</v>
      </c>
      <c r="L132" s="71"/>
      <c r="M132" s="243" t="s">
        <v>21</v>
      </c>
      <c r="N132" s="244" t="s">
        <v>43</v>
      </c>
      <c r="O132" s="46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AR132" s="23" t="s">
        <v>188</v>
      </c>
      <c r="AT132" s="23" t="s">
        <v>222</v>
      </c>
      <c r="AU132" s="23" t="s">
        <v>82</v>
      </c>
      <c r="AY132" s="23" t="s">
        <v>181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23" t="s">
        <v>80</v>
      </c>
      <c r="BK132" s="223">
        <f>ROUND(I132*H132,2)</f>
        <v>0</v>
      </c>
      <c r="BL132" s="23" t="s">
        <v>188</v>
      </c>
      <c r="BM132" s="23" t="s">
        <v>3508</v>
      </c>
    </row>
    <row r="133" s="10" customFormat="1">
      <c r="B133" s="224"/>
      <c r="C133" s="225"/>
      <c r="D133" s="226" t="s">
        <v>207</v>
      </c>
      <c r="E133" s="227" t="s">
        <v>21</v>
      </c>
      <c r="F133" s="228" t="s">
        <v>82</v>
      </c>
      <c r="G133" s="225"/>
      <c r="H133" s="229">
        <v>2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AT133" s="235" t="s">
        <v>207</v>
      </c>
      <c r="AU133" s="235" t="s">
        <v>82</v>
      </c>
      <c r="AV133" s="10" t="s">
        <v>82</v>
      </c>
      <c r="AW133" s="10" t="s">
        <v>35</v>
      </c>
      <c r="AX133" s="10" t="s">
        <v>72</v>
      </c>
      <c r="AY133" s="235" t="s">
        <v>181</v>
      </c>
    </row>
    <row r="134" s="13" customFormat="1">
      <c r="B134" s="280"/>
      <c r="C134" s="281"/>
      <c r="D134" s="226" t="s">
        <v>207</v>
      </c>
      <c r="E134" s="282" t="s">
        <v>21</v>
      </c>
      <c r="F134" s="283" t="s">
        <v>3221</v>
      </c>
      <c r="G134" s="281"/>
      <c r="H134" s="284">
        <v>2</v>
      </c>
      <c r="I134" s="285"/>
      <c r="J134" s="281"/>
      <c r="K134" s="281"/>
      <c r="L134" s="286"/>
      <c r="M134" s="287"/>
      <c r="N134" s="288"/>
      <c r="O134" s="288"/>
      <c r="P134" s="288"/>
      <c r="Q134" s="288"/>
      <c r="R134" s="288"/>
      <c r="S134" s="288"/>
      <c r="T134" s="289"/>
      <c r="AT134" s="290" t="s">
        <v>207</v>
      </c>
      <c r="AU134" s="290" t="s">
        <v>82</v>
      </c>
      <c r="AV134" s="13" t="s">
        <v>188</v>
      </c>
      <c r="AW134" s="13" t="s">
        <v>35</v>
      </c>
      <c r="AX134" s="13" t="s">
        <v>80</v>
      </c>
      <c r="AY134" s="290" t="s">
        <v>181</v>
      </c>
    </row>
    <row r="135" s="1" customFormat="1" ht="16.5" customHeight="1">
      <c r="B135" s="45"/>
      <c r="C135" s="236" t="s">
        <v>216</v>
      </c>
      <c r="D135" s="236" t="s">
        <v>222</v>
      </c>
      <c r="E135" s="237" t="s">
        <v>3509</v>
      </c>
      <c r="F135" s="238" t="s">
        <v>3015</v>
      </c>
      <c r="G135" s="239" t="s">
        <v>1734</v>
      </c>
      <c r="H135" s="240">
        <v>4</v>
      </c>
      <c r="I135" s="241"/>
      <c r="J135" s="242">
        <f>ROUND(I135*H135,2)</f>
        <v>0</v>
      </c>
      <c r="K135" s="238" t="s">
        <v>186</v>
      </c>
      <c r="L135" s="71"/>
      <c r="M135" s="243" t="s">
        <v>21</v>
      </c>
      <c r="N135" s="244" t="s">
        <v>43</v>
      </c>
      <c r="O135" s="46"/>
      <c r="P135" s="221">
        <f>O135*H135</f>
        <v>0</v>
      </c>
      <c r="Q135" s="221">
        <v>0</v>
      </c>
      <c r="R135" s="221">
        <f>Q135*H135</f>
        <v>0</v>
      </c>
      <c r="S135" s="221">
        <v>0</v>
      </c>
      <c r="T135" s="222">
        <f>S135*H135</f>
        <v>0</v>
      </c>
      <c r="AR135" s="23" t="s">
        <v>188</v>
      </c>
      <c r="AT135" s="23" t="s">
        <v>222</v>
      </c>
      <c r="AU135" s="23" t="s">
        <v>82</v>
      </c>
      <c r="AY135" s="23" t="s">
        <v>181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23" t="s">
        <v>80</v>
      </c>
      <c r="BK135" s="223">
        <f>ROUND(I135*H135,2)</f>
        <v>0</v>
      </c>
      <c r="BL135" s="23" t="s">
        <v>188</v>
      </c>
      <c r="BM135" s="23" t="s">
        <v>3510</v>
      </c>
    </row>
    <row r="136" s="9" customFormat="1" ht="29.88" customHeight="1">
      <c r="B136" s="197"/>
      <c r="C136" s="198"/>
      <c r="D136" s="199" t="s">
        <v>71</v>
      </c>
      <c r="E136" s="259" t="s">
        <v>3511</v>
      </c>
      <c r="F136" s="259" t="s">
        <v>3512</v>
      </c>
      <c r="G136" s="198"/>
      <c r="H136" s="198"/>
      <c r="I136" s="201"/>
      <c r="J136" s="260">
        <f>BK136</f>
        <v>0</v>
      </c>
      <c r="K136" s="198"/>
      <c r="L136" s="203"/>
      <c r="M136" s="204"/>
      <c r="N136" s="205"/>
      <c r="O136" s="205"/>
      <c r="P136" s="206">
        <f>SUM(P137:P139)</f>
        <v>0</v>
      </c>
      <c r="Q136" s="205"/>
      <c r="R136" s="206">
        <f>SUM(R137:R139)</f>
        <v>0</v>
      </c>
      <c r="S136" s="205"/>
      <c r="T136" s="207">
        <f>SUM(T137:T139)</f>
        <v>0</v>
      </c>
      <c r="AR136" s="208" t="s">
        <v>80</v>
      </c>
      <c r="AT136" s="209" t="s">
        <v>71</v>
      </c>
      <c r="AU136" s="209" t="s">
        <v>80</v>
      </c>
      <c r="AY136" s="208" t="s">
        <v>181</v>
      </c>
      <c r="BK136" s="210">
        <f>SUM(BK137:BK139)</f>
        <v>0</v>
      </c>
    </row>
    <row r="137" s="1" customFormat="1" ht="16.5" customHeight="1">
      <c r="B137" s="45"/>
      <c r="C137" s="236" t="s">
        <v>221</v>
      </c>
      <c r="D137" s="236" t="s">
        <v>222</v>
      </c>
      <c r="E137" s="237" t="s">
        <v>3513</v>
      </c>
      <c r="F137" s="238" t="s">
        <v>3514</v>
      </c>
      <c r="G137" s="239" t="s">
        <v>361</v>
      </c>
      <c r="H137" s="240">
        <v>18</v>
      </c>
      <c r="I137" s="241"/>
      <c r="J137" s="242">
        <f>ROUND(I137*H137,2)</f>
        <v>0</v>
      </c>
      <c r="K137" s="238" t="s">
        <v>186</v>
      </c>
      <c r="L137" s="71"/>
      <c r="M137" s="243" t="s">
        <v>21</v>
      </c>
      <c r="N137" s="244" t="s">
        <v>43</v>
      </c>
      <c r="O137" s="46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AR137" s="23" t="s">
        <v>188</v>
      </c>
      <c r="AT137" s="23" t="s">
        <v>222</v>
      </c>
      <c r="AU137" s="23" t="s">
        <v>82</v>
      </c>
      <c r="AY137" s="23" t="s">
        <v>181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23" t="s">
        <v>80</v>
      </c>
      <c r="BK137" s="223">
        <f>ROUND(I137*H137,2)</f>
        <v>0</v>
      </c>
      <c r="BL137" s="23" t="s">
        <v>188</v>
      </c>
      <c r="BM137" s="23" t="s">
        <v>3515</v>
      </c>
    </row>
    <row r="138" s="10" customFormat="1">
      <c r="B138" s="224"/>
      <c r="C138" s="225"/>
      <c r="D138" s="226" t="s">
        <v>207</v>
      </c>
      <c r="E138" s="227" t="s">
        <v>21</v>
      </c>
      <c r="F138" s="228" t="s">
        <v>259</v>
      </c>
      <c r="G138" s="225"/>
      <c r="H138" s="229">
        <v>18</v>
      </c>
      <c r="I138" s="230"/>
      <c r="J138" s="225"/>
      <c r="K138" s="225"/>
      <c r="L138" s="231"/>
      <c r="M138" s="232"/>
      <c r="N138" s="233"/>
      <c r="O138" s="233"/>
      <c r="P138" s="233"/>
      <c r="Q138" s="233"/>
      <c r="R138" s="233"/>
      <c r="S138" s="233"/>
      <c r="T138" s="234"/>
      <c r="AT138" s="235" t="s">
        <v>207</v>
      </c>
      <c r="AU138" s="235" t="s">
        <v>82</v>
      </c>
      <c r="AV138" s="10" t="s">
        <v>82</v>
      </c>
      <c r="AW138" s="10" t="s">
        <v>35</v>
      </c>
      <c r="AX138" s="10" t="s">
        <v>72</v>
      </c>
      <c r="AY138" s="235" t="s">
        <v>181</v>
      </c>
    </row>
    <row r="139" s="13" customFormat="1">
      <c r="B139" s="280"/>
      <c r="C139" s="281"/>
      <c r="D139" s="226" t="s">
        <v>207</v>
      </c>
      <c r="E139" s="282" t="s">
        <v>21</v>
      </c>
      <c r="F139" s="283" t="s">
        <v>3221</v>
      </c>
      <c r="G139" s="281"/>
      <c r="H139" s="284">
        <v>18</v>
      </c>
      <c r="I139" s="285"/>
      <c r="J139" s="281"/>
      <c r="K139" s="281"/>
      <c r="L139" s="286"/>
      <c r="M139" s="287"/>
      <c r="N139" s="288"/>
      <c r="O139" s="288"/>
      <c r="P139" s="288"/>
      <c r="Q139" s="288"/>
      <c r="R139" s="288"/>
      <c r="S139" s="288"/>
      <c r="T139" s="289"/>
      <c r="AT139" s="290" t="s">
        <v>207</v>
      </c>
      <c r="AU139" s="290" t="s">
        <v>82</v>
      </c>
      <c r="AV139" s="13" t="s">
        <v>188</v>
      </c>
      <c r="AW139" s="13" t="s">
        <v>35</v>
      </c>
      <c r="AX139" s="13" t="s">
        <v>80</v>
      </c>
      <c r="AY139" s="290" t="s">
        <v>181</v>
      </c>
    </row>
    <row r="140" s="9" customFormat="1" ht="29.88" customHeight="1">
      <c r="B140" s="197"/>
      <c r="C140" s="198"/>
      <c r="D140" s="199" t="s">
        <v>71</v>
      </c>
      <c r="E140" s="259" t="s">
        <v>3516</v>
      </c>
      <c r="F140" s="259" t="s">
        <v>3517</v>
      </c>
      <c r="G140" s="198"/>
      <c r="H140" s="198"/>
      <c r="I140" s="201"/>
      <c r="J140" s="260">
        <f>BK140</f>
        <v>0</v>
      </c>
      <c r="K140" s="198"/>
      <c r="L140" s="203"/>
      <c r="M140" s="204"/>
      <c r="N140" s="205"/>
      <c r="O140" s="205"/>
      <c r="P140" s="206">
        <f>SUM(P141:P143)</f>
        <v>0</v>
      </c>
      <c r="Q140" s="205"/>
      <c r="R140" s="206">
        <f>SUM(R141:R143)</f>
        <v>0</v>
      </c>
      <c r="S140" s="205"/>
      <c r="T140" s="207">
        <f>SUM(T141:T143)</f>
        <v>0</v>
      </c>
      <c r="AR140" s="208" t="s">
        <v>80</v>
      </c>
      <c r="AT140" s="209" t="s">
        <v>71</v>
      </c>
      <c r="AU140" s="209" t="s">
        <v>80</v>
      </c>
      <c r="AY140" s="208" t="s">
        <v>181</v>
      </c>
      <c r="BK140" s="210">
        <f>SUM(BK141:BK143)</f>
        <v>0</v>
      </c>
    </row>
    <row r="141" s="1" customFormat="1" ht="16.5" customHeight="1">
      <c r="B141" s="45"/>
      <c r="C141" s="236" t="s">
        <v>227</v>
      </c>
      <c r="D141" s="236" t="s">
        <v>222</v>
      </c>
      <c r="E141" s="237" t="s">
        <v>3518</v>
      </c>
      <c r="F141" s="238" t="s">
        <v>3519</v>
      </c>
      <c r="G141" s="239" t="s">
        <v>1734</v>
      </c>
      <c r="H141" s="240">
        <v>1</v>
      </c>
      <c r="I141" s="241"/>
      <c r="J141" s="242">
        <f>ROUND(I141*H141,2)</f>
        <v>0</v>
      </c>
      <c r="K141" s="238" t="s">
        <v>186</v>
      </c>
      <c r="L141" s="71"/>
      <c r="M141" s="243" t="s">
        <v>21</v>
      </c>
      <c r="N141" s="244" t="s">
        <v>43</v>
      </c>
      <c r="O141" s="46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AR141" s="23" t="s">
        <v>188</v>
      </c>
      <c r="AT141" s="23" t="s">
        <v>222</v>
      </c>
      <c r="AU141" s="23" t="s">
        <v>82</v>
      </c>
      <c r="AY141" s="23" t="s">
        <v>181</v>
      </c>
      <c r="BE141" s="223">
        <f>IF(N141="základní",J141,0)</f>
        <v>0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23" t="s">
        <v>80</v>
      </c>
      <c r="BK141" s="223">
        <f>ROUND(I141*H141,2)</f>
        <v>0</v>
      </c>
      <c r="BL141" s="23" t="s">
        <v>188</v>
      </c>
      <c r="BM141" s="23" t="s">
        <v>3520</v>
      </c>
    </row>
    <row r="142" s="10" customFormat="1">
      <c r="B142" s="224"/>
      <c r="C142" s="225"/>
      <c r="D142" s="226" t="s">
        <v>207</v>
      </c>
      <c r="E142" s="227" t="s">
        <v>21</v>
      </c>
      <c r="F142" s="228" t="s">
        <v>80</v>
      </c>
      <c r="G142" s="225"/>
      <c r="H142" s="229">
        <v>1</v>
      </c>
      <c r="I142" s="230"/>
      <c r="J142" s="225"/>
      <c r="K142" s="225"/>
      <c r="L142" s="231"/>
      <c r="M142" s="232"/>
      <c r="N142" s="233"/>
      <c r="O142" s="233"/>
      <c r="P142" s="233"/>
      <c r="Q142" s="233"/>
      <c r="R142" s="233"/>
      <c r="S142" s="233"/>
      <c r="T142" s="234"/>
      <c r="AT142" s="235" t="s">
        <v>207</v>
      </c>
      <c r="AU142" s="235" t="s">
        <v>82</v>
      </c>
      <c r="AV142" s="10" t="s">
        <v>82</v>
      </c>
      <c r="AW142" s="10" t="s">
        <v>35</v>
      </c>
      <c r="AX142" s="10" t="s">
        <v>72</v>
      </c>
      <c r="AY142" s="235" t="s">
        <v>181</v>
      </c>
    </row>
    <row r="143" s="13" customFormat="1">
      <c r="B143" s="280"/>
      <c r="C143" s="281"/>
      <c r="D143" s="226" t="s">
        <v>207</v>
      </c>
      <c r="E143" s="282" t="s">
        <v>21</v>
      </c>
      <c r="F143" s="283" t="s">
        <v>3221</v>
      </c>
      <c r="G143" s="281"/>
      <c r="H143" s="284">
        <v>1</v>
      </c>
      <c r="I143" s="285"/>
      <c r="J143" s="281"/>
      <c r="K143" s="281"/>
      <c r="L143" s="286"/>
      <c r="M143" s="287"/>
      <c r="N143" s="288"/>
      <c r="O143" s="288"/>
      <c r="P143" s="288"/>
      <c r="Q143" s="288"/>
      <c r="R143" s="288"/>
      <c r="S143" s="288"/>
      <c r="T143" s="289"/>
      <c r="AT143" s="290" t="s">
        <v>207</v>
      </c>
      <c r="AU143" s="290" t="s">
        <v>82</v>
      </c>
      <c r="AV143" s="13" t="s">
        <v>188</v>
      </c>
      <c r="AW143" s="13" t="s">
        <v>35</v>
      </c>
      <c r="AX143" s="13" t="s">
        <v>80</v>
      </c>
      <c r="AY143" s="290" t="s">
        <v>181</v>
      </c>
    </row>
    <row r="144" s="9" customFormat="1" ht="29.88" customHeight="1">
      <c r="B144" s="197"/>
      <c r="C144" s="198"/>
      <c r="D144" s="199" t="s">
        <v>71</v>
      </c>
      <c r="E144" s="259" t="s">
        <v>3521</v>
      </c>
      <c r="F144" s="259" t="s">
        <v>3522</v>
      </c>
      <c r="G144" s="198"/>
      <c r="H144" s="198"/>
      <c r="I144" s="201"/>
      <c r="J144" s="260">
        <f>BK144</f>
        <v>0</v>
      </c>
      <c r="K144" s="198"/>
      <c r="L144" s="203"/>
      <c r="M144" s="204"/>
      <c r="N144" s="205"/>
      <c r="O144" s="205"/>
      <c r="P144" s="206">
        <f>SUM(P145:P147)</f>
        <v>0</v>
      </c>
      <c r="Q144" s="205"/>
      <c r="R144" s="206">
        <f>SUM(R145:R147)</f>
        <v>0</v>
      </c>
      <c r="S144" s="205"/>
      <c r="T144" s="207">
        <f>SUM(T145:T147)</f>
        <v>0</v>
      </c>
      <c r="AR144" s="208" t="s">
        <v>80</v>
      </c>
      <c r="AT144" s="209" t="s">
        <v>71</v>
      </c>
      <c r="AU144" s="209" t="s">
        <v>80</v>
      </c>
      <c r="AY144" s="208" t="s">
        <v>181</v>
      </c>
      <c r="BK144" s="210">
        <f>SUM(BK145:BK147)</f>
        <v>0</v>
      </c>
    </row>
    <row r="145" s="1" customFormat="1" ht="16.5" customHeight="1">
      <c r="B145" s="45"/>
      <c r="C145" s="236" t="s">
        <v>231</v>
      </c>
      <c r="D145" s="236" t="s">
        <v>222</v>
      </c>
      <c r="E145" s="237" t="s">
        <v>3523</v>
      </c>
      <c r="F145" s="238" t="s">
        <v>3524</v>
      </c>
      <c r="G145" s="239" t="s">
        <v>1734</v>
      </c>
      <c r="H145" s="240">
        <v>2</v>
      </c>
      <c r="I145" s="241"/>
      <c r="J145" s="242">
        <f>ROUND(I145*H145,2)</f>
        <v>0</v>
      </c>
      <c r="K145" s="238" t="s">
        <v>186</v>
      </c>
      <c r="L145" s="71"/>
      <c r="M145" s="243" t="s">
        <v>21</v>
      </c>
      <c r="N145" s="244" t="s">
        <v>43</v>
      </c>
      <c r="O145" s="46"/>
      <c r="P145" s="221">
        <f>O145*H145</f>
        <v>0</v>
      </c>
      <c r="Q145" s="221">
        <v>0</v>
      </c>
      <c r="R145" s="221">
        <f>Q145*H145</f>
        <v>0</v>
      </c>
      <c r="S145" s="221">
        <v>0</v>
      </c>
      <c r="T145" s="222">
        <f>S145*H145</f>
        <v>0</v>
      </c>
      <c r="AR145" s="23" t="s">
        <v>188</v>
      </c>
      <c r="AT145" s="23" t="s">
        <v>222</v>
      </c>
      <c r="AU145" s="23" t="s">
        <v>82</v>
      </c>
      <c r="AY145" s="23" t="s">
        <v>181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23" t="s">
        <v>80</v>
      </c>
      <c r="BK145" s="223">
        <f>ROUND(I145*H145,2)</f>
        <v>0</v>
      </c>
      <c r="BL145" s="23" t="s">
        <v>188</v>
      </c>
      <c r="BM145" s="23" t="s">
        <v>3525</v>
      </c>
    </row>
    <row r="146" s="10" customFormat="1">
      <c r="B146" s="224"/>
      <c r="C146" s="225"/>
      <c r="D146" s="226" t="s">
        <v>207</v>
      </c>
      <c r="E146" s="227" t="s">
        <v>21</v>
      </c>
      <c r="F146" s="228" t="s">
        <v>82</v>
      </c>
      <c r="G146" s="225"/>
      <c r="H146" s="229">
        <v>2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AT146" s="235" t="s">
        <v>207</v>
      </c>
      <c r="AU146" s="235" t="s">
        <v>82</v>
      </c>
      <c r="AV146" s="10" t="s">
        <v>82</v>
      </c>
      <c r="AW146" s="10" t="s">
        <v>35</v>
      </c>
      <c r="AX146" s="10" t="s">
        <v>72</v>
      </c>
      <c r="AY146" s="235" t="s">
        <v>181</v>
      </c>
    </row>
    <row r="147" s="13" customFormat="1">
      <c r="B147" s="280"/>
      <c r="C147" s="281"/>
      <c r="D147" s="226" t="s">
        <v>207</v>
      </c>
      <c r="E147" s="282" t="s">
        <v>21</v>
      </c>
      <c r="F147" s="283" t="s">
        <v>3221</v>
      </c>
      <c r="G147" s="281"/>
      <c r="H147" s="284">
        <v>2</v>
      </c>
      <c r="I147" s="285"/>
      <c r="J147" s="281"/>
      <c r="K147" s="281"/>
      <c r="L147" s="286"/>
      <c r="M147" s="287"/>
      <c r="N147" s="288"/>
      <c r="O147" s="288"/>
      <c r="P147" s="288"/>
      <c r="Q147" s="288"/>
      <c r="R147" s="288"/>
      <c r="S147" s="288"/>
      <c r="T147" s="289"/>
      <c r="AT147" s="290" t="s">
        <v>207</v>
      </c>
      <c r="AU147" s="290" t="s">
        <v>82</v>
      </c>
      <c r="AV147" s="13" t="s">
        <v>188</v>
      </c>
      <c r="AW147" s="13" t="s">
        <v>35</v>
      </c>
      <c r="AX147" s="13" t="s">
        <v>80</v>
      </c>
      <c r="AY147" s="290" t="s">
        <v>181</v>
      </c>
    </row>
    <row r="148" s="9" customFormat="1" ht="29.88" customHeight="1">
      <c r="B148" s="197"/>
      <c r="C148" s="198"/>
      <c r="D148" s="199" t="s">
        <v>71</v>
      </c>
      <c r="E148" s="259" t="s">
        <v>3526</v>
      </c>
      <c r="F148" s="259" t="s">
        <v>2921</v>
      </c>
      <c r="G148" s="198"/>
      <c r="H148" s="198"/>
      <c r="I148" s="201"/>
      <c r="J148" s="260">
        <f>BK148</f>
        <v>0</v>
      </c>
      <c r="K148" s="198"/>
      <c r="L148" s="203"/>
      <c r="M148" s="204"/>
      <c r="N148" s="205"/>
      <c r="O148" s="205"/>
      <c r="P148" s="206">
        <f>SUM(P149:P153)</f>
        <v>0</v>
      </c>
      <c r="Q148" s="205"/>
      <c r="R148" s="206">
        <f>SUM(R149:R153)</f>
        <v>0</v>
      </c>
      <c r="S148" s="205"/>
      <c r="T148" s="207">
        <f>SUM(T149:T153)</f>
        <v>0</v>
      </c>
      <c r="AR148" s="208" t="s">
        <v>80</v>
      </c>
      <c r="AT148" s="209" t="s">
        <v>71</v>
      </c>
      <c r="AU148" s="209" t="s">
        <v>80</v>
      </c>
      <c r="AY148" s="208" t="s">
        <v>181</v>
      </c>
      <c r="BK148" s="210">
        <f>SUM(BK149:BK153)</f>
        <v>0</v>
      </c>
    </row>
    <row r="149" s="1" customFormat="1" ht="16.5" customHeight="1">
      <c r="B149" s="45"/>
      <c r="C149" s="236" t="s">
        <v>235</v>
      </c>
      <c r="D149" s="236" t="s">
        <v>222</v>
      </c>
      <c r="E149" s="237" t="s">
        <v>3527</v>
      </c>
      <c r="F149" s="238" t="s">
        <v>3528</v>
      </c>
      <c r="G149" s="239" t="s">
        <v>361</v>
      </c>
      <c r="H149" s="240">
        <v>6</v>
      </c>
      <c r="I149" s="241"/>
      <c r="J149" s="242">
        <f>ROUND(I149*H149,2)</f>
        <v>0</v>
      </c>
      <c r="K149" s="238" t="s">
        <v>186</v>
      </c>
      <c r="L149" s="71"/>
      <c r="M149" s="243" t="s">
        <v>21</v>
      </c>
      <c r="N149" s="244" t="s">
        <v>43</v>
      </c>
      <c r="O149" s="46"/>
      <c r="P149" s="221">
        <f>O149*H149</f>
        <v>0</v>
      </c>
      <c r="Q149" s="221">
        <v>0</v>
      </c>
      <c r="R149" s="221">
        <f>Q149*H149</f>
        <v>0</v>
      </c>
      <c r="S149" s="221">
        <v>0</v>
      </c>
      <c r="T149" s="222">
        <f>S149*H149</f>
        <v>0</v>
      </c>
      <c r="AR149" s="23" t="s">
        <v>188</v>
      </c>
      <c r="AT149" s="23" t="s">
        <v>222</v>
      </c>
      <c r="AU149" s="23" t="s">
        <v>82</v>
      </c>
      <c r="AY149" s="23" t="s">
        <v>181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23" t="s">
        <v>80</v>
      </c>
      <c r="BK149" s="223">
        <f>ROUND(I149*H149,2)</f>
        <v>0</v>
      </c>
      <c r="BL149" s="23" t="s">
        <v>188</v>
      </c>
      <c r="BM149" s="23" t="s">
        <v>3529</v>
      </c>
    </row>
    <row r="150" s="1" customFormat="1">
      <c r="B150" s="45"/>
      <c r="C150" s="73"/>
      <c r="D150" s="226" t="s">
        <v>1253</v>
      </c>
      <c r="E150" s="73"/>
      <c r="F150" s="249" t="s">
        <v>2891</v>
      </c>
      <c r="G150" s="73"/>
      <c r="H150" s="73"/>
      <c r="I150" s="183"/>
      <c r="J150" s="73"/>
      <c r="K150" s="73"/>
      <c r="L150" s="71"/>
      <c r="M150" s="250"/>
      <c r="N150" s="46"/>
      <c r="O150" s="46"/>
      <c r="P150" s="46"/>
      <c r="Q150" s="46"/>
      <c r="R150" s="46"/>
      <c r="S150" s="46"/>
      <c r="T150" s="94"/>
      <c r="AT150" s="23" t="s">
        <v>1253</v>
      </c>
      <c r="AU150" s="23" t="s">
        <v>82</v>
      </c>
    </row>
    <row r="151" s="1" customFormat="1" ht="16.5" customHeight="1">
      <c r="B151" s="45"/>
      <c r="C151" s="236" t="s">
        <v>239</v>
      </c>
      <c r="D151" s="236" t="s">
        <v>222</v>
      </c>
      <c r="E151" s="237" t="s">
        <v>3530</v>
      </c>
      <c r="F151" s="238" t="s">
        <v>3531</v>
      </c>
      <c r="G151" s="239" t="s">
        <v>361</v>
      </c>
      <c r="H151" s="240">
        <v>18</v>
      </c>
      <c r="I151" s="241"/>
      <c r="J151" s="242">
        <f>ROUND(I151*H151,2)</f>
        <v>0</v>
      </c>
      <c r="K151" s="238" t="s">
        <v>186</v>
      </c>
      <c r="L151" s="71"/>
      <c r="M151" s="243" t="s">
        <v>21</v>
      </c>
      <c r="N151" s="244" t="s">
        <v>43</v>
      </c>
      <c r="O151" s="46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AR151" s="23" t="s">
        <v>188</v>
      </c>
      <c r="AT151" s="23" t="s">
        <v>222</v>
      </c>
      <c r="AU151" s="23" t="s">
        <v>82</v>
      </c>
      <c r="AY151" s="23" t="s">
        <v>181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23" t="s">
        <v>80</v>
      </c>
      <c r="BK151" s="223">
        <f>ROUND(I151*H151,2)</f>
        <v>0</v>
      </c>
      <c r="BL151" s="23" t="s">
        <v>188</v>
      </c>
      <c r="BM151" s="23" t="s">
        <v>3532</v>
      </c>
    </row>
    <row r="152" s="10" customFormat="1">
      <c r="B152" s="224"/>
      <c r="C152" s="225"/>
      <c r="D152" s="226" t="s">
        <v>207</v>
      </c>
      <c r="E152" s="227" t="s">
        <v>21</v>
      </c>
      <c r="F152" s="228" t="s">
        <v>259</v>
      </c>
      <c r="G152" s="225"/>
      <c r="H152" s="229">
        <v>18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AT152" s="235" t="s">
        <v>207</v>
      </c>
      <c r="AU152" s="235" t="s">
        <v>82</v>
      </c>
      <c r="AV152" s="10" t="s">
        <v>82</v>
      </c>
      <c r="AW152" s="10" t="s">
        <v>35</v>
      </c>
      <c r="AX152" s="10" t="s">
        <v>72</v>
      </c>
      <c r="AY152" s="235" t="s">
        <v>181</v>
      </c>
    </row>
    <row r="153" s="13" customFormat="1">
      <c r="B153" s="280"/>
      <c r="C153" s="281"/>
      <c r="D153" s="226" t="s">
        <v>207</v>
      </c>
      <c r="E153" s="282" t="s">
        <v>21</v>
      </c>
      <c r="F153" s="283" t="s">
        <v>3221</v>
      </c>
      <c r="G153" s="281"/>
      <c r="H153" s="284">
        <v>18</v>
      </c>
      <c r="I153" s="285"/>
      <c r="J153" s="281"/>
      <c r="K153" s="281"/>
      <c r="L153" s="286"/>
      <c r="M153" s="287"/>
      <c r="N153" s="288"/>
      <c r="O153" s="288"/>
      <c r="P153" s="288"/>
      <c r="Q153" s="288"/>
      <c r="R153" s="288"/>
      <c r="S153" s="288"/>
      <c r="T153" s="289"/>
      <c r="AT153" s="290" t="s">
        <v>207</v>
      </c>
      <c r="AU153" s="290" t="s">
        <v>82</v>
      </c>
      <c r="AV153" s="13" t="s">
        <v>188</v>
      </c>
      <c r="AW153" s="13" t="s">
        <v>35</v>
      </c>
      <c r="AX153" s="13" t="s">
        <v>80</v>
      </c>
      <c r="AY153" s="290" t="s">
        <v>181</v>
      </c>
    </row>
    <row r="154" s="9" customFormat="1" ht="29.88" customHeight="1">
      <c r="B154" s="197"/>
      <c r="C154" s="198"/>
      <c r="D154" s="199" t="s">
        <v>71</v>
      </c>
      <c r="E154" s="259" t="s">
        <v>3533</v>
      </c>
      <c r="F154" s="259" t="s">
        <v>2951</v>
      </c>
      <c r="G154" s="198"/>
      <c r="H154" s="198"/>
      <c r="I154" s="201"/>
      <c r="J154" s="260">
        <f>BK154</f>
        <v>0</v>
      </c>
      <c r="K154" s="198"/>
      <c r="L154" s="203"/>
      <c r="M154" s="204"/>
      <c r="N154" s="205"/>
      <c r="O154" s="205"/>
      <c r="P154" s="206">
        <f>SUM(P155:P158)</f>
        <v>0</v>
      </c>
      <c r="Q154" s="205"/>
      <c r="R154" s="206">
        <f>SUM(R155:R158)</f>
        <v>0</v>
      </c>
      <c r="S154" s="205"/>
      <c r="T154" s="207">
        <f>SUM(T155:T158)</f>
        <v>0</v>
      </c>
      <c r="AR154" s="208" t="s">
        <v>80</v>
      </c>
      <c r="AT154" s="209" t="s">
        <v>71</v>
      </c>
      <c r="AU154" s="209" t="s">
        <v>80</v>
      </c>
      <c r="AY154" s="208" t="s">
        <v>181</v>
      </c>
      <c r="BK154" s="210">
        <f>SUM(BK155:BK158)</f>
        <v>0</v>
      </c>
    </row>
    <row r="155" s="1" customFormat="1" ht="16.5" customHeight="1">
      <c r="B155" s="45"/>
      <c r="C155" s="236" t="s">
        <v>10</v>
      </c>
      <c r="D155" s="236" t="s">
        <v>222</v>
      </c>
      <c r="E155" s="237" t="s">
        <v>3381</v>
      </c>
      <c r="F155" s="238" t="s">
        <v>3382</v>
      </c>
      <c r="G155" s="239" t="s">
        <v>2954</v>
      </c>
      <c r="H155" s="240">
        <v>3</v>
      </c>
      <c r="I155" s="241"/>
      <c r="J155" s="242">
        <f>ROUND(I155*H155,2)</f>
        <v>0</v>
      </c>
      <c r="K155" s="238" t="s">
        <v>186</v>
      </c>
      <c r="L155" s="71"/>
      <c r="M155" s="243" t="s">
        <v>21</v>
      </c>
      <c r="N155" s="244" t="s">
        <v>43</v>
      </c>
      <c r="O155" s="46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AR155" s="23" t="s">
        <v>188</v>
      </c>
      <c r="AT155" s="23" t="s">
        <v>222</v>
      </c>
      <c r="AU155" s="23" t="s">
        <v>82</v>
      </c>
      <c r="AY155" s="23" t="s">
        <v>181</v>
      </c>
      <c r="BE155" s="223">
        <f>IF(N155="základní",J155,0)</f>
        <v>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23" t="s">
        <v>80</v>
      </c>
      <c r="BK155" s="223">
        <f>ROUND(I155*H155,2)</f>
        <v>0</v>
      </c>
      <c r="BL155" s="23" t="s">
        <v>188</v>
      </c>
      <c r="BM155" s="23" t="s">
        <v>3534</v>
      </c>
    </row>
    <row r="156" s="10" customFormat="1">
      <c r="B156" s="224"/>
      <c r="C156" s="225"/>
      <c r="D156" s="226" t="s">
        <v>207</v>
      </c>
      <c r="E156" s="227" t="s">
        <v>21</v>
      </c>
      <c r="F156" s="228" t="s">
        <v>179</v>
      </c>
      <c r="G156" s="225"/>
      <c r="H156" s="229">
        <v>3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AT156" s="235" t="s">
        <v>207</v>
      </c>
      <c r="AU156" s="235" t="s">
        <v>82</v>
      </c>
      <c r="AV156" s="10" t="s">
        <v>82</v>
      </c>
      <c r="AW156" s="10" t="s">
        <v>35</v>
      </c>
      <c r="AX156" s="10" t="s">
        <v>72</v>
      </c>
      <c r="AY156" s="235" t="s">
        <v>181</v>
      </c>
    </row>
    <row r="157" s="13" customFormat="1">
      <c r="B157" s="280"/>
      <c r="C157" s="281"/>
      <c r="D157" s="226" t="s">
        <v>207</v>
      </c>
      <c r="E157" s="282" t="s">
        <v>21</v>
      </c>
      <c r="F157" s="283" t="s">
        <v>3221</v>
      </c>
      <c r="G157" s="281"/>
      <c r="H157" s="284">
        <v>3</v>
      </c>
      <c r="I157" s="285"/>
      <c r="J157" s="281"/>
      <c r="K157" s="281"/>
      <c r="L157" s="286"/>
      <c r="M157" s="287"/>
      <c r="N157" s="288"/>
      <c r="O157" s="288"/>
      <c r="P157" s="288"/>
      <c r="Q157" s="288"/>
      <c r="R157" s="288"/>
      <c r="S157" s="288"/>
      <c r="T157" s="289"/>
      <c r="AT157" s="290" t="s">
        <v>207</v>
      </c>
      <c r="AU157" s="290" t="s">
        <v>82</v>
      </c>
      <c r="AV157" s="13" t="s">
        <v>188</v>
      </c>
      <c r="AW157" s="13" t="s">
        <v>35</v>
      </c>
      <c r="AX157" s="13" t="s">
        <v>80</v>
      </c>
      <c r="AY157" s="290" t="s">
        <v>181</v>
      </c>
    </row>
    <row r="158" s="1" customFormat="1" ht="25.5" customHeight="1">
      <c r="B158" s="45"/>
      <c r="C158" s="236" t="s">
        <v>248</v>
      </c>
      <c r="D158" s="236" t="s">
        <v>222</v>
      </c>
      <c r="E158" s="237" t="s">
        <v>3384</v>
      </c>
      <c r="F158" s="238" t="s">
        <v>3535</v>
      </c>
      <c r="G158" s="239" t="s">
        <v>2954</v>
      </c>
      <c r="H158" s="240">
        <v>32</v>
      </c>
      <c r="I158" s="241"/>
      <c r="J158" s="242">
        <f>ROUND(I158*H158,2)</f>
        <v>0</v>
      </c>
      <c r="K158" s="238" t="s">
        <v>186</v>
      </c>
      <c r="L158" s="71"/>
      <c r="M158" s="243" t="s">
        <v>21</v>
      </c>
      <c r="N158" s="244" t="s">
        <v>43</v>
      </c>
      <c r="O158" s="46"/>
      <c r="P158" s="221">
        <f>O158*H158</f>
        <v>0</v>
      </c>
      <c r="Q158" s="221">
        <v>0</v>
      </c>
      <c r="R158" s="221">
        <f>Q158*H158</f>
        <v>0</v>
      </c>
      <c r="S158" s="221">
        <v>0</v>
      </c>
      <c r="T158" s="222">
        <f>S158*H158</f>
        <v>0</v>
      </c>
      <c r="AR158" s="23" t="s">
        <v>188</v>
      </c>
      <c r="AT158" s="23" t="s">
        <v>222</v>
      </c>
      <c r="AU158" s="23" t="s">
        <v>82</v>
      </c>
      <c r="AY158" s="23" t="s">
        <v>181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23" t="s">
        <v>80</v>
      </c>
      <c r="BK158" s="223">
        <f>ROUND(I158*H158,2)</f>
        <v>0</v>
      </c>
      <c r="BL158" s="23" t="s">
        <v>188</v>
      </c>
      <c r="BM158" s="23" t="s">
        <v>3536</v>
      </c>
    </row>
    <row r="159" s="9" customFormat="1" ht="29.88" customHeight="1">
      <c r="B159" s="197"/>
      <c r="C159" s="198"/>
      <c r="D159" s="199" t="s">
        <v>71</v>
      </c>
      <c r="E159" s="259" t="s">
        <v>3537</v>
      </c>
      <c r="F159" s="259" t="s">
        <v>3538</v>
      </c>
      <c r="G159" s="198"/>
      <c r="H159" s="198"/>
      <c r="I159" s="201"/>
      <c r="J159" s="260">
        <f>BK159</f>
        <v>0</v>
      </c>
      <c r="K159" s="198"/>
      <c r="L159" s="203"/>
      <c r="M159" s="204"/>
      <c r="N159" s="205"/>
      <c r="O159" s="205"/>
      <c r="P159" s="206">
        <f>SUM(P160:P162)</f>
        <v>0</v>
      </c>
      <c r="Q159" s="205"/>
      <c r="R159" s="206">
        <f>SUM(R160:R162)</f>
        <v>0</v>
      </c>
      <c r="S159" s="205"/>
      <c r="T159" s="207">
        <f>SUM(T160:T162)</f>
        <v>0</v>
      </c>
      <c r="AR159" s="208" t="s">
        <v>80</v>
      </c>
      <c r="AT159" s="209" t="s">
        <v>71</v>
      </c>
      <c r="AU159" s="209" t="s">
        <v>80</v>
      </c>
      <c r="AY159" s="208" t="s">
        <v>181</v>
      </c>
      <c r="BK159" s="210">
        <f>SUM(BK160:BK162)</f>
        <v>0</v>
      </c>
    </row>
    <row r="160" s="1" customFormat="1" ht="16.5" customHeight="1">
      <c r="B160" s="45"/>
      <c r="C160" s="236" t="s">
        <v>253</v>
      </c>
      <c r="D160" s="236" t="s">
        <v>222</v>
      </c>
      <c r="E160" s="237" t="s">
        <v>3389</v>
      </c>
      <c r="F160" s="238" t="s">
        <v>2962</v>
      </c>
      <c r="G160" s="239" t="s">
        <v>2954</v>
      </c>
      <c r="H160" s="240">
        <v>8</v>
      </c>
      <c r="I160" s="241"/>
      <c r="J160" s="242">
        <f>ROUND(I160*H160,2)</f>
        <v>0</v>
      </c>
      <c r="K160" s="238" t="s">
        <v>186</v>
      </c>
      <c r="L160" s="71"/>
      <c r="M160" s="243" t="s">
        <v>21</v>
      </c>
      <c r="N160" s="244" t="s">
        <v>43</v>
      </c>
      <c r="O160" s="46"/>
      <c r="P160" s="221">
        <f>O160*H160</f>
        <v>0</v>
      </c>
      <c r="Q160" s="221">
        <v>0</v>
      </c>
      <c r="R160" s="221">
        <f>Q160*H160</f>
        <v>0</v>
      </c>
      <c r="S160" s="221">
        <v>0</v>
      </c>
      <c r="T160" s="222">
        <f>S160*H160</f>
        <v>0</v>
      </c>
      <c r="AR160" s="23" t="s">
        <v>188</v>
      </c>
      <c r="AT160" s="23" t="s">
        <v>222</v>
      </c>
      <c r="AU160" s="23" t="s">
        <v>82</v>
      </c>
      <c r="AY160" s="23" t="s">
        <v>181</v>
      </c>
      <c r="BE160" s="223">
        <f>IF(N160="základní",J160,0)</f>
        <v>0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23" t="s">
        <v>80</v>
      </c>
      <c r="BK160" s="223">
        <f>ROUND(I160*H160,2)</f>
        <v>0</v>
      </c>
      <c r="BL160" s="23" t="s">
        <v>188</v>
      </c>
      <c r="BM160" s="23" t="s">
        <v>3539</v>
      </c>
    </row>
    <row r="161" s="10" customFormat="1">
      <c r="B161" s="224"/>
      <c r="C161" s="225"/>
      <c r="D161" s="226" t="s">
        <v>207</v>
      </c>
      <c r="E161" s="227" t="s">
        <v>21</v>
      </c>
      <c r="F161" s="228" t="s">
        <v>187</v>
      </c>
      <c r="G161" s="225"/>
      <c r="H161" s="229">
        <v>8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AT161" s="235" t="s">
        <v>207</v>
      </c>
      <c r="AU161" s="235" t="s">
        <v>82</v>
      </c>
      <c r="AV161" s="10" t="s">
        <v>82</v>
      </c>
      <c r="AW161" s="10" t="s">
        <v>35</v>
      </c>
      <c r="AX161" s="10" t="s">
        <v>72</v>
      </c>
      <c r="AY161" s="235" t="s">
        <v>181</v>
      </c>
    </row>
    <row r="162" s="13" customFormat="1">
      <c r="B162" s="280"/>
      <c r="C162" s="281"/>
      <c r="D162" s="226" t="s">
        <v>207</v>
      </c>
      <c r="E162" s="282" t="s">
        <v>21</v>
      </c>
      <c r="F162" s="283" t="s">
        <v>3221</v>
      </c>
      <c r="G162" s="281"/>
      <c r="H162" s="284">
        <v>8</v>
      </c>
      <c r="I162" s="285"/>
      <c r="J162" s="281"/>
      <c r="K162" s="281"/>
      <c r="L162" s="286"/>
      <c r="M162" s="287"/>
      <c r="N162" s="288"/>
      <c r="O162" s="288"/>
      <c r="P162" s="288"/>
      <c r="Q162" s="288"/>
      <c r="R162" s="288"/>
      <c r="S162" s="288"/>
      <c r="T162" s="289"/>
      <c r="AT162" s="290" t="s">
        <v>207</v>
      </c>
      <c r="AU162" s="290" t="s">
        <v>82</v>
      </c>
      <c r="AV162" s="13" t="s">
        <v>188</v>
      </c>
      <c r="AW162" s="13" t="s">
        <v>35</v>
      </c>
      <c r="AX162" s="13" t="s">
        <v>80</v>
      </c>
      <c r="AY162" s="290" t="s">
        <v>181</v>
      </c>
    </row>
    <row r="163" s="9" customFormat="1" ht="29.88" customHeight="1">
      <c r="B163" s="197"/>
      <c r="C163" s="198"/>
      <c r="D163" s="199" t="s">
        <v>71</v>
      </c>
      <c r="E163" s="259" t="s">
        <v>3540</v>
      </c>
      <c r="F163" s="259" t="s">
        <v>3024</v>
      </c>
      <c r="G163" s="198"/>
      <c r="H163" s="198"/>
      <c r="I163" s="201"/>
      <c r="J163" s="260">
        <f>BK163</f>
        <v>0</v>
      </c>
      <c r="K163" s="198"/>
      <c r="L163" s="203"/>
      <c r="M163" s="204"/>
      <c r="N163" s="205"/>
      <c r="O163" s="205"/>
      <c r="P163" s="206">
        <f>SUM(P164:P166)</f>
        <v>0</v>
      </c>
      <c r="Q163" s="205"/>
      <c r="R163" s="206">
        <f>SUM(R164:R166)</f>
        <v>0</v>
      </c>
      <c r="S163" s="205"/>
      <c r="T163" s="207">
        <f>SUM(T164:T166)</f>
        <v>0</v>
      </c>
      <c r="AR163" s="208" t="s">
        <v>80</v>
      </c>
      <c r="AT163" s="209" t="s">
        <v>71</v>
      </c>
      <c r="AU163" s="209" t="s">
        <v>80</v>
      </c>
      <c r="AY163" s="208" t="s">
        <v>181</v>
      </c>
      <c r="BK163" s="210">
        <f>SUM(BK164:BK166)</f>
        <v>0</v>
      </c>
    </row>
    <row r="164" s="1" customFormat="1" ht="16.5" customHeight="1">
      <c r="B164" s="45"/>
      <c r="C164" s="236" t="s">
        <v>259</v>
      </c>
      <c r="D164" s="236" t="s">
        <v>222</v>
      </c>
      <c r="E164" s="237" t="s">
        <v>3541</v>
      </c>
      <c r="F164" s="238" t="s">
        <v>3026</v>
      </c>
      <c r="G164" s="239" t="s">
        <v>1734</v>
      </c>
      <c r="H164" s="240">
        <v>3</v>
      </c>
      <c r="I164" s="241"/>
      <c r="J164" s="242">
        <f>ROUND(I164*H164,2)</f>
        <v>0</v>
      </c>
      <c r="K164" s="238" t="s">
        <v>186</v>
      </c>
      <c r="L164" s="71"/>
      <c r="M164" s="243" t="s">
        <v>21</v>
      </c>
      <c r="N164" s="244" t="s">
        <v>43</v>
      </c>
      <c r="O164" s="46"/>
      <c r="P164" s="221">
        <f>O164*H164</f>
        <v>0</v>
      </c>
      <c r="Q164" s="221">
        <v>0</v>
      </c>
      <c r="R164" s="221">
        <f>Q164*H164</f>
        <v>0</v>
      </c>
      <c r="S164" s="221">
        <v>0</v>
      </c>
      <c r="T164" s="222">
        <f>S164*H164</f>
        <v>0</v>
      </c>
      <c r="AR164" s="23" t="s">
        <v>188</v>
      </c>
      <c r="AT164" s="23" t="s">
        <v>222</v>
      </c>
      <c r="AU164" s="23" t="s">
        <v>82</v>
      </c>
      <c r="AY164" s="23" t="s">
        <v>181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23" t="s">
        <v>80</v>
      </c>
      <c r="BK164" s="223">
        <f>ROUND(I164*H164,2)</f>
        <v>0</v>
      </c>
      <c r="BL164" s="23" t="s">
        <v>188</v>
      </c>
      <c r="BM164" s="23" t="s">
        <v>3542</v>
      </c>
    </row>
    <row r="165" s="10" customFormat="1">
      <c r="B165" s="224"/>
      <c r="C165" s="225"/>
      <c r="D165" s="226" t="s">
        <v>207</v>
      </c>
      <c r="E165" s="227" t="s">
        <v>21</v>
      </c>
      <c r="F165" s="228" t="s">
        <v>179</v>
      </c>
      <c r="G165" s="225"/>
      <c r="H165" s="229">
        <v>3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AT165" s="235" t="s">
        <v>207</v>
      </c>
      <c r="AU165" s="235" t="s">
        <v>82</v>
      </c>
      <c r="AV165" s="10" t="s">
        <v>82</v>
      </c>
      <c r="AW165" s="10" t="s">
        <v>35</v>
      </c>
      <c r="AX165" s="10" t="s">
        <v>72</v>
      </c>
      <c r="AY165" s="235" t="s">
        <v>181</v>
      </c>
    </row>
    <row r="166" s="13" customFormat="1">
      <c r="B166" s="280"/>
      <c r="C166" s="281"/>
      <c r="D166" s="226" t="s">
        <v>207</v>
      </c>
      <c r="E166" s="282" t="s">
        <v>21</v>
      </c>
      <c r="F166" s="283" t="s">
        <v>3221</v>
      </c>
      <c r="G166" s="281"/>
      <c r="H166" s="284">
        <v>3</v>
      </c>
      <c r="I166" s="285"/>
      <c r="J166" s="281"/>
      <c r="K166" s="281"/>
      <c r="L166" s="286"/>
      <c r="M166" s="287"/>
      <c r="N166" s="288"/>
      <c r="O166" s="288"/>
      <c r="P166" s="288"/>
      <c r="Q166" s="288"/>
      <c r="R166" s="288"/>
      <c r="S166" s="288"/>
      <c r="T166" s="289"/>
      <c r="AT166" s="290" t="s">
        <v>207</v>
      </c>
      <c r="AU166" s="290" t="s">
        <v>82</v>
      </c>
      <c r="AV166" s="13" t="s">
        <v>188</v>
      </c>
      <c r="AW166" s="13" t="s">
        <v>35</v>
      </c>
      <c r="AX166" s="13" t="s">
        <v>80</v>
      </c>
      <c r="AY166" s="290" t="s">
        <v>181</v>
      </c>
    </row>
    <row r="167" s="9" customFormat="1" ht="37.44" customHeight="1">
      <c r="B167" s="197"/>
      <c r="C167" s="198"/>
      <c r="D167" s="199" t="s">
        <v>71</v>
      </c>
      <c r="E167" s="200" t="s">
        <v>2589</v>
      </c>
      <c r="F167" s="200" t="s">
        <v>3216</v>
      </c>
      <c r="G167" s="198"/>
      <c r="H167" s="198"/>
      <c r="I167" s="201"/>
      <c r="J167" s="202">
        <f>BK167</f>
        <v>0</v>
      </c>
      <c r="K167" s="198"/>
      <c r="L167" s="203"/>
      <c r="M167" s="204"/>
      <c r="N167" s="205"/>
      <c r="O167" s="205"/>
      <c r="P167" s="206">
        <f>P168+P172+P176+P183+P190+P192+P194+P196+P200+P204+P208+P212</f>
        <v>0</v>
      </c>
      <c r="Q167" s="205"/>
      <c r="R167" s="206">
        <f>R168+R172+R176+R183+R190+R192+R194+R196+R200+R204+R208+R212</f>
        <v>0</v>
      </c>
      <c r="S167" s="205"/>
      <c r="T167" s="207">
        <f>T168+T172+T176+T183+T190+T192+T194+T196+T200+T204+T208+T212</f>
        <v>0</v>
      </c>
      <c r="AR167" s="208" t="s">
        <v>80</v>
      </c>
      <c r="AT167" s="209" t="s">
        <v>71</v>
      </c>
      <c r="AU167" s="209" t="s">
        <v>72</v>
      </c>
      <c r="AY167" s="208" t="s">
        <v>181</v>
      </c>
      <c r="BK167" s="210">
        <f>BK168+BK172+BK176+BK183+BK190+BK192+BK194+BK196+BK200+BK204+BK208+BK212</f>
        <v>0</v>
      </c>
    </row>
    <row r="168" s="9" customFormat="1" ht="19.92" customHeight="1">
      <c r="B168" s="197"/>
      <c r="C168" s="198"/>
      <c r="D168" s="199" t="s">
        <v>71</v>
      </c>
      <c r="E168" s="259" t="s">
        <v>3543</v>
      </c>
      <c r="F168" s="259" t="s">
        <v>3421</v>
      </c>
      <c r="G168" s="198"/>
      <c r="H168" s="198"/>
      <c r="I168" s="201"/>
      <c r="J168" s="260">
        <f>BK168</f>
        <v>0</v>
      </c>
      <c r="K168" s="198"/>
      <c r="L168" s="203"/>
      <c r="M168" s="204"/>
      <c r="N168" s="205"/>
      <c r="O168" s="205"/>
      <c r="P168" s="206">
        <f>SUM(P169:P171)</f>
        <v>0</v>
      </c>
      <c r="Q168" s="205"/>
      <c r="R168" s="206">
        <f>SUM(R169:R171)</f>
        <v>0</v>
      </c>
      <c r="S168" s="205"/>
      <c r="T168" s="207">
        <f>SUM(T169:T171)</f>
        <v>0</v>
      </c>
      <c r="AR168" s="208" t="s">
        <v>80</v>
      </c>
      <c r="AT168" s="209" t="s">
        <v>71</v>
      </c>
      <c r="AU168" s="209" t="s">
        <v>80</v>
      </c>
      <c r="AY168" s="208" t="s">
        <v>181</v>
      </c>
      <c r="BK168" s="210">
        <f>SUM(BK169:BK171)</f>
        <v>0</v>
      </c>
    </row>
    <row r="169" s="1" customFormat="1" ht="16.5" customHeight="1">
      <c r="B169" s="45"/>
      <c r="C169" s="236" t="s">
        <v>263</v>
      </c>
      <c r="D169" s="236" t="s">
        <v>222</v>
      </c>
      <c r="E169" s="237" t="s">
        <v>3544</v>
      </c>
      <c r="F169" s="238" t="s">
        <v>3545</v>
      </c>
      <c r="G169" s="239" t="s">
        <v>361</v>
      </c>
      <c r="H169" s="240">
        <v>18</v>
      </c>
      <c r="I169" s="241"/>
      <c r="J169" s="242">
        <f>ROUND(I169*H169,2)</f>
        <v>0</v>
      </c>
      <c r="K169" s="238" t="s">
        <v>186</v>
      </c>
      <c r="L169" s="71"/>
      <c r="M169" s="243" t="s">
        <v>21</v>
      </c>
      <c r="N169" s="244" t="s">
        <v>43</v>
      </c>
      <c r="O169" s="46"/>
      <c r="P169" s="221">
        <f>O169*H169</f>
        <v>0</v>
      </c>
      <c r="Q169" s="221">
        <v>0</v>
      </c>
      <c r="R169" s="221">
        <f>Q169*H169</f>
        <v>0</v>
      </c>
      <c r="S169" s="221">
        <v>0</v>
      </c>
      <c r="T169" s="222">
        <f>S169*H169</f>
        <v>0</v>
      </c>
      <c r="AR169" s="23" t="s">
        <v>188</v>
      </c>
      <c r="AT169" s="23" t="s">
        <v>222</v>
      </c>
      <c r="AU169" s="23" t="s">
        <v>82</v>
      </c>
      <c r="AY169" s="23" t="s">
        <v>181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23" t="s">
        <v>80</v>
      </c>
      <c r="BK169" s="223">
        <f>ROUND(I169*H169,2)</f>
        <v>0</v>
      </c>
      <c r="BL169" s="23" t="s">
        <v>188</v>
      </c>
      <c r="BM169" s="23" t="s">
        <v>3546</v>
      </c>
    </row>
    <row r="170" s="10" customFormat="1">
      <c r="B170" s="224"/>
      <c r="C170" s="225"/>
      <c r="D170" s="226" t="s">
        <v>207</v>
      </c>
      <c r="E170" s="227" t="s">
        <v>21</v>
      </c>
      <c r="F170" s="228" t="s">
        <v>259</v>
      </c>
      <c r="G170" s="225"/>
      <c r="H170" s="229">
        <v>18</v>
      </c>
      <c r="I170" s="230"/>
      <c r="J170" s="225"/>
      <c r="K170" s="225"/>
      <c r="L170" s="231"/>
      <c r="M170" s="232"/>
      <c r="N170" s="233"/>
      <c r="O170" s="233"/>
      <c r="P170" s="233"/>
      <c r="Q170" s="233"/>
      <c r="R170" s="233"/>
      <c r="S170" s="233"/>
      <c r="T170" s="234"/>
      <c r="AT170" s="235" t="s">
        <v>207</v>
      </c>
      <c r="AU170" s="235" t="s">
        <v>82</v>
      </c>
      <c r="AV170" s="10" t="s">
        <v>82</v>
      </c>
      <c r="AW170" s="10" t="s">
        <v>35</v>
      </c>
      <c r="AX170" s="10" t="s">
        <v>72</v>
      </c>
      <c r="AY170" s="235" t="s">
        <v>181</v>
      </c>
    </row>
    <row r="171" s="13" customFormat="1">
      <c r="B171" s="280"/>
      <c r="C171" s="281"/>
      <c r="D171" s="226" t="s">
        <v>207</v>
      </c>
      <c r="E171" s="282" t="s">
        <v>21</v>
      </c>
      <c r="F171" s="283" t="s">
        <v>3221</v>
      </c>
      <c r="G171" s="281"/>
      <c r="H171" s="284">
        <v>18</v>
      </c>
      <c r="I171" s="285"/>
      <c r="J171" s="281"/>
      <c r="K171" s="281"/>
      <c r="L171" s="286"/>
      <c r="M171" s="287"/>
      <c r="N171" s="288"/>
      <c r="O171" s="288"/>
      <c r="P171" s="288"/>
      <c r="Q171" s="288"/>
      <c r="R171" s="288"/>
      <c r="S171" s="288"/>
      <c r="T171" s="289"/>
      <c r="AT171" s="290" t="s">
        <v>207</v>
      </c>
      <c r="AU171" s="290" t="s">
        <v>82</v>
      </c>
      <c r="AV171" s="13" t="s">
        <v>188</v>
      </c>
      <c r="AW171" s="13" t="s">
        <v>35</v>
      </c>
      <c r="AX171" s="13" t="s">
        <v>80</v>
      </c>
      <c r="AY171" s="290" t="s">
        <v>181</v>
      </c>
    </row>
    <row r="172" s="9" customFormat="1" ht="29.88" customHeight="1">
      <c r="B172" s="197"/>
      <c r="C172" s="198"/>
      <c r="D172" s="199" t="s">
        <v>71</v>
      </c>
      <c r="E172" s="259" t="s">
        <v>3547</v>
      </c>
      <c r="F172" s="259" t="s">
        <v>3425</v>
      </c>
      <c r="G172" s="198"/>
      <c r="H172" s="198"/>
      <c r="I172" s="201"/>
      <c r="J172" s="260">
        <f>BK172</f>
        <v>0</v>
      </c>
      <c r="K172" s="198"/>
      <c r="L172" s="203"/>
      <c r="M172" s="204"/>
      <c r="N172" s="205"/>
      <c r="O172" s="205"/>
      <c r="P172" s="206">
        <f>SUM(P173:P175)</f>
        <v>0</v>
      </c>
      <c r="Q172" s="205"/>
      <c r="R172" s="206">
        <f>SUM(R173:R175)</f>
        <v>0</v>
      </c>
      <c r="S172" s="205"/>
      <c r="T172" s="207">
        <f>SUM(T173:T175)</f>
        <v>0</v>
      </c>
      <c r="AR172" s="208" t="s">
        <v>80</v>
      </c>
      <c r="AT172" s="209" t="s">
        <v>71</v>
      </c>
      <c r="AU172" s="209" t="s">
        <v>80</v>
      </c>
      <c r="AY172" s="208" t="s">
        <v>181</v>
      </c>
      <c r="BK172" s="210">
        <f>SUM(BK173:BK175)</f>
        <v>0</v>
      </c>
    </row>
    <row r="173" s="1" customFormat="1" ht="16.5" customHeight="1">
      <c r="B173" s="45"/>
      <c r="C173" s="236" t="s">
        <v>267</v>
      </c>
      <c r="D173" s="236" t="s">
        <v>222</v>
      </c>
      <c r="E173" s="237" t="s">
        <v>3548</v>
      </c>
      <c r="F173" s="238" t="s">
        <v>3427</v>
      </c>
      <c r="G173" s="239" t="s">
        <v>361</v>
      </c>
      <c r="H173" s="240">
        <v>18</v>
      </c>
      <c r="I173" s="241"/>
      <c r="J173" s="242">
        <f>ROUND(I173*H173,2)</f>
        <v>0</v>
      </c>
      <c r="K173" s="238" t="s">
        <v>186</v>
      </c>
      <c r="L173" s="71"/>
      <c r="M173" s="243" t="s">
        <v>21</v>
      </c>
      <c r="N173" s="244" t="s">
        <v>43</v>
      </c>
      <c r="O173" s="46"/>
      <c r="P173" s="221">
        <f>O173*H173</f>
        <v>0</v>
      </c>
      <c r="Q173" s="221">
        <v>0</v>
      </c>
      <c r="R173" s="221">
        <f>Q173*H173</f>
        <v>0</v>
      </c>
      <c r="S173" s="221">
        <v>0</v>
      </c>
      <c r="T173" s="222">
        <f>S173*H173</f>
        <v>0</v>
      </c>
      <c r="AR173" s="23" t="s">
        <v>188</v>
      </c>
      <c r="AT173" s="23" t="s">
        <v>222</v>
      </c>
      <c r="AU173" s="23" t="s">
        <v>82</v>
      </c>
      <c r="AY173" s="23" t="s">
        <v>181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23" t="s">
        <v>80</v>
      </c>
      <c r="BK173" s="223">
        <f>ROUND(I173*H173,2)</f>
        <v>0</v>
      </c>
      <c r="BL173" s="23" t="s">
        <v>188</v>
      </c>
      <c r="BM173" s="23" t="s">
        <v>3549</v>
      </c>
    </row>
    <row r="174" s="10" customFormat="1">
      <c r="B174" s="224"/>
      <c r="C174" s="225"/>
      <c r="D174" s="226" t="s">
        <v>207</v>
      </c>
      <c r="E174" s="227" t="s">
        <v>21</v>
      </c>
      <c r="F174" s="228" t="s">
        <v>259</v>
      </c>
      <c r="G174" s="225"/>
      <c r="H174" s="229">
        <v>18</v>
      </c>
      <c r="I174" s="230"/>
      <c r="J174" s="225"/>
      <c r="K174" s="225"/>
      <c r="L174" s="231"/>
      <c r="M174" s="232"/>
      <c r="N174" s="233"/>
      <c r="O174" s="233"/>
      <c r="P174" s="233"/>
      <c r="Q174" s="233"/>
      <c r="R174" s="233"/>
      <c r="S174" s="233"/>
      <c r="T174" s="234"/>
      <c r="AT174" s="235" t="s">
        <v>207</v>
      </c>
      <c r="AU174" s="235" t="s">
        <v>82</v>
      </c>
      <c r="AV174" s="10" t="s">
        <v>82</v>
      </c>
      <c r="AW174" s="10" t="s">
        <v>35</v>
      </c>
      <c r="AX174" s="10" t="s">
        <v>72</v>
      </c>
      <c r="AY174" s="235" t="s">
        <v>181</v>
      </c>
    </row>
    <row r="175" s="13" customFormat="1">
      <c r="B175" s="280"/>
      <c r="C175" s="281"/>
      <c r="D175" s="226" t="s">
        <v>207</v>
      </c>
      <c r="E175" s="282" t="s">
        <v>21</v>
      </c>
      <c r="F175" s="283" t="s">
        <v>3221</v>
      </c>
      <c r="G175" s="281"/>
      <c r="H175" s="284">
        <v>18</v>
      </c>
      <c r="I175" s="285"/>
      <c r="J175" s="281"/>
      <c r="K175" s="281"/>
      <c r="L175" s="286"/>
      <c r="M175" s="287"/>
      <c r="N175" s="288"/>
      <c r="O175" s="288"/>
      <c r="P175" s="288"/>
      <c r="Q175" s="288"/>
      <c r="R175" s="288"/>
      <c r="S175" s="288"/>
      <c r="T175" s="289"/>
      <c r="AT175" s="290" t="s">
        <v>207</v>
      </c>
      <c r="AU175" s="290" t="s">
        <v>82</v>
      </c>
      <c r="AV175" s="13" t="s">
        <v>188</v>
      </c>
      <c r="AW175" s="13" t="s">
        <v>35</v>
      </c>
      <c r="AX175" s="13" t="s">
        <v>80</v>
      </c>
      <c r="AY175" s="290" t="s">
        <v>181</v>
      </c>
    </row>
    <row r="176" s="9" customFormat="1" ht="29.88" customHeight="1">
      <c r="B176" s="197"/>
      <c r="C176" s="198"/>
      <c r="D176" s="199" t="s">
        <v>71</v>
      </c>
      <c r="E176" s="259" t="s">
        <v>3550</v>
      </c>
      <c r="F176" s="259" t="s">
        <v>3429</v>
      </c>
      <c r="G176" s="198"/>
      <c r="H176" s="198"/>
      <c r="I176" s="201"/>
      <c r="J176" s="260">
        <f>BK176</f>
        <v>0</v>
      </c>
      <c r="K176" s="198"/>
      <c r="L176" s="203"/>
      <c r="M176" s="204"/>
      <c r="N176" s="205"/>
      <c r="O176" s="205"/>
      <c r="P176" s="206">
        <f>SUM(P177:P182)</f>
        <v>0</v>
      </c>
      <c r="Q176" s="205"/>
      <c r="R176" s="206">
        <f>SUM(R177:R182)</f>
        <v>0</v>
      </c>
      <c r="S176" s="205"/>
      <c r="T176" s="207">
        <f>SUM(T177:T182)</f>
        <v>0</v>
      </c>
      <c r="AR176" s="208" t="s">
        <v>80</v>
      </c>
      <c r="AT176" s="209" t="s">
        <v>71</v>
      </c>
      <c r="AU176" s="209" t="s">
        <v>80</v>
      </c>
      <c r="AY176" s="208" t="s">
        <v>181</v>
      </c>
      <c r="BK176" s="210">
        <f>SUM(BK177:BK182)</f>
        <v>0</v>
      </c>
    </row>
    <row r="177" s="1" customFormat="1" ht="16.5" customHeight="1">
      <c r="B177" s="45"/>
      <c r="C177" s="236" t="s">
        <v>9</v>
      </c>
      <c r="D177" s="236" t="s">
        <v>222</v>
      </c>
      <c r="E177" s="237" t="s">
        <v>3391</v>
      </c>
      <c r="F177" s="238" t="s">
        <v>3551</v>
      </c>
      <c r="G177" s="239" t="s">
        <v>361</v>
      </c>
      <c r="H177" s="240">
        <v>3</v>
      </c>
      <c r="I177" s="241"/>
      <c r="J177" s="242">
        <f>ROUND(I177*H177,2)</f>
        <v>0</v>
      </c>
      <c r="K177" s="238" t="s">
        <v>186</v>
      </c>
      <c r="L177" s="71"/>
      <c r="M177" s="243" t="s">
        <v>21</v>
      </c>
      <c r="N177" s="244" t="s">
        <v>43</v>
      </c>
      <c r="O177" s="46"/>
      <c r="P177" s="221">
        <f>O177*H177</f>
        <v>0</v>
      </c>
      <c r="Q177" s="221">
        <v>0</v>
      </c>
      <c r="R177" s="221">
        <f>Q177*H177</f>
        <v>0</v>
      </c>
      <c r="S177" s="221">
        <v>0</v>
      </c>
      <c r="T177" s="222">
        <f>S177*H177</f>
        <v>0</v>
      </c>
      <c r="AR177" s="23" t="s">
        <v>188</v>
      </c>
      <c r="AT177" s="23" t="s">
        <v>222</v>
      </c>
      <c r="AU177" s="23" t="s">
        <v>82</v>
      </c>
      <c r="AY177" s="23" t="s">
        <v>181</v>
      </c>
      <c r="BE177" s="223">
        <f>IF(N177="základní",J177,0)</f>
        <v>0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23" t="s">
        <v>80</v>
      </c>
      <c r="BK177" s="223">
        <f>ROUND(I177*H177,2)</f>
        <v>0</v>
      </c>
      <c r="BL177" s="23" t="s">
        <v>188</v>
      </c>
      <c r="BM177" s="23" t="s">
        <v>3552</v>
      </c>
    </row>
    <row r="178" s="10" customFormat="1">
      <c r="B178" s="224"/>
      <c r="C178" s="225"/>
      <c r="D178" s="226" t="s">
        <v>207</v>
      </c>
      <c r="E178" s="227" t="s">
        <v>21</v>
      </c>
      <c r="F178" s="228" t="s">
        <v>179</v>
      </c>
      <c r="G178" s="225"/>
      <c r="H178" s="229">
        <v>3</v>
      </c>
      <c r="I178" s="230"/>
      <c r="J178" s="225"/>
      <c r="K178" s="225"/>
      <c r="L178" s="231"/>
      <c r="M178" s="232"/>
      <c r="N178" s="233"/>
      <c r="O178" s="233"/>
      <c r="P178" s="233"/>
      <c r="Q178" s="233"/>
      <c r="R178" s="233"/>
      <c r="S178" s="233"/>
      <c r="T178" s="234"/>
      <c r="AT178" s="235" t="s">
        <v>207</v>
      </c>
      <c r="AU178" s="235" t="s">
        <v>82</v>
      </c>
      <c r="AV178" s="10" t="s">
        <v>82</v>
      </c>
      <c r="AW178" s="10" t="s">
        <v>35</v>
      </c>
      <c r="AX178" s="10" t="s">
        <v>72</v>
      </c>
      <c r="AY178" s="235" t="s">
        <v>181</v>
      </c>
    </row>
    <row r="179" s="13" customFormat="1">
      <c r="B179" s="280"/>
      <c r="C179" s="281"/>
      <c r="D179" s="226" t="s">
        <v>207</v>
      </c>
      <c r="E179" s="282" t="s">
        <v>21</v>
      </c>
      <c r="F179" s="283" t="s">
        <v>3221</v>
      </c>
      <c r="G179" s="281"/>
      <c r="H179" s="284">
        <v>3</v>
      </c>
      <c r="I179" s="285"/>
      <c r="J179" s="281"/>
      <c r="K179" s="281"/>
      <c r="L179" s="286"/>
      <c r="M179" s="287"/>
      <c r="N179" s="288"/>
      <c r="O179" s="288"/>
      <c r="P179" s="288"/>
      <c r="Q179" s="288"/>
      <c r="R179" s="288"/>
      <c r="S179" s="288"/>
      <c r="T179" s="289"/>
      <c r="AT179" s="290" t="s">
        <v>207</v>
      </c>
      <c r="AU179" s="290" t="s">
        <v>82</v>
      </c>
      <c r="AV179" s="13" t="s">
        <v>188</v>
      </c>
      <c r="AW179" s="13" t="s">
        <v>35</v>
      </c>
      <c r="AX179" s="13" t="s">
        <v>80</v>
      </c>
      <c r="AY179" s="290" t="s">
        <v>181</v>
      </c>
    </row>
    <row r="180" s="1" customFormat="1" ht="16.5" customHeight="1">
      <c r="B180" s="45"/>
      <c r="C180" s="236" t="s">
        <v>274</v>
      </c>
      <c r="D180" s="236" t="s">
        <v>222</v>
      </c>
      <c r="E180" s="237" t="s">
        <v>3553</v>
      </c>
      <c r="F180" s="238" t="s">
        <v>3392</v>
      </c>
      <c r="G180" s="239" t="s">
        <v>361</v>
      </c>
      <c r="H180" s="240">
        <v>15</v>
      </c>
      <c r="I180" s="241"/>
      <c r="J180" s="242">
        <f>ROUND(I180*H180,2)</f>
        <v>0</v>
      </c>
      <c r="K180" s="238" t="s">
        <v>186</v>
      </c>
      <c r="L180" s="71"/>
      <c r="M180" s="243" t="s">
        <v>21</v>
      </c>
      <c r="N180" s="244" t="s">
        <v>43</v>
      </c>
      <c r="O180" s="46"/>
      <c r="P180" s="221">
        <f>O180*H180</f>
        <v>0</v>
      </c>
      <c r="Q180" s="221">
        <v>0</v>
      </c>
      <c r="R180" s="221">
        <f>Q180*H180</f>
        <v>0</v>
      </c>
      <c r="S180" s="221">
        <v>0</v>
      </c>
      <c r="T180" s="222">
        <f>S180*H180</f>
        <v>0</v>
      </c>
      <c r="AR180" s="23" t="s">
        <v>188</v>
      </c>
      <c r="AT180" s="23" t="s">
        <v>222</v>
      </c>
      <c r="AU180" s="23" t="s">
        <v>82</v>
      </c>
      <c r="AY180" s="23" t="s">
        <v>181</v>
      </c>
      <c r="BE180" s="223">
        <f>IF(N180="základní",J180,0)</f>
        <v>0</v>
      </c>
      <c r="BF180" s="223">
        <f>IF(N180="snížená",J180,0)</f>
        <v>0</v>
      </c>
      <c r="BG180" s="223">
        <f>IF(N180="zákl. přenesená",J180,0)</f>
        <v>0</v>
      </c>
      <c r="BH180" s="223">
        <f>IF(N180="sníž. přenesená",J180,0)</f>
        <v>0</v>
      </c>
      <c r="BI180" s="223">
        <f>IF(N180="nulová",J180,0)</f>
        <v>0</v>
      </c>
      <c r="BJ180" s="23" t="s">
        <v>80</v>
      </c>
      <c r="BK180" s="223">
        <f>ROUND(I180*H180,2)</f>
        <v>0</v>
      </c>
      <c r="BL180" s="23" t="s">
        <v>188</v>
      </c>
      <c r="BM180" s="23" t="s">
        <v>3554</v>
      </c>
    </row>
    <row r="181" s="10" customFormat="1">
      <c r="B181" s="224"/>
      <c r="C181" s="225"/>
      <c r="D181" s="226" t="s">
        <v>207</v>
      </c>
      <c r="E181" s="227" t="s">
        <v>21</v>
      </c>
      <c r="F181" s="228" t="s">
        <v>10</v>
      </c>
      <c r="G181" s="225"/>
      <c r="H181" s="229">
        <v>15</v>
      </c>
      <c r="I181" s="230"/>
      <c r="J181" s="225"/>
      <c r="K181" s="225"/>
      <c r="L181" s="231"/>
      <c r="M181" s="232"/>
      <c r="N181" s="233"/>
      <c r="O181" s="233"/>
      <c r="P181" s="233"/>
      <c r="Q181" s="233"/>
      <c r="R181" s="233"/>
      <c r="S181" s="233"/>
      <c r="T181" s="234"/>
      <c r="AT181" s="235" t="s">
        <v>207</v>
      </c>
      <c r="AU181" s="235" t="s">
        <v>82</v>
      </c>
      <c r="AV181" s="10" t="s">
        <v>82</v>
      </c>
      <c r="AW181" s="10" t="s">
        <v>35</v>
      </c>
      <c r="AX181" s="10" t="s">
        <v>72</v>
      </c>
      <c r="AY181" s="235" t="s">
        <v>181</v>
      </c>
    </row>
    <row r="182" s="13" customFormat="1">
      <c r="B182" s="280"/>
      <c r="C182" s="281"/>
      <c r="D182" s="226" t="s">
        <v>207</v>
      </c>
      <c r="E182" s="282" t="s">
        <v>21</v>
      </c>
      <c r="F182" s="283" t="s">
        <v>3221</v>
      </c>
      <c r="G182" s="281"/>
      <c r="H182" s="284">
        <v>15</v>
      </c>
      <c r="I182" s="285"/>
      <c r="J182" s="281"/>
      <c r="K182" s="281"/>
      <c r="L182" s="286"/>
      <c r="M182" s="287"/>
      <c r="N182" s="288"/>
      <c r="O182" s="288"/>
      <c r="P182" s="288"/>
      <c r="Q182" s="288"/>
      <c r="R182" s="288"/>
      <c r="S182" s="288"/>
      <c r="T182" s="289"/>
      <c r="AT182" s="290" t="s">
        <v>207</v>
      </c>
      <c r="AU182" s="290" t="s">
        <v>82</v>
      </c>
      <c r="AV182" s="13" t="s">
        <v>188</v>
      </c>
      <c r="AW182" s="13" t="s">
        <v>35</v>
      </c>
      <c r="AX182" s="13" t="s">
        <v>80</v>
      </c>
      <c r="AY182" s="290" t="s">
        <v>181</v>
      </c>
    </row>
    <row r="183" s="9" customFormat="1" ht="29.88" customHeight="1">
      <c r="B183" s="197"/>
      <c r="C183" s="198"/>
      <c r="D183" s="199" t="s">
        <v>71</v>
      </c>
      <c r="E183" s="259" t="s">
        <v>3555</v>
      </c>
      <c r="F183" s="259" t="s">
        <v>3433</v>
      </c>
      <c r="G183" s="198"/>
      <c r="H183" s="198"/>
      <c r="I183" s="201"/>
      <c r="J183" s="260">
        <f>BK183</f>
        <v>0</v>
      </c>
      <c r="K183" s="198"/>
      <c r="L183" s="203"/>
      <c r="M183" s="204"/>
      <c r="N183" s="205"/>
      <c r="O183" s="205"/>
      <c r="P183" s="206">
        <f>SUM(P184:P189)</f>
        <v>0</v>
      </c>
      <c r="Q183" s="205"/>
      <c r="R183" s="206">
        <f>SUM(R184:R189)</f>
        <v>0</v>
      </c>
      <c r="S183" s="205"/>
      <c r="T183" s="207">
        <f>SUM(T184:T189)</f>
        <v>0</v>
      </c>
      <c r="AR183" s="208" t="s">
        <v>80</v>
      </c>
      <c r="AT183" s="209" t="s">
        <v>71</v>
      </c>
      <c r="AU183" s="209" t="s">
        <v>80</v>
      </c>
      <c r="AY183" s="208" t="s">
        <v>181</v>
      </c>
      <c r="BK183" s="210">
        <f>SUM(BK184:BK189)</f>
        <v>0</v>
      </c>
    </row>
    <row r="184" s="1" customFormat="1" ht="16.5" customHeight="1">
      <c r="B184" s="45"/>
      <c r="C184" s="236" t="s">
        <v>281</v>
      </c>
      <c r="D184" s="236" t="s">
        <v>222</v>
      </c>
      <c r="E184" s="237" t="s">
        <v>3556</v>
      </c>
      <c r="F184" s="238" t="s">
        <v>3557</v>
      </c>
      <c r="G184" s="239" t="s">
        <v>361</v>
      </c>
      <c r="H184" s="240">
        <v>3</v>
      </c>
      <c r="I184" s="241"/>
      <c r="J184" s="242">
        <f>ROUND(I184*H184,2)</f>
        <v>0</v>
      </c>
      <c r="K184" s="238" t="s">
        <v>186</v>
      </c>
      <c r="L184" s="71"/>
      <c r="M184" s="243" t="s">
        <v>21</v>
      </c>
      <c r="N184" s="244" t="s">
        <v>43</v>
      </c>
      <c r="O184" s="46"/>
      <c r="P184" s="221">
        <f>O184*H184</f>
        <v>0</v>
      </c>
      <c r="Q184" s="221">
        <v>0</v>
      </c>
      <c r="R184" s="221">
        <f>Q184*H184</f>
        <v>0</v>
      </c>
      <c r="S184" s="221">
        <v>0</v>
      </c>
      <c r="T184" s="222">
        <f>S184*H184</f>
        <v>0</v>
      </c>
      <c r="AR184" s="23" t="s">
        <v>188</v>
      </c>
      <c r="AT184" s="23" t="s">
        <v>222</v>
      </c>
      <c r="AU184" s="23" t="s">
        <v>82</v>
      </c>
      <c r="AY184" s="23" t="s">
        <v>181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23" t="s">
        <v>80</v>
      </c>
      <c r="BK184" s="223">
        <f>ROUND(I184*H184,2)</f>
        <v>0</v>
      </c>
      <c r="BL184" s="23" t="s">
        <v>188</v>
      </c>
      <c r="BM184" s="23" t="s">
        <v>3558</v>
      </c>
    </row>
    <row r="185" s="10" customFormat="1">
      <c r="B185" s="224"/>
      <c r="C185" s="225"/>
      <c r="D185" s="226" t="s">
        <v>207</v>
      </c>
      <c r="E185" s="227" t="s">
        <v>21</v>
      </c>
      <c r="F185" s="228" t="s">
        <v>179</v>
      </c>
      <c r="G185" s="225"/>
      <c r="H185" s="229">
        <v>3</v>
      </c>
      <c r="I185" s="230"/>
      <c r="J185" s="225"/>
      <c r="K185" s="225"/>
      <c r="L185" s="231"/>
      <c r="M185" s="232"/>
      <c r="N185" s="233"/>
      <c r="O185" s="233"/>
      <c r="P185" s="233"/>
      <c r="Q185" s="233"/>
      <c r="R185" s="233"/>
      <c r="S185" s="233"/>
      <c r="T185" s="234"/>
      <c r="AT185" s="235" t="s">
        <v>207</v>
      </c>
      <c r="AU185" s="235" t="s">
        <v>82</v>
      </c>
      <c r="AV185" s="10" t="s">
        <v>82</v>
      </c>
      <c r="AW185" s="10" t="s">
        <v>35</v>
      </c>
      <c r="AX185" s="10" t="s">
        <v>72</v>
      </c>
      <c r="AY185" s="235" t="s">
        <v>181</v>
      </c>
    </row>
    <row r="186" s="13" customFormat="1">
      <c r="B186" s="280"/>
      <c r="C186" s="281"/>
      <c r="D186" s="226" t="s">
        <v>207</v>
      </c>
      <c r="E186" s="282" t="s">
        <v>21</v>
      </c>
      <c r="F186" s="283" t="s">
        <v>3221</v>
      </c>
      <c r="G186" s="281"/>
      <c r="H186" s="284">
        <v>3</v>
      </c>
      <c r="I186" s="285"/>
      <c r="J186" s="281"/>
      <c r="K186" s="281"/>
      <c r="L186" s="286"/>
      <c r="M186" s="287"/>
      <c r="N186" s="288"/>
      <c r="O186" s="288"/>
      <c r="P186" s="288"/>
      <c r="Q186" s="288"/>
      <c r="R186" s="288"/>
      <c r="S186" s="288"/>
      <c r="T186" s="289"/>
      <c r="AT186" s="290" t="s">
        <v>207</v>
      </c>
      <c r="AU186" s="290" t="s">
        <v>82</v>
      </c>
      <c r="AV186" s="13" t="s">
        <v>188</v>
      </c>
      <c r="AW186" s="13" t="s">
        <v>35</v>
      </c>
      <c r="AX186" s="13" t="s">
        <v>80</v>
      </c>
      <c r="AY186" s="290" t="s">
        <v>181</v>
      </c>
    </row>
    <row r="187" s="1" customFormat="1" ht="16.5" customHeight="1">
      <c r="B187" s="45"/>
      <c r="C187" s="236" t="s">
        <v>285</v>
      </c>
      <c r="D187" s="236" t="s">
        <v>222</v>
      </c>
      <c r="E187" s="237" t="s">
        <v>3559</v>
      </c>
      <c r="F187" s="238" t="s">
        <v>3435</v>
      </c>
      <c r="G187" s="239" t="s">
        <v>361</v>
      </c>
      <c r="H187" s="240">
        <v>15</v>
      </c>
      <c r="I187" s="241"/>
      <c r="J187" s="242">
        <f>ROUND(I187*H187,2)</f>
        <v>0</v>
      </c>
      <c r="K187" s="238" t="s">
        <v>186</v>
      </c>
      <c r="L187" s="71"/>
      <c r="M187" s="243" t="s">
        <v>21</v>
      </c>
      <c r="N187" s="244" t="s">
        <v>43</v>
      </c>
      <c r="O187" s="46"/>
      <c r="P187" s="221">
        <f>O187*H187</f>
        <v>0</v>
      </c>
      <c r="Q187" s="221">
        <v>0</v>
      </c>
      <c r="R187" s="221">
        <f>Q187*H187</f>
        <v>0</v>
      </c>
      <c r="S187" s="221">
        <v>0</v>
      </c>
      <c r="T187" s="222">
        <f>S187*H187</f>
        <v>0</v>
      </c>
      <c r="AR187" s="23" t="s">
        <v>188</v>
      </c>
      <c r="AT187" s="23" t="s">
        <v>222</v>
      </c>
      <c r="AU187" s="23" t="s">
        <v>82</v>
      </c>
      <c r="AY187" s="23" t="s">
        <v>181</v>
      </c>
      <c r="BE187" s="223">
        <f>IF(N187="základní",J187,0)</f>
        <v>0</v>
      </c>
      <c r="BF187" s="223">
        <f>IF(N187="snížená",J187,0)</f>
        <v>0</v>
      </c>
      <c r="BG187" s="223">
        <f>IF(N187="zákl. přenesená",J187,0)</f>
        <v>0</v>
      </c>
      <c r="BH187" s="223">
        <f>IF(N187="sníž. přenesená",J187,0)</f>
        <v>0</v>
      </c>
      <c r="BI187" s="223">
        <f>IF(N187="nulová",J187,0)</f>
        <v>0</v>
      </c>
      <c r="BJ187" s="23" t="s">
        <v>80</v>
      </c>
      <c r="BK187" s="223">
        <f>ROUND(I187*H187,2)</f>
        <v>0</v>
      </c>
      <c r="BL187" s="23" t="s">
        <v>188</v>
      </c>
      <c r="BM187" s="23" t="s">
        <v>3560</v>
      </c>
    </row>
    <row r="188" s="10" customFormat="1">
      <c r="B188" s="224"/>
      <c r="C188" s="225"/>
      <c r="D188" s="226" t="s">
        <v>207</v>
      </c>
      <c r="E188" s="227" t="s">
        <v>21</v>
      </c>
      <c r="F188" s="228" t="s">
        <v>10</v>
      </c>
      <c r="G188" s="225"/>
      <c r="H188" s="229">
        <v>15</v>
      </c>
      <c r="I188" s="230"/>
      <c r="J188" s="225"/>
      <c r="K188" s="225"/>
      <c r="L188" s="231"/>
      <c r="M188" s="232"/>
      <c r="N188" s="233"/>
      <c r="O188" s="233"/>
      <c r="P188" s="233"/>
      <c r="Q188" s="233"/>
      <c r="R188" s="233"/>
      <c r="S188" s="233"/>
      <c r="T188" s="234"/>
      <c r="AT188" s="235" t="s">
        <v>207</v>
      </c>
      <c r="AU188" s="235" t="s">
        <v>82</v>
      </c>
      <c r="AV188" s="10" t="s">
        <v>82</v>
      </c>
      <c r="AW188" s="10" t="s">
        <v>35</v>
      </c>
      <c r="AX188" s="10" t="s">
        <v>72</v>
      </c>
      <c r="AY188" s="235" t="s">
        <v>181</v>
      </c>
    </row>
    <row r="189" s="13" customFormat="1">
      <c r="B189" s="280"/>
      <c r="C189" s="281"/>
      <c r="D189" s="226" t="s">
        <v>207</v>
      </c>
      <c r="E189" s="282" t="s">
        <v>21</v>
      </c>
      <c r="F189" s="283" t="s">
        <v>3221</v>
      </c>
      <c r="G189" s="281"/>
      <c r="H189" s="284">
        <v>15</v>
      </c>
      <c r="I189" s="285"/>
      <c r="J189" s="281"/>
      <c r="K189" s="281"/>
      <c r="L189" s="286"/>
      <c r="M189" s="287"/>
      <c r="N189" s="288"/>
      <c r="O189" s="288"/>
      <c r="P189" s="288"/>
      <c r="Q189" s="288"/>
      <c r="R189" s="288"/>
      <c r="S189" s="288"/>
      <c r="T189" s="289"/>
      <c r="AT189" s="290" t="s">
        <v>207</v>
      </c>
      <c r="AU189" s="290" t="s">
        <v>82</v>
      </c>
      <c r="AV189" s="13" t="s">
        <v>188</v>
      </c>
      <c r="AW189" s="13" t="s">
        <v>35</v>
      </c>
      <c r="AX189" s="13" t="s">
        <v>80</v>
      </c>
      <c r="AY189" s="290" t="s">
        <v>181</v>
      </c>
    </row>
    <row r="190" s="9" customFormat="1" ht="29.88" customHeight="1">
      <c r="B190" s="197"/>
      <c r="C190" s="198"/>
      <c r="D190" s="199" t="s">
        <v>71</v>
      </c>
      <c r="E190" s="259" t="s">
        <v>3561</v>
      </c>
      <c r="F190" s="259" t="s">
        <v>3437</v>
      </c>
      <c r="G190" s="198"/>
      <c r="H190" s="198"/>
      <c r="I190" s="201"/>
      <c r="J190" s="260">
        <f>BK190</f>
        <v>0</v>
      </c>
      <c r="K190" s="198"/>
      <c r="L190" s="203"/>
      <c r="M190" s="204"/>
      <c r="N190" s="205"/>
      <c r="O190" s="205"/>
      <c r="P190" s="206">
        <f>P191</f>
        <v>0</v>
      </c>
      <c r="Q190" s="205"/>
      <c r="R190" s="206">
        <f>R191</f>
        <v>0</v>
      </c>
      <c r="S190" s="205"/>
      <c r="T190" s="207">
        <f>T191</f>
        <v>0</v>
      </c>
      <c r="AR190" s="208" t="s">
        <v>80</v>
      </c>
      <c r="AT190" s="209" t="s">
        <v>71</v>
      </c>
      <c r="AU190" s="209" t="s">
        <v>80</v>
      </c>
      <c r="AY190" s="208" t="s">
        <v>181</v>
      </c>
      <c r="BK190" s="210">
        <f>BK191</f>
        <v>0</v>
      </c>
    </row>
    <row r="191" s="1" customFormat="1" ht="16.5" customHeight="1">
      <c r="B191" s="45"/>
      <c r="C191" s="236" t="s">
        <v>289</v>
      </c>
      <c r="D191" s="236" t="s">
        <v>222</v>
      </c>
      <c r="E191" s="237" t="s">
        <v>3562</v>
      </c>
      <c r="F191" s="238" t="s">
        <v>3439</v>
      </c>
      <c r="G191" s="239" t="s">
        <v>251</v>
      </c>
      <c r="H191" s="240">
        <v>0.85999999999999999</v>
      </c>
      <c r="I191" s="241"/>
      <c r="J191" s="242">
        <f>ROUND(I191*H191,2)</f>
        <v>0</v>
      </c>
      <c r="K191" s="238" t="s">
        <v>186</v>
      </c>
      <c r="L191" s="71"/>
      <c r="M191" s="243" t="s">
        <v>21</v>
      </c>
      <c r="N191" s="244" t="s">
        <v>43</v>
      </c>
      <c r="O191" s="46"/>
      <c r="P191" s="221">
        <f>O191*H191</f>
        <v>0</v>
      </c>
      <c r="Q191" s="221">
        <v>0</v>
      </c>
      <c r="R191" s="221">
        <f>Q191*H191</f>
        <v>0</v>
      </c>
      <c r="S191" s="221">
        <v>0</v>
      </c>
      <c r="T191" s="222">
        <f>S191*H191</f>
        <v>0</v>
      </c>
      <c r="AR191" s="23" t="s">
        <v>188</v>
      </c>
      <c r="AT191" s="23" t="s">
        <v>222</v>
      </c>
      <c r="AU191" s="23" t="s">
        <v>82</v>
      </c>
      <c r="AY191" s="23" t="s">
        <v>181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23" t="s">
        <v>80</v>
      </c>
      <c r="BK191" s="223">
        <f>ROUND(I191*H191,2)</f>
        <v>0</v>
      </c>
      <c r="BL191" s="23" t="s">
        <v>188</v>
      </c>
      <c r="BM191" s="23" t="s">
        <v>3563</v>
      </c>
    </row>
    <row r="192" s="9" customFormat="1" ht="29.88" customHeight="1">
      <c r="B192" s="197"/>
      <c r="C192" s="198"/>
      <c r="D192" s="199" t="s">
        <v>71</v>
      </c>
      <c r="E192" s="259" t="s">
        <v>3564</v>
      </c>
      <c r="F192" s="259" t="s">
        <v>3443</v>
      </c>
      <c r="G192" s="198"/>
      <c r="H192" s="198"/>
      <c r="I192" s="201"/>
      <c r="J192" s="260">
        <f>BK192</f>
        <v>0</v>
      </c>
      <c r="K192" s="198"/>
      <c r="L192" s="203"/>
      <c r="M192" s="204"/>
      <c r="N192" s="205"/>
      <c r="O192" s="205"/>
      <c r="P192" s="206">
        <f>P193</f>
        <v>0</v>
      </c>
      <c r="Q192" s="205"/>
      <c r="R192" s="206">
        <f>R193</f>
        <v>0</v>
      </c>
      <c r="S192" s="205"/>
      <c r="T192" s="207">
        <f>T193</f>
        <v>0</v>
      </c>
      <c r="AR192" s="208" t="s">
        <v>80</v>
      </c>
      <c r="AT192" s="209" t="s">
        <v>71</v>
      </c>
      <c r="AU192" s="209" t="s">
        <v>80</v>
      </c>
      <c r="AY192" s="208" t="s">
        <v>181</v>
      </c>
      <c r="BK192" s="210">
        <f>BK193</f>
        <v>0</v>
      </c>
    </row>
    <row r="193" s="1" customFormat="1" ht="16.5" customHeight="1">
      <c r="B193" s="45"/>
      <c r="C193" s="236" t="s">
        <v>293</v>
      </c>
      <c r="D193" s="236" t="s">
        <v>222</v>
      </c>
      <c r="E193" s="237" t="s">
        <v>3565</v>
      </c>
      <c r="F193" s="238" t="s">
        <v>3445</v>
      </c>
      <c r="G193" s="239" t="s">
        <v>219</v>
      </c>
      <c r="H193" s="240">
        <v>8.5500000000000007</v>
      </c>
      <c r="I193" s="241"/>
      <c r="J193" s="242">
        <f>ROUND(I193*H193,2)</f>
        <v>0</v>
      </c>
      <c r="K193" s="238" t="s">
        <v>186</v>
      </c>
      <c r="L193" s="71"/>
      <c r="M193" s="243" t="s">
        <v>21</v>
      </c>
      <c r="N193" s="244" t="s">
        <v>43</v>
      </c>
      <c r="O193" s="46"/>
      <c r="P193" s="221">
        <f>O193*H193</f>
        <v>0</v>
      </c>
      <c r="Q193" s="221">
        <v>0</v>
      </c>
      <c r="R193" s="221">
        <f>Q193*H193</f>
        <v>0</v>
      </c>
      <c r="S193" s="221">
        <v>0</v>
      </c>
      <c r="T193" s="222">
        <f>S193*H193</f>
        <v>0</v>
      </c>
      <c r="AR193" s="23" t="s">
        <v>188</v>
      </c>
      <c r="AT193" s="23" t="s">
        <v>222</v>
      </c>
      <c r="AU193" s="23" t="s">
        <v>82</v>
      </c>
      <c r="AY193" s="23" t="s">
        <v>181</v>
      </c>
      <c r="BE193" s="223">
        <f>IF(N193="základní",J193,0)</f>
        <v>0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23" t="s">
        <v>80</v>
      </c>
      <c r="BK193" s="223">
        <f>ROUND(I193*H193,2)</f>
        <v>0</v>
      </c>
      <c r="BL193" s="23" t="s">
        <v>188</v>
      </c>
      <c r="BM193" s="23" t="s">
        <v>3566</v>
      </c>
    </row>
    <row r="194" s="9" customFormat="1" ht="29.88" customHeight="1">
      <c r="B194" s="197"/>
      <c r="C194" s="198"/>
      <c r="D194" s="199" t="s">
        <v>71</v>
      </c>
      <c r="E194" s="259" t="s">
        <v>3567</v>
      </c>
      <c r="F194" s="259" t="s">
        <v>3411</v>
      </c>
      <c r="G194" s="198"/>
      <c r="H194" s="198"/>
      <c r="I194" s="201"/>
      <c r="J194" s="260">
        <f>BK194</f>
        <v>0</v>
      </c>
      <c r="K194" s="198"/>
      <c r="L194" s="203"/>
      <c r="M194" s="204"/>
      <c r="N194" s="205"/>
      <c r="O194" s="205"/>
      <c r="P194" s="206">
        <f>P195</f>
        <v>0</v>
      </c>
      <c r="Q194" s="205"/>
      <c r="R194" s="206">
        <f>R195</f>
        <v>0</v>
      </c>
      <c r="S194" s="205"/>
      <c r="T194" s="207">
        <f>T195</f>
        <v>0</v>
      </c>
      <c r="AR194" s="208" t="s">
        <v>80</v>
      </c>
      <c r="AT194" s="209" t="s">
        <v>71</v>
      </c>
      <c r="AU194" s="209" t="s">
        <v>80</v>
      </c>
      <c r="AY194" s="208" t="s">
        <v>181</v>
      </c>
      <c r="BK194" s="210">
        <f>BK195</f>
        <v>0</v>
      </c>
    </row>
    <row r="195" s="1" customFormat="1" ht="16.5" customHeight="1">
      <c r="B195" s="45"/>
      <c r="C195" s="236" t="s">
        <v>297</v>
      </c>
      <c r="D195" s="236" t="s">
        <v>222</v>
      </c>
      <c r="E195" s="237" t="s">
        <v>3568</v>
      </c>
      <c r="F195" s="238" t="s">
        <v>3413</v>
      </c>
      <c r="G195" s="239" t="s">
        <v>3414</v>
      </c>
      <c r="H195" s="240">
        <v>0.02</v>
      </c>
      <c r="I195" s="241"/>
      <c r="J195" s="242">
        <f>ROUND(I195*H195,2)</f>
        <v>0</v>
      </c>
      <c r="K195" s="238" t="s">
        <v>186</v>
      </c>
      <c r="L195" s="71"/>
      <c r="M195" s="243" t="s">
        <v>21</v>
      </c>
      <c r="N195" s="244" t="s">
        <v>43</v>
      </c>
      <c r="O195" s="46"/>
      <c r="P195" s="221">
        <f>O195*H195</f>
        <v>0</v>
      </c>
      <c r="Q195" s="221">
        <v>0</v>
      </c>
      <c r="R195" s="221">
        <f>Q195*H195</f>
        <v>0</v>
      </c>
      <c r="S195" s="221">
        <v>0</v>
      </c>
      <c r="T195" s="222">
        <f>S195*H195</f>
        <v>0</v>
      </c>
      <c r="AR195" s="23" t="s">
        <v>188</v>
      </c>
      <c r="AT195" s="23" t="s">
        <v>222</v>
      </c>
      <c r="AU195" s="23" t="s">
        <v>82</v>
      </c>
      <c r="AY195" s="23" t="s">
        <v>181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23" t="s">
        <v>80</v>
      </c>
      <c r="BK195" s="223">
        <f>ROUND(I195*H195,2)</f>
        <v>0</v>
      </c>
      <c r="BL195" s="23" t="s">
        <v>188</v>
      </c>
      <c r="BM195" s="23" t="s">
        <v>3569</v>
      </c>
    </row>
    <row r="196" s="9" customFormat="1" ht="29.88" customHeight="1">
      <c r="B196" s="197"/>
      <c r="C196" s="198"/>
      <c r="D196" s="199" t="s">
        <v>71</v>
      </c>
      <c r="E196" s="259" t="s">
        <v>3570</v>
      </c>
      <c r="F196" s="259" t="s">
        <v>3571</v>
      </c>
      <c r="G196" s="198"/>
      <c r="H196" s="198"/>
      <c r="I196" s="201"/>
      <c r="J196" s="260">
        <f>BK196</f>
        <v>0</v>
      </c>
      <c r="K196" s="198"/>
      <c r="L196" s="203"/>
      <c r="M196" s="204"/>
      <c r="N196" s="205"/>
      <c r="O196" s="205"/>
      <c r="P196" s="206">
        <f>SUM(P197:P199)</f>
        <v>0</v>
      </c>
      <c r="Q196" s="205"/>
      <c r="R196" s="206">
        <f>SUM(R197:R199)</f>
        <v>0</v>
      </c>
      <c r="S196" s="205"/>
      <c r="T196" s="207">
        <f>SUM(T197:T199)</f>
        <v>0</v>
      </c>
      <c r="AR196" s="208" t="s">
        <v>80</v>
      </c>
      <c r="AT196" s="209" t="s">
        <v>71</v>
      </c>
      <c r="AU196" s="209" t="s">
        <v>80</v>
      </c>
      <c r="AY196" s="208" t="s">
        <v>181</v>
      </c>
      <c r="BK196" s="210">
        <f>SUM(BK197:BK199)</f>
        <v>0</v>
      </c>
    </row>
    <row r="197" s="1" customFormat="1" ht="16.5" customHeight="1">
      <c r="B197" s="45"/>
      <c r="C197" s="236" t="s">
        <v>301</v>
      </c>
      <c r="D197" s="236" t="s">
        <v>222</v>
      </c>
      <c r="E197" s="237" t="s">
        <v>3572</v>
      </c>
      <c r="F197" s="238" t="s">
        <v>3573</v>
      </c>
      <c r="G197" s="239" t="s">
        <v>251</v>
      </c>
      <c r="H197" s="240">
        <v>1</v>
      </c>
      <c r="I197" s="241"/>
      <c r="J197" s="242">
        <f>ROUND(I197*H197,2)</f>
        <v>0</v>
      </c>
      <c r="K197" s="238" t="s">
        <v>186</v>
      </c>
      <c r="L197" s="71"/>
      <c r="M197" s="243" t="s">
        <v>21</v>
      </c>
      <c r="N197" s="244" t="s">
        <v>43</v>
      </c>
      <c r="O197" s="46"/>
      <c r="P197" s="221">
        <f>O197*H197</f>
        <v>0</v>
      </c>
      <c r="Q197" s="221">
        <v>0</v>
      </c>
      <c r="R197" s="221">
        <f>Q197*H197</f>
        <v>0</v>
      </c>
      <c r="S197" s="221">
        <v>0</v>
      </c>
      <c r="T197" s="222">
        <f>S197*H197</f>
        <v>0</v>
      </c>
      <c r="AR197" s="23" t="s">
        <v>188</v>
      </c>
      <c r="AT197" s="23" t="s">
        <v>222</v>
      </c>
      <c r="AU197" s="23" t="s">
        <v>82</v>
      </c>
      <c r="AY197" s="23" t="s">
        <v>181</v>
      </c>
      <c r="BE197" s="223">
        <f>IF(N197="základní",J197,0)</f>
        <v>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23" t="s">
        <v>80</v>
      </c>
      <c r="BK197" s="223">
        <f>ROUND(I197*H197,2)</f>
        <v>0</v>
      </c>
      <c r="BL197" s="23" t="s">
        <v>188</v>
      </c>
      <c r="BM197" s="23" t="s">
        <v>3574</v>
      </c>
    </row>
    <row r="198" s="10" customFormat="1">
      <c r="B198" s="224"/>
      <c r="C198" s="225"/>
      <c r="D198" s="226" t="s">
        <v>207</v>
      </c>
      <c r="E198" s="227" t="s">
        <v>21</v>
      </c>
      <c r="F198" s="228" t="s">
        <v>80</v>
      </c>
      <c r="G198" s="225"/>
      <c r="H198" s="229">
        <v>1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AT198" s="235" t="s">
        <v>207</v>
      </c>
      <c r="AU198" s="235" t="s">
        <v>82</v>
      </c>
      <c r="AV198" s="10" t="s">
        <v>82</v>
      </c>
      <c r="AW198" s="10" t="s">
        <v>35</v>
      </c>
      <c r="AX198" s="10" t="s">
        <v>72</v>
      </c>
      <c r="AY198" s="235" t="s">
        <v>181</v>
      </c>
    </row>
    <row r="199" s="13" customFormat="1">
      <c r="B199" s="280"/>
      <c r="C199" s="281"/>
      <c r="D199" s="226" t="s">
        <v>207</v>
      </c>
      <c r="E199" s="282" t="s">
        <v>21</v>
      </c>
      <c r="F199" s="283" t="s">
        <v>3221</v>
      </c>
      <c r="G199" s="281"/>
      <c r="H199" s="284">
        <v>1</v>
      </c>
      <c r="I199" s="285"/>
      <c r="J199" s="281"/>
      <c r="K199" s="281"/>
      <c r="L199" s="286"/>
      <c r="M199" s="287"/>
      <c r="N199" s="288"/>
      <c r="O199" s="288"/>
      <c r="P199" s="288"/>
      <c r="Q199" s="288"/>
      <c r="R199" s="288"/>
      <c r="S199" s="288"/>
      <c r="T199" s="289"/>
      <c r="AT199" s="290" t="s">
        <v>207</v>
      </c>
      <c r="AU199" s="290" t="s">
        <v>82</v>
      </c>
      <c r="AV199" s="13" t="s">
        <v>188</v>
      </c>
      <c r="AW199" s="13" t="s">
        <v>35</v>
      </c>
      <c r="AX199" s="13" t="s">
        <v>80</v>
      </c>
      <c r="AY199" s="290" t="s">
        <v>181</v>
      </c>
    </row>
    <row r="200" s="9" customFormat="1" ht="29.88" customHeight="1">
      <c r="B200" s="197"/>
      <c r="C200" s="198"/>
      <c r="D200" s="199" t="s">
        <v>71</v>
      </c>
      <c r="E200" s="259" t="s">
        <v>3575</v>
      </c>
      <c r="F200" s="259" t="s">
        <v>3576</v>
      </c>
      <c r="G200" s="198"/>
      <c r="H200" s="198"/>
      <c r="I200" s="201"/>
      <c r="J200" s="260">
        <f>BK200</f>
        <v>0</v>
      </c>
      <c r="K200" s="198"/>
      <c r="L200" s="203"/>
      <c r="M200" s="204"/>
      <c r="N200" s="205"/>
      <c r="O200" s="205"/>
      <c r="P200" s="206">
        <f>SUM(P201:P203)</f>
        <v>0</v>
      </c>
      <c r="Q200" s="205"/>
      <c r="R200" s="206">
        <f>SUM(R201:R203)</f>
        <v>0</v>
      </c>
      <c r="S200" s="205"/>
      <c r="T200" s="207">
        <f>SUM(T201:T203)</f>
        <v>0</v>
      </c>
      <c r="AR200" s="208" t="s">
        <v>80</v>
      </c>
      <c r="AT200" s="209" t="s">
        <v>71</v>
      </c>
      <c r="AU200" s="209" t="s">
        <v>80</v>
      </c>
      <c r="AY200" s="208" t="s">
        <v>181</v>
      </c>
      <c r="BK200" s="210">
        <f>SUM(BK201:BK203)</f>
        <v>0</v>
      </c>
    </row>
    <row r="201" s="1" customFormat="1" ht="16.5" customHeight="1">
      <c r="B201" s="45"/>
      <c r="C201" s="236" t="s">
        <v>305</v>
      </c>
      <c r="D201" s="236" t="s">
        <v>222</v>
      </c>
      <c r="E201" s="237" t="s">
        <v>3577</v>
      </c>
      <c r="F201" s="238" t="s">
        <v>3578</v>
      </c>
      <c r="G201" s="239" t="s">
        <v>251</v>
      </c>
      <c r="H201" s="240">
        <v>1</v>
      </c>
      <c r="I201" s="241"/>
      <c r="J201" s="242">
        <f>ROUND(I201*H201,2)</f>
        <v>0</v>
      </c>
      <c r="K201" s="238" t="s">
        <v>186</v>
      </c>
      <c r="L201" s="71"/>
      <c r="M201" s="243" t="s">
        <v>21</v>
      </c>
      <c r="N201" s="244" t="s">
        <v>43</v>
      </c>
      <c r="O201" s="46"/>
      <c r="P201" s="221">
        <f>O201*H201</f>
        <v>0</v>
      </c>
      <c r="Q201" s="221">
        <v>0</v>
      </c>
      <c r="R201" s="221">
        <f>Q201*H201</f>
        <v>0</v>
      </c>
      <c r="S201" s="221">
        <v>0</v>
      </c>
      <c r="T201" s="222">
        <f>S201*H201</f>
        <v>0</v>
      </c>
      <c r="AR201" s="23" t="s">
        <v>188</v>
      </c>
      <c r="AT201" s="23" t="s">
        <v>222</v>
      </c>
      <c r="AU201" s="23" t="s">
        <v>82</v>
      </c>
      <c r="AY201" s="23" t="s">
        <v>181</v>
      </c>
      <c r="BE201" s="223">
        <f>IF(N201="základní",J201,0)</f>
        <v>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23" t="s">
        <v>80</v>
      </c>
      <c r="BK201" s="223">
        <f>ROUND(I201*H201,2)</f>
        <v>0</v>
      </c>
      <c r="BL201" s="23" t="s">
        <v>188</v>
      </c>
      <c r="BM201" s="23" t="s">
        <v>3579</v>
      </c>
    </row>
    <row r="202" s="10" customFormat="1">
      <c r="B202" s="224"/>
      <c r="C202" s="225"/>
      <c r="D202" s="226" t="s">
        <v>207</v>
      </c>
      <c r="E202" s="227" t="s">
        <v>21</v>
      </c>
      <c r="F202" s="228" t="s">
        <v>80</v>
      </c>
      <c r="G202" s="225"/>
      <c r="H202" s="229">
        <v>1</v>
      </c>
      <c r="I202" s="230"/>
      <c r="J202" s="225"/>
      <c r="K202" s="225"/>
      <c r="L202" s="231"/>
      <c r="M202" s="232"/>
      <c r="N202" s="233"/>
      <c r="O202" s="233"/>
      <c r="P202" s="233"/>
      <c r="Q202" s="233"/>
      <c r="R202" s="233"/>
      <c r="S202" s="233"/>
      <c r="T202" s="234"/>
      <c r="AT202" s="235" t="s">
        <v>207</v>
      </c>
      <c r="AU202" s="235" t="s">
        <v>82</v>
      </c>
      <c r="AV202" s="10" t="s">
        <v>82</v>
      </c>
      <c r="AW202" s="10" t="s">
        <v>35</v>
      </c>
      <c r="AX202" s="10" t="s">
        <v>72</v>
      </c>
      <c r="AY202" s="235" t="s">
        <v>181</v>
      </c>
    </row>
    <row r="203" s="13" customFormat="1">
      <c r="B203" s="280"/>
      <c r="C203" s="281"/>
      <c r="D203" s="226" t="s">
        <v>207</v>
      </c>
      <c r="E203" s="282" t="s">
        <v>21</v>
      </c>
      <c r="F203" s="283" t="s">
        <v>3221</v>
      </c>
      <c r="G203" s="281"/>
      <c r="H203" s="284">
        <v>1</v>
      </c>
      <c r="I203" s="285"/>
      <c r="J203" s="281"/>
      <c r="K203" s="281"/>
      <c r="L203" s="286"/>
      <c r="M203" s="287"/>
      <c r="N203" s="288"/>
      <c r="O203" s="288"/>
      <c r="P203" s="288"/>
      <c r="Q203" s="288"/>
      <c r="R203" s="288"/>
      <c r="S203" s="288"/>
      <c r="T203" s="289"/>
      <c r="AT203" s="290" t="s">
        <v>207</v>
      </c>
      <c r="AU203" s="290" t="s">
        <v>82</v>
      </c>
      <c r="AV203" s="13" t="s">
        <v>188</v>
      </c>
      <c r="AW203" s="13" t="s">
        <v>35</v>
      </c>
      <c r="AX203" s="13" t="s">
        <v>80</v>
      </c>
      <c r="AY203" s="290" t="s">
        <v>181</v>
      </c>
    </row>
    <row r="204" s="9" customFormat="1" ht="29.88" customHeight="1">
      <c r="B204" s="197"/>
      <c r="C204" s="198"/>
      <c r="D204" s="199" t="s">
        <v>71</v>
      </c>
      <c r="E204" s="259" t="s">
        <v>3580</v>
      </c>
      <c r="F204" s="259" t="s">
        <v>3581</v>
      </c>
      <c r="G204" s="198"/>
      <c r="H204" s="198"/>
      <c r="I204" s="201"/>
      <c r="J204" s="260">
        <f>BK204</f>
        <v>0</v>
      </c>
      <c r="K204" s="198"/>
      <c r="L204" s="203"/>
      <c r="M204" s="204"/>
      <c r="N204" s="205"/>
      <c r="O204" s="205"/>
      <c r="P204" s="206">
        <f>SUM(P205:P207)</f>
        <v>0</v>
      </c>
      <c r="Q204" s="205"/>
      <c r="R204" s="206">
        <f>SUM(R205:R207)</f>
        <v>0</v>
      </c>
      <c r="S204" s="205"/>
      <c r="T204" s="207">
        <f>SUM(T205:T207)</f>
        <v>0</v>
      </c>
      <c r="AR204" s="208" t="s">
        <v>80</v>
      </c>
      <c r="AT204" s="209" t="s">
        <v>71</v>
      </c>
      <c r="AU204" s="209" t="s">
        <v>80</v>
      </c>
      <c r="AY204" s="208" t="s">
        <v>181</v>
      </c>
      <c r="BK204" s="210">
        <f>SUM(BK205:BK207)</f>
        <v>0</v>
      </c>
    </row>
    <row r="205" s="1" customFormat="1" ht="16.5" customHeight="1">
      <c r="B205" s="45"/>
      <c r="C205" s="236" t="s">
        <v>309</v>
      </c>
      <c r="D205" s="236" t="s">
        <v>222</v>
      </c>
      <c r="E205" s="237" t="s">
        <v>3582</v>
      </c>
      <c r="F205" s="238" t="s">
        <v>3583</v>
      </c>
      <c r="G205" s="239" t="s">
        <v>1734</v>
      </c>
      <c r="H205" s="240">
        <v>1</v>
      </c>
      <c r="I205" s="241"/>
      <c r="J205" s="242">
        <f>ROUND(I205*H205,2)</f>
        <v>0</v>
      </c>
      <c r="K205" s="238" t="s">
        <v>186</v>
      </c>
      <c r="L205" s="71"/>
      <c r="M205" s="243" t="s">
        <v>21</v>
      </c>
      <c r="N205" s="244" t="s">
        <v>43</v>
      </c>
      <c r="O205" s="46"/>
      <c r="P205" s="221">
        <f>O205*H205</f>
        <v>0</v>
      </c>
      <c r="Q205" s="221">
        <v>0</v>
      </c>
      <c r="R205" s="221">
        <f>Q205*H205</f>
        <v>0</v>
      </c>
      <c r="S205" s="221">
        <v>0</v>
      </c>
      <c r="T205" s="222">
        <f>S205*H205</f>
        <v>0</v>
      </c>
      <c r="AR205" s="23" t="s">
        <v>188</v>
      </c>
      <c r="AT205" s="23" t="s">
        <v>222</v>
      </c>
      <c r="AU205" s="23" t="s">
        <v>82</v>
      </c>
      <c r="AY205" s="23" t="s">
        <v>181</v>
      </c>
      <c r="BE205" s="223">
        <f>IF(N205="základní",J205,0)</f>
        <v>0</v>
      </c>
      <c r="BF205" s="223">
        <f>IF(N205="snížená",J205,0)</f>
        <v>0</v>
      </c>
      <c r="BG205" s="223">
        <f>IF(N205="zákl. přenesená",J205,0)</f>
        <v>0</v>
      </c>
      <c r="BH205" s="223">
        <f>IF(N205="sníž. přenesená",J205,0)</f>
        <v>0</v>
      </c>
      <c r="BI205" s="223">
        <f>IF(N205="nulová",J205,0)</f>
        <v>0</v>
      </c>
      <c r="BJ205" s="23" t="s">
        <v>80</v>
      </c>
      <c r="BK205" s="223">
        <f>ROUND(I205*H205,2)</f>
        <v>0</v>
      </c>
      <c r="BL205" s="23" t="s">
        <v>188</v>
      </c>
      <c r="BM205" s="23" t="s">
        <v>3584</v>
      </c>
    </row>
    <row r="206" s="10" customFormat="1">
      <c r="B206" s="224"/>
      <c r="C206" s="225"/>
      <c r="D206" s="226" t="s">
        <v>207</v>
      </c>
      <c r="E206" s="227" t="s">
        <v>21</v>
      </c>
      <c r="F206" s="228" t="s">
        <v>80</v>
      </c>
      <c r="G206" s="225"/>
      <c r="H206" s="229">
        <v>1</v>
      </c>
      <c r="I206" s="230"/>
      <c r="J206" s="225"/>
      <c r="K206" s="225"/>
      <c r="L206" s="231"/>
      <c r="M206" s="232"/>
      <c r="N206" s="233"/>
      <c r="O206" s="233"/>
      <c r="P206" s="233"/>
      <c r="Q206" s="233"/>
      <c r="R206" s="233"/>
      <c r="S206" s="233"/>
      <c r="T206" s="234"/>
      <c r="AT206" s="235" t="s">
        <v>207</v>
      </c>
      <c r="AU206" s="235" t="s">
        <v>82</v>
      </c>
      <c r="AV206" s="10" t="s">
        <v>82</v>
      </c>
      <c r="AW206" s="10" t="s">
        <v>35</v>
      </c>
      <c r="AX206" s="10" t="s">
        <v>72</v>
      </c>
      <c r="AY206" s="235" t="s">
        <v>181</v>
      </c>
    </row>
    <row r="207" s="13" customFormat="1">
      <c r="B207" s="280"/>
      <c r="C207" s="281"/>
      <c r="D207" s="226" t="s">
        <v>207</v>
      </c>
      <c r="E207" s="282" t="s">
        <v>21</v>
      </c>
      <c r="F207" s="283" t="s">
        <v>3221</v>
      </c>
      <c r="G207" s="281"/>
      <c r="H207" s="284">
        <v>1</v>
      </c>
      <c r="I207" s="285"/>
      <c r="J207" s="281"/>
      <c r="K207" s="281"/>
      <c r="L207" s="286"/>
      <c r="M207" s="287"/>
      <c r="N207" s="288"/>
      <c r="O207" s="288"/>
      <c r="P207" s="288"/>
      <c r="Q207" s="288"/>
      <c r="R207" s="288"/>
      <c r="S207" s="288"/>
      <c r="T207" s="289"/>
      <c r="AT207" s="290" t="s">
        <v>207</v>
      </c>
      <c r="AU207" s="290" t="s">
        <v>82</v>
      </c>
      <c r="AV207" s="13" t="s">
        <v>188</v>
      </c>
      <c r="AW207" s="13" t="s">
        <v>35</v>
      </c>
      <c r="AX207" s="13" t="s">
        <v>80</v>
      </c>
      <c r="AY207" s="290" t="s">
        <v>181</v>
      </c>
    </row>
    <row r="208" s="9" customFormat="1" ht="29.88" customHeight="1">
      <c r="B208" s="197"/>
      <c r="C208" s="198"/>
      <c r="D208" s="199" t="s">
        <v>71</v>
      </c>
      <c r="E208" s="259" t="s">
        <v>3585</v>
      </c>
      <c r="F208" s="259" t="s">
        <v>3586</v>
      </c>
      <c r="G208" s="198"/>
      <c r="H208" s="198"/>
      <c r="I208" s="201"/>
      <c r="J208" s="260">
        <f>BK208</f>
        <v>0</v>
      </c>
      <c r="K208" s="198"/>
      <c r="L208" s="203"/>
      <c r="M208" s="204"/>
      <c r="N208" s="205"/>
      <c r="O208" s="205"/>
      <c r="P208" s="206">
        <f>SUM(P209:P211)</f>
        <v>0</v>
      </c>
      <c r="Q208" s="205"/>
      <c r="R208" s="206">
        <f>SUM(R209:R211)</f>
        <v>0</v>
      </c>
      <c r="S208" s="205"/>
      <c r="T208" s="207">
        <f>SUM(T209:T211)</f>
        <v>0</v>
      </c>
      <c r="AR208" s="208" t="s">
        <v>80</v>
      </c>
      <c r="AT208" s="209" t="s">
        <v>71</v>
      </c>
      <c r="AU208" s="209" t="s">
        <v>80</v>
      </c>
      <c r="AY208" s="208" t="s">
        <v>181</v>
      </c>
      <c r="BK208" s="210">
        <f>SUM(BK209:BK211)</f>
        <v>0</v>
      </c>
    </row>
    <row r="209" s="1" customFormat="1" ht="16.5" customHeight="1">
      <c r="B209" s="45"/>
      <c r="C209" s="236" t="s">
        <v>313</v>
      </c>
      <c r="D209" s="236" t="s">
        <v>222</v>
      </c>
      <c r="E209" s="237" t="s">
        <v>3587</v>
      </c>
      <c r="F209" s="238" t="s">
        <v>3588</v>
      </c>
      <c r="G209" s="239" t="s">
        <v>251</v>
      </c>
      <c r="H209" s="240">
        <v>1</v>
      </c>
      <c r="I209" s="241"/>
      <c r="J209" s="242">
        <f>ROUND(I209*H209,2)</f>
        <v>0</v>
      </c>
      <c r="K209" s="238" t="s">
        <v>186</v>
      </c>
      <c r="L209" s="71"/>
      <c r="M209" s="243" t="s">
        <v>21</v>
      </c>
      <c r="N209" s="244" t="s">
        <v>43</v>
      </c>
      <c r="O209" s="46"/>
      <c r="P209" s="221">
        <f>O209*H209</f>
        <v>0</v>
      </c>
      <c r="Q209" s="221">
        <v>0</v>
      </c>
      <c r="R209" s="221">
        <f>Q209*H209</f>
        <v>0</v>
      </c>
      <c r="S209" s="221">
        <v>0</v>
      </c>
      <c r="T209" s="222">
        <f>S209*H209</f>
        <v>0</v>
      </c>
      <c r="AR209" s="23" t="s">
        <v>188</v>
      </c>
      <c r="AT209" s="23" t="s">
        <v>222</v>
      </c>
      <c r="AU209" s="23" t="s">
        <v>82</v>
      </c>
      <c r="AY209" s="23" t="s">
        <v>181</v>
      </c>
      <c r="BE209" s="223">
        <f>IF(N209="základní",J209,0)</f>
        <v>0</v>
      </c>
      <c r="BF209" s="223">
        <f>IF(N209="snížená",J209,0)</f>
        <v>0</v>
      </c>
      <c r="BG209" s="223">
        <f>IF(N209="zákl. přenesená",J209,0)</f>
        <v>0</v>
      </c>
      <c r="BH209" s="223">
        <f>IF(N209="sníž. přenesená",J209,0)</f>
        <v>0</v>
      </c>
      <c r="BI209" s="223">
        <f>IF(N209="nulová",J209,0)</f>
        <v>0</v>
      </c>
      <c r="BJ209" s="23" t="s">
        <v>80</v>
      </c>
      <c r="BK209" s="223">
        <f>ROUND(I209*H209,2)</f>
        <v>0</v>
      </c>
      <c r="BL209" s="23" t="s">
        <v>188</v>
      </c>
      <c r="BM209" s="23" t="s">
        <v>3589</v>
      </c>
    </row>
    <row r="210" s="10" customFormat="1">
      <c r="B210" s="224"/>
      <c r="C210" s="225"/>
      <c r="D210" s="226" t="s">
        <v>207</v>
      </c>
      <c r="E210" s="227" t="s">
        <v>21</v>
      </c>
      <c r="F210" s="228" t="s">
        <v>80</v>
      </c>
      <c r="G210" s="225"/>
      <c r="H210" s="229">
        <v>1</v>
      </c>
      <c r="I210" s="230"/>
      <c r="J210" s="225"/>
      <c r="K210" s="225"/>
      <c r="L210" s="231"/>
      <c r="M210" s="232"/>
      <c r="N210" s="233"/>
      <c r="O210" s="233"/>
      <c r="P210" s="233"/>
      <c r="Q210" s="233"/>
      <c r="R210" s="233"/>
      <c r="S210" s="233"/>
      <c r="T210" s="234"/>
      <c r="AT210" s="235" t="s">
        <v>207</v>
      </c>
      <c r="AU210" s="235" t="s">
        <v>82</v>
      </c>
      <c r="AV210" s="10" t="s">
        <v>82</v>
      </c>
      <c r="AW210" s="10" t="s">
        <v>35</v>
      </c>
      <c r="AX210" s="10" t="s">
        <v>72</v>
      </c>
      <c r="AY210" s="235" t="s">
        <v>181</v>
      </c>
    </row>
    <row r="211" s="13" customFormat="1">
      <c r="B211" s="280"/>
      <c r="C211" s="281"/>
      <c r="D211" s="226" t="s">
        <v>207</v>
      </c>
      <c r="E211" s="282" t="s">
        <v>21</v>
      </c>
      <c r="F211" s="283" t="s">
        <v>3221</v>
      </c>
      <c r="G211" s="281"/>
      <c r="H211" s="284">
        <v>1</v>
      </c>
      <c r="I211" s="285"/>
      <c r="J211" s="281"/>
      <c r="K211" s="281"/>
      <c r="L211" s="286"/>
      <c r="M211" s="287"/>
      <c r="N211" s="288"/>
      <c r="O211" s="288"/>
      <c r="P211" s="288"/>
      <c r="Q211" s="288"/>
      <c r="R211" s="288"/>
      <c r="S211" s="288"/>
      <c r="T211" s="289"/>
      <c r="AT211" s="290" t="s">
        <v>207</v>
      </c>
      <c r="AU211" s="290" t="s">
        <v>82</v>
      </c>
      <c r="AV211" s="13" t="s">
        <v>188</v>
      </c>
      <c r="AW211" s="13" t="s">
        <v>35</v>
      </c>
      <c r="AX211" s="13" t="s">
        <v>80</v>
      </c>
      <c r="AY211" s="290" t="s">
        <v>181</v>
      </c>
    </row>
    <row r="212" s="9" customFormat="1" ht="29.88" customHeight="1">
      <c r="B212" s="197"/>
      <c r="C212" s="198"/>
      <c r="D212" s="199" t="s">
        <v>71</v>
      </c>
      <c r="E212" s="259" t="s">
        <v>3590</v>
      </c>
      <c r="F212" s="259" t="s">
        <v>3417</v>
      </c>
      <c r="G212" s="198"/>
      <c r="H212" s="198"/>
      <c r="I212" s="201"/>
      <c r="J212" s="260">
        <f>BK212</f>
        <v>0</v>
      </c>
      <c r="K212" s="198"/>
      <c r="L212" s="203"/>
      <c r="M212" s="204"/>
      <c r="N212" s="205"/>
      <c r="O212" s="205"/>
      <c r="P212" s="206">
        <f>SUM(P213:P218)</f>
        <v>0</v>
      </c>
      <c r="Q212" s="205"/>
      <c r="R212" s="206">
        <f>SUM(R213:R218)</f>
        <v>0</v>
      </c>
      <c r="S212" s="205"/>
      <c r="T212" s="207">
        <f>SUM(T213:T218)</f>
        <v>0</v>
      </c>
      <c r="AR212" s="208" t="s">
        <v>80</v>
      </c>
      <c r="AT212" s="209" t="s">
        <v>71</v>
      </c>
      <c r="AU212" s="209" t="s">
        <v>80</v>
      </c>
      <c r="AY212" s="208" t="s">
        <v>181</v>
      </c>
      <c r="BK212" s="210">
        <f>SUM(BK213:BK218)</f>
        <v>0</v>
      </c>
    </row>
    <row r="213" s="1" customFormat="1" ht="16.5" customHeight="1">
      <c r="B213" s="45"/>
      <c r="C213" s="236" t="s">
        <v>319</v>
      </c>
      <c r="D213" s="236" t="s">
        <v>222</v>
      </c>
      <c r="E213" s="237" t="s">
        <v>3591</v>
      </c>
      <c r="F213" s="238" t="s">
        <v>3557</v>
      </c>
      <c r="G213" s="239" t="s">
        <v>361</v>
      </c>
      <c r="H213" s="240">
        <v>3</v>
      </c>
      <c r="I213" s="241"/>
      <c r="J213" s="242">
        <f>ROUND(I213*H213,2)</f>
        <v>0</v>
      </c>
      <c r="K213" s="238" t="s">
        <v>186</v>
      </c>
      <c r="L213" s="71"/>
      <c r="M213" s="243" t="s">
        <v>21</v>
      </c>
      <c r="N213" s="244" t="s">
        <v>43</v>
      </c>
      <c r="O213" s="46"/>
      <c r="P213" s="221">
        <f>O213*H213</f>
        <v>0</v>
      </c>
      <c r="Q213" s="221">
        <v>0</v>
      </c>
      <c r="R213" s="221">
        <f>Q213*H213</f>
        <v>0</v>
      </c>
      <c r="S213" s="221">
        <v>0</v>
      </c>
      <c r="T213" s="222">
        <f>S213*H213</f>
        <v>0</v>
      </c>
      <c r="AR213" s="23" t="s">
        <v>188</v>
      </c>
      <c r="AT213" s="23" t="s">
        <v>222</v>
      </c>
      <c r="AU213" s="23" t="s">
        <v>82</v>
      </c>
      <c r="AY213" s="23" t="s">
        <v>181</v>
      </c>
      <c r="BE213" s="223">
        <f>IF(N213="základní",J213,0)</f>
        <v>0</v>
      </c>
      <c r="BF213" s="223">
        <f>IF(N213="snížená",J213,0)</f>
        <v>0</v>
      </c>
      <c r="BG213" s="223">
        <f>IF(N213="zákl. přenesená",J213,0)</f>
        <v>0</v>
      </c>
      <c r="BH213" s="223">
        <f>IF(N213="sníž. přenesená",J213,0)</f>
        <v>0</v>
      </c>
      <c r="BI213" s="223">
        <f>IF(N213="nulová",J213,0)</f>
        <v>0</v>
      </c>
      <c r="BJ213" s="23" t="s">
        <v>80</v>
      </c>
      <c r="BK213" s="223">
        <f>ROUND(I213*H213,2)</f>
        <v>0</v>
      </c>
      <c r="BL213" s="23" t="s">
        <v>188</v>
      </c>
      <c r="BM213" s="23" t="s">
        <v>3592</v>
      </c>
    </row>
    <row r="214" s="10" customFormat="1">
      <c r="B214" s="224"/>
      <c r="C214" s="225"/>
      <c r="D214" s="226" t="s">
        <v>207</v>
      </c>
      <c r="E214" s="227" t="s">
        <v>21</v>
      </c>
      <c r="F214" s="228" t="s">
        <v>179</v>
      </c>
      <c r="G214" s="225"/>
      <c r="H214" s="229">
        <v>3</v>
      </c>
      <c r="I214" s="230"/>
      <c r="J214" s="225"/>
      <c r="K214" s="225"/>
      <c r="L214" s="231"/>
      <c r="M214" s="232"/>
      <c r="N214" s="233"/>
      <c r="O214" s="233"/>
      <c r="P214" s="233"/>
      <c r="Q214" s="233"/>
      <c r="R214" s="233"/>
      <c r="S214" s="233"/>
      <c r="T214" s="234"/>
      <c r="AT214" s="235" t="s">
        <v>207</v>
      </c>
      <c r="AU214" s="235" t="s">
        <v>82</v>
      </c>
      <c r="AV214" s="10" t="s">
        <v>82</v>
      </c>
      <c r="AW214" s="10" t="s">
        <v>35</v>
      </c>
      <c r="AX214" s="10" t="s">
        <v>72</v>
      </c>
      <c r="AY214" s="235" t="s">
        <v>181</v>
      </c>
    </row>
    <row r="215" s="13" customFormat="1">
      <c r="B215" s="280"/>
      <c r="C215" s="281"/>
      <c r="D215" s="226" t="s">
        <v>207</v>
      </c>
      <c r="E215" s="282" t="s">
        <v>21</v>
      </c>
      <c r="F215" s="283" t="s">
        <v>3221</v>
      </c>
      <c r="G215" s="281"/>
      <c r="H215" s="284">
        <v>3</v>
      </c>
      <c r="I215" s="285"/>
      <c r="J215" s="281"/>
      <c r="K215" s="281"/>
      <c r="L215" s="286"/>
      <c r="M215" s="287"/>
      <c r="N215" s="288"/>
      <c r="O215" s="288"/>
      <c r="P215" s="288"/>
      <c r="Q215" s="288"/>
      <c r="R215" s="288"/>
      <c r="S215" s="288"/>
      <c r="T215" s="289"/>
      <c r="AT215" s="290" t="s">
        <v>207</v>
      </c>
      <c r="AU215" s="290" t="s">
        <v>82</v>
      </c>
      <c r="AV215" s="13" t="s">
        <v>188</v>
      </c>
      <c r="AW215" s="13" t="s">
        <v>35</v>
      </c>
      <c r="AX215" s="13" t="s">
        <v>80</v>
      </c>
      <c r="AY215" s="290" t="s">
        <v>181</v>
      </c>
    </row>
    <row r="216" s="1" customFormat="1" ht="16.5" customHeight="1">
      <c r="B216" s="45"/>
      <c r="C216" s="236" t="s">
        <v>323</v>
      </c>
      <c r="D216" s="236" t="s">
        <v>222</v>
      </c>
      <c r="E216" s="237" t="s">
        <v>3593</v>
      </c>
      <c r="F216" s="238" t="s">
        <v>3419</v>
      </c>
      <c r="G216" s="239" t="s">
        <v>361</v>
      </c>
      <c r="H216" s="240">
        <v>15</v>
      </c>
      <c r="I216" s="241"/>
      <c r="J216" s="242">
        <f>ROUND(I216*H216,2)</f>
        <v>0</v>
      </c>
      <c r="K216" s="238" t="s">
        <v>186</v>
      </c>
      <c r="L216" s="71"/>
      <c r="M216" s="243" t="s">
        <v>21</v>
      </c>
      <c r="N216" s="244" t="s">
        <v>43</v>
      </c>
      <c r="O216" s="46"/>
      <c r="P216" s="221">
        <f>O216*H216</f>
        <v>0</v>
      </c>
      <c r="Q216" s="221">
        <v>0</v>
      </c>
      <c r="R216" s="221">
        <f>Q216*H216</f>
        <v>0</v>
      </c>
      <c r="S216" s="221">
        <v>0</v>
      </c>
      <c r="T216" s="222">
        <f>S216*H216</f>
        <v>0</v>
      </c>
      <c r="AR216" s="23" t="s">
        <v>188</v>
      </c>
      <c r="AT216" s="23" t="s">
        <v>222</v>
      </c>
      <c r="AU216" s="23" t="s">
        <v>82</v>
      </c>
      <c r="AY216" s="23" t="s">
        <v>181</v>
      </c>
      <c r="BE216" s="223">
        <f>IF(N216="základní",J216,0)</f>
        <v>0</v>
      </c>
      <c r="BF216" s="223">
        <f>IF(N216="snížená",J216,0)</f>
        <v>0</v>
      </c>
      <c r="BG216" s="223">
        <f>IF(N216="zákl. přenesená",J216,0)</f>
        <v>0</v>
      </c>
      <c r="BH216" s="223">
        <f>IF(N216="sníž. přenesená",J216,0)</f>
        <v>0</v>
      </c>
      <c r="BI216" s="223">
        <f>IF(N216="nulová",J216,0)</f>
        <v>0</v>
      </c>
      <c r="BJ216" s="23" t="s">
        <v>80</v>
      </c>
      <c r="BK216" s="223">
        <f>ROUND(I216*H216,2)</f>
        <v>0</v>
      </c>
      <c r="BL216" s="23" t="s">
        <v>188</v>
      </c>
      <c r="BM216" s="23" t="s">
        <v>3594</v>
      </c>
    </row>
    <row r="217" s="10" customFormat="1">
      <c r="B217" s="224"/>
      <c r="C217" s="225"/>
      <c r="D217" s="226" t="s">
        <v>207</v>
      </c>
      <c r="E217" s="227" t="s">
        <v>21</v>
      </c>
      <c r="F217" s="228" t="s">
        <v>10</v>
      </c>
      <c r="G217" s="225"/>
      <c r="H217" s="229">
        <v>15</v>
      </c>
      <c r="I217" s="230"/>
      <c r="J217" s="225"/>
      <c r="K217" s="225"/>
      <c r="L217" s="231"/>
      <c r="M217" s="232"/>
      <c r="N217" s="233"/>
      <c r="O217" s="233"/>
      <c r="P217" s="233"/>
      <c r="Q217" s="233"/>
      <c r="R217" s="233"/>
      <c r="S217" s="233"/>
      <c r="T217" s="234"/>
      <c r="AT217" s="235" t="s">
        <v>207</v>
      </c>
      <c r="AU217" s="235" t="s">
        <v>82</v>
      </c>
      <c r="AV217" s="10" t="s">
        <v>82</v>
      </c>
      <c r="AW217" s="10" t="s">
        <v>35</v>
      </c>
      <c r="AX217" s="10" t="s">
        <v>72</v>
      </c>
      <c r="AY217" s="235" t="s">
        <v>181</v>
      </c>
    </row>
    <row r="218" s="13" customFormat="1">
      <c r="B218" s="280"/>
      <c r="C218" s="281"/>
      <c r="D218" s="226" t="s">
        <v>207</v>
      </c>
      <c r="E218" s="282" t="s">
        <v>21</v>
      </c>
      <c r="F218" s="283" t="s">
        <v>3221</v>
      </c>
      <c r="G218" s="281"/>
      <c r="H218" s="284">
        <v>15</v>
      </c>
      <c r="I218" s="285"/>
      <c r="J218" s="281"/>
      <c r="K218" s="281"/>
      <c r="L218" s="286"/>
      <c r="M218" s="291"/>
      <c r="N218" s="292"/>
      <c r="O218" s="292"/>
      <c r="P218" s="292"/>
      <c r="Q218" s="292"/>
      <c r="R218" s="292"/>
      <c r="S218" s="292"/>
      <c r="T218" s="293"/>
      <c r="AT218" s="290" t="s">
        <v>207</v>
      </c>
      <c r="AU218" s="290" t="s">
        <v>82</v>
      </c>
      <c r="AV218" s="13" t="s">
        <v>188</v>
      </c>
      <c r="AW218" s="13" t="s">
        <v>35</v>
      </c>
      <c r="AX218" s="13" t="s">
        <v>80</v>
      </c>
      <c r="AY218" s="290" t="s">
        <v>181</v>
      </c>
    </row>
    <row r="219" s="1" customFormat="1" ht="6.96" customHeight="1">
      <c r="B219" s="66"/>
      <c r="C219" s="67"/>
      <c r="D219" s="67"/>
      <c r="E219" s="67"/>
      <c r="F219" s="67"/>
      <c r="G219" s="67"/>
      <c r="H219" s="67"/>
      <c r="I219" s="165"/>
      <c r="J219" s="67"/>
      <c r="K219" s="67"/>
      <c r="L219" s="71"/>
    </row>
  </sheetData>
  <sheetProtection sheet="1" autoFilter="0" formatColumns="0" formatRows="0" objects="1" scenarios="1" spinCount="100000" saltValue="BN89dmu57cYVBU8LEVP/gxRgRCv3c5kOl8qpXH1kNPENKCEwZqbuabgLpE/IKzNweerNWp+DPkTDeua4EMFe6g==" hashValue="I4YgxZX5Yvfw+6sNolD3fd4It+7LwXniplOtZPcn5H9Rg+jOeOAiYjNnC/vUjH7fur5piaR+cnw+/cKJR1/VLQ==" algorithmName="SHA-512" password="CC35"/>
  <autoFilter ref="C103:K218"/>
  <mergeCells count="10">
    <mergeCell ref="E7:H7"/>
    <mergeCell ref="E9:H9"/>
    <mergeCell ref="E24:H24"/>
    <mergeCell ref="E45:H45"/>
    <mergeCell ref="E47:H47"/>
    <mergeCell ref="J51:J52"/>
    <mergeCell ref="E94:H94"/>
    <mergeCell ref="E96:H96"/>
    <mergeCell ref="G1:H1"/>
    <mergeCell ref="L2:V2"/>
  </mergeCells>
  <hyperlinks>
    <hyperlink ref="F1:G1" location="C2" display="1) Krycí list soupisu"/>
    <hyperlink ref="G1:H1" location="C54" display="2) Rekapitulace"/>
    <hyperlink ref="J1" location="C103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122</v>
      </c>
      <c r="G1" s="138" t="s">
        <v>123</v>
      </c>
      <c r="H1" s="138"/>
      <c r="I1" s="139"/>
      <c r="J1" s="138" t="s">
        <v>124</v>
      </c>
      <c r="K1" s="137" t="s">
        <v>125</v>
      </c>
      <c r="L1" s="138" t="s">
        <v>126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115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82</v>
      </c>
    </row>
    <row r="4" ht="36.96" customHeight="1">
      <c r="B4" s="27"/>
      <c r="C4" s="28"/>
      <c r="D4" s="29" t="s">
        <v>127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Novostavba 2. areálu MŠ Hostivice - Finalizace projektu 11.7.2018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128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3595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24</v>
      </c>
      <c r="G12" s="46"/>
      <c r="H12" s="46"/>
      <c r="I12" s="145" t="s">
        <v>25</v>
      </c>
      <c r="J12" s="146" t="str">
        <f>'Rekapitulace stavby'!AN8</f>
        <v>1. 3. 2018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">
        <v>29</v>
      </c>
      <c r="K14" s="50"/>
    </row>
    <row r="15" s="1" customFormat="1" ht="18" customHeight="1">
      <c r="B15" s="45"/>
      <c r="C15" s="46"/>
      <c r="D15" s="46"/>
      <c r="E15" s="34" t="s">
        <v>30</v>
      </c>
      <c r="F15" s="46"/>
      <c r="G15" s="46"/>
      <c r="H15" s="46"/>
      <c r="I15" s="145" t="s">
        <v>31</v>
      </c>
      <c r="J15" s="34" t="s">
        <v>21</v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32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31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34</v>
      </c>
      <c r="E20" s="46"/>
      <c r="F20" s="46"/>
      <c r="G20" s="46"/>
      <c r="H20" s="46"/>
      <c r="I20" s="145" t="s">
        <v>28</v>
      </c>
      <c r="J20" s="34" t="s">
        <v>21</v>
      </c>
      <c r="K20" s="50"/>
    </row>
    <row r="21" s="1" customFormat="1" ht="18" customHeight="1">
      <c r="B21" s="45"/>
      <c r="C21" s="46"/>
      <c r="D21" s="46"/>
      <c r="E21" s="34" t="s">
        <v>24</v>
      </c>
      <c r="F21" s="46"/>
      <c r="G21" s="46"/>
      <c r="H21" s="46"/>
      <c r="I21" s="145" t="s">
        <v>31</v>
      </c>
      <c r="J21" s="34" t="s">
        <v>21</v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38</v>
      </c>
      <c r="E27" s="46"/>
      <c r="F27" s="46"/>
      <c r="G27" s="46"/>
      <c r="H27" s="46"/>
      <c r="I27" s="143"/>
      <c r="J27" s="154">
        <f>ROUND(J80,2)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40</v>
      </c>
      <c r="G29" s="46"/>
      <c r="H29" s="46"/>
      <c r="I29" s="155" t="s">
        <v>39</v>
      </c>
      <c r="J29" s="51" t="s">
        <v>41</v>
      </c>
      <c r="K29" s="50"/>
    </row>
    <row r="30" s="1" customFormat="1" ht="14.4" customHeight="1">
      <c r="B30" s="45"/>
      <c r="C30" s="46"/>
      <c r="D30" s="54" t="s">
        <v>42</v>
      </c>
      <c r="E30" s="54" t="s">
        <v>43</v>
      </c>
      <c r="F30" s="156">
        <f>ROUND(SUM(BE80:BE160), 2)</f>
        <v>0</v>
      </c>
      <c r="G30" s="46"/>
      <c r="H30" s="46"/>
      <c r="I30" s="157">
        <v>0.20999999999999999</v>
      </c>
      <c r="J30" s="156">
        <f>ROUND(ROUND((SUM(BE80:BE160)), 2)*I30, 2)</f>
        <v>0</v>
      </c>
      <c r="K30" s="50"/>
    </row>
    <row r="31" s="1" customFormat="1" ht="14.4" customHeight="1">
      <c r="B31" s="45"/>
      <c r="C31" s="46"/>
      <c r="D31" s="46"/>
      <c r="E31" s="54" t="s">
        <v>44</v>
      </c>
      <c r="F31" s="156">
        <f>ROUND(SUM(BF80:BF160), 2)</f>
        <v>0</v>
      </c>
      <c r="G31" s="46"/>
      <c r="H31" s="46"/>
      <c r="I31" s="157">
        <v>0.14999999999999999</v>
      </c>
      <c r="J31" s="156">
        <f>ROUND(ROUND((SUM(BF80:BF160)),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45</v>
      </c>
      <c r="F32" s="156">
        <f>ROUND(SUM(BG80:BG160),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46</v>
      </c>
      <c r="F33" s="156">
        <f>ROUND(SUM(BH80:BH160),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47</v>
      </c>
      <c r="F34" s="156">
        <f>ROUND(SUM(BI80:BI160),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48</v>
      </c>
      <c r="E36" s="97"/>
      <c r="F36" s="97"/>
      <c r="G36" s="160" t="s">
        <v>49</v>
      </c>
      <c r="H36" s="161" t="s">
        <v>50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130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Novostavba 2. areálu MŠ Hostivice - Finalizace projektu 11.7.2018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128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D.2 IO.04 - Komunikace - parkoviště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 xml:space="preserve"> </v>
      </c>
      <c r="G49" s="46"/>
      <c r="H49" s="46"/>
      <c r="I49" s="145" t="s">
        <v>25</v>
      </c>
      <c r="J49" s="146" t="str">
        <f>IF(J12="","",J12)</f>
        <v>1. 3. 2018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>Město Hostivice</v>
      </c>
      <c r="G51" s="46"/>
      <c r="H51" s="46"/>
      <c r="I51" s="145" t="s">
        <v>34</v>
      </c>
      <c r="J51" s="43" t="str">
        <f>E21</f>
        <v xml:space="preserve"> </v>
      </c>
      <c r="K51" s="50"/>
    </row>
    <row r="52" s="1" customFormat="1" ht="14.4" customHeight="1">
      <c r="B52" s="45"/>
      <c r="C52" s="39" t="s">
        <v>32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131</v>
      </c>
      <c r="D54" s="158"/>
      <c r="E54" s="158"/>
      <c r="F54" s="158"/>
      <c r="G54" s="158"/>
      <c r="H54" s="158"/>
      <c r="I54" s="172"/>
      <c r="J54" s="173" t="s">
        <v>132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133</v>
      </c>
      <c r="D56" s="46"/>
      <c r="E56" s="46"/>
      <c r="F56" s="46"/>
      <c r="G56" s="46"/>
      <c r="H56" s="46"/>
      <c r="I56" s="143"/>
      <c r="J56" s="154">
        <f>J80</f>
        <v>0</v>
      </c>
      <c r="K56" s="50"/>
      <c r="AU56" s="23" t="s">
        <v>134</v>
      </c>
    </row>
    <row r="57" s="7" customFormat="1" ht="24.96" customHeight="1">
      <c r="B57" s="176"/>
      <c r="C57" s="177"/>
      <c r="D57" s="178" t="s">
        <v>3328</v>
      </c>
      <c r="E57" s="179"/>
      <c r="F57" s="179"/>
      <c r="G57" s="179"/>
      <c r="H57" s="179"/>
      <c r="I57" s="180"/>
      <c r="J57" s="181">
        <f>J81</f>
        <v>0</v>
      </c>
      <c r="K57" s="182"/>
    </row>
    <row r="58" s="11" customFormat="1" ht="19.92" customHeight="1">
      <c r="B58" s="252"/>
      <c r="C58" s="253"/>
      <c r="D58" s="254" t="s">
        <v>3596</v>
      </c>
      <c r="E58" s="255"/>
      <c r="F58" s="255"/>
      <c r="G58" s="255"/>
      <c r="H58" s="255"/>
      <c r="I58" s="256"/>
      <c r="J58" s="257">
        <f>J82</f>
        <v>0</v>
      </c>
      <c r="K58" s="258"/>
    </row>
    <row r="59" s="11" customFormat="1" ht="19.92" customHeight="1">
      <c r="B59" s="252"/>
      <c r="C59" s="253"/>
      <c r="D59" s="254" t="s">
        <v>3329</v>
      </c>
      <c r="E59" s="255"/>
      <c r="F59" s="255"/>
      <c r="G59" s="255"/>
      <c r="H59" s="255"/>
      <c r="I59" s="256"/>
      <c r="J59" s="257">
        <f>J90</f>
        <v>0</v>
      </c>
      <c r="K59" s="258"/>
    </row>
    <row r="60" s="11" customFormat="1" ht="19.92" customHeight="1">
      <c r="B60" s="252"/>
      <c r="C60" s="253"/>
      <c r="D60" s="254" t="s">
        <v>3330</v>
      </c>
      <c r="E60" s="255"/>
      <c r="F60" s="255"/>
      <c r="G60" s="255"/>
      <c r="H60" s="255"/>
      <c r="I60" s="256"/>
      <c r="J60" s="257">
        <f>J140</f>
        <v>0</v>
      </c>
      <c r="K60" s="258"/>
    </row>
    <row r="61" s="1" customFormat="1" ht="21.84" customHeight="1">
      <c r="B61" s="45"/>
      <c r="C61" s="46"/>
      <c r="D61" s="46"/>
      <c r="E61" s="46"/>
      <c r="F61" s="46"/>
      <c r="G61" s="46"/>
      <c r="H61" s="46"/>
      <c r="I61" s="143"/>
      <c r="J61" s="46"/>
      <c r="K61" s="50"/>
    </row>
    <row r="62" s="1" customFormat="1" ht="6.96" customHeight="1">
      <c r="B62" s="66"/>
      <c r="C62" s="67"/>
      <c r="D62" s="67"/>
      <c r="E62" s="67"/>
      <c r="F62" s="67"/>
      <c r="G62" s="67"/>
      <c r="H62" s="67"/>
      <c r="I62" s="165"/>
      <c r="J62" s="67"/>
      <c r="K62" s="68"/>
    </row>
    <row r="66" s="1" customFormat="1" ht="6.96" customHeight="1">
      <c r="B66" s="69"/>
      <c r="C66" s="70"/>
      <c r="D66" s="70"/>
      <c r="E66" s="70"/>
      <c r="F66" s="70"/>
      <c r="G66" s="70"/>
      <c r="H66" s="70"/>
      <c r="I66" s="168"/>
      <c r="J66" s="70"/>
      <c r="K66" s="70"/>
      <c r="L66" s="71"/>
    </row>
    <row r="67" s="1" customFormat="1" ht="36.96" customHeight="1">
      <c r="B67" s="45"/>
      <c r="C67" s="72" t="s">
        <v>165</v>
      </c>
      <c r="D67" s="73"/>
      <c r="E67" s="73"/>
      <c r="F67" s="73"/>
      <c r="G67" s="73"/>
      <c r="H67" s="73"/>
      <c r="I67" s="183"/>
      <c r="J67" s="73"/>
      <c r="K67" s="73"/>
      <c r="L67" s="71"/>
    </row>
    <row r="68" s="1" customFormat="1" ht="6.96" customHeight="1">
      <c r="B68" s="45"/>
      <c r="C68" s="73"/>
      <c r="D68" s="73"/>
      <c r="E68" s="73"/>
      <c r="F68" s="73"/>
      <c r="G68" s="73"/>
      <c r="H68" s="73"/>
      <c r="I68" s="183"/>
      <c r="J68" s="73"/>
      <c r="K68" s="73"/>
      <c r="L68" s="71"/>
    </row>
    <row r="69" s="1" customFormat="1" ht="14.4" customHeight="1">
      <c r="B69" s="45"/>
      <c r="C69" s="75" t="s">
        <v>18</v>
      </c>
      <c r="D69" s="73"/>
      <c r="E69" s="73"/>
      <c r="F69" s="73"/>
      <c r="G69" s="73"/>
      <c r="H69" s="73"/>
      <c r="I69" s="183"/>
      <c r="J69" s="73"/>
      <c r="K69" s="73"/>
      <c r="L69" s="71"/>
    </row>
    <row r="70" s="1" customFormat="1" ht="16.5" customHeight="1">
      <c r="B70" s="45"/>
      <c r="C70" s="73"/>
      <c r="D70" s="73"/>
      <c r="E70" s="184" t="str">
        <f>E7</f>
        <v>Novostavba 2. areálu MŠ Hostivice - Finalizace projektu 11.7.2018</v>
      </c>
      <c r="F70" s="75"/>
      <c r="G70" s="75"/>
      <c r="H70" s="75"/>
      <c r="I70" s="183"/>
      <c r="J70" s="73"/>
      <c r="K70" s="73"/>
      <c r="L70" s="71"/>
    </row>
    <row r="71" s="1" customFormat="1" ht="14.4" customHeight="1">
      <c r="B71" s="45"/>
      <c r="C71" s="75" t="s">
        <v>128</v>
      </c>
      <c r="D71" s="73"/>
      <c r="E71" s="73"/>
      <c r="F71" s="73"/>
      <c r="G71" s="73"/>
      <c r="H71" s="73"/>
      <c r="I71" s="183"/>
      <c r="J71" s="73"/>
      <c r="K71" s="73"/>
      <c r="L71" s="71"/>
    </row>
    <row r="72" s="1" customFormat="1" ht="17.25" customHeight="1">
      <c r="B72" s="45"/>
      <c r="C72" s="73"/>
      <c r="D72" s="73"/>
      <c r="E72" s="81" t="str">
        <f>E9</f>
        <v>D.2 IO.04 - Komunikace - parkoviště</v>
      </c>
      <c r="F72" s="73"/>
      <c r="G72" s="73"/>
      <c r="H72" s="73"/>
      <c r="I72" s="183"/>
      <c r="J72" s="73"/>
      <c r="K72" s="73"/>
      <c r="L72" s="71"/>
    </row>
    <row r="73" s="1" customFormat="1" ht="6.96" customHeight="1">
      <c r="B73" s="45"/>
      <c r="C73" s="73"/>
      <c r="D73" s="73"/>
      <c r="E73" s="73"/>
      <c r="F73" s="73"/>
      <c r="G73" s="73"/>
      <c r="H73" s="73"/>
      <c r="I73" s="183"/>
      <c r="J73" s="73"/>
      <c r="K73" s="73"/>
      <c r="L73" s="71"/>
    </row>
    <row r="74" s="1" customFormat="1" ht="18" customHeight="1">
      <c r="B74" s="45"/>
      <c r="C74" s="75" t="s">
        <v>23</v>
      </c>
      <c r="D74" s="73"/>
      <c r="E74" s="73"/>
      <c r="F74" s="185" t="str">
        <f>F12</f>
        <v xml:space="preserve"> </v>
      </c>
      <c r="G74" s="73"/>
      <c r="H74" s="73"/>
      <c r="I74" s="186" t="s">
        <v>25</v>
      </c>
      <c r="J74" s="84" t="str">
        <f>IF(J12="","",J12)</f>
        <v>1. 3. 2018</v>
      </c>
      <c r="K74" s="73"/>
      <c r="L74" s="71"/>
    </row>
    <row r="75" s="1" customFormat="1" ht="6.96" customHeight="1">
      <c r="B75" s="45"/>
      <c r="C75" s="73"/>
      <c r="D75" s="73"/>
      <c r="E75" s="73"/>
      <c r="F75" s="73"/>
      <c r="G75" s="73"/>
      <c r="H75" s="73"/>
      <c r="I75" s="183"/>
      <c r="J75" s="73"/>
      <c r="K75" s="73"/>
      <c r="L75" s="71"/>
    </row>
    <row r="76" s="1" customFormat="1">
      <c r="B76" s="45"/>
      <c r="C76" s="75" t="s">
        <v>27</v>
      </c>
      <c r="D76" s="73"/>
      <c r="E76" s="73"/>
      <c r="F76" s="185" t="str">
        <f>E15</f>
        <v>Město Hostivice</v>
      </c>
      <c r="G76" s="73"/>
      <c r="H76" s="73"/>
      <c r="I76" s="186" t="s">
        <v>34</v>
      </c>
      <c r="J76" s="185" t="str">
        <f>E21</f>
        <v xml:space="preserve"> </v>
      </c>
      <c r="K76" s="73"/>
      <c r="L76" s="71"/>
    </row>
    <row r="77" s="1" customFormat="1" ht="14.4" customHeight="1">
      <c r="B77" s="45"/>
      <c r="C77" s="75" t="s">
        <v>32</v>
      </c>
      <c r="D77" s="73"/>
      <c r="E77" s="73"/>
      <c r="F77" s="185" t="str">
        <f>IF(E18="","",E18)</f>
        <v/>
      </c>
      <c r="G77" s="73"/>
      <c r="H77" s="73"/>
      <c r="I77" s="183"/>
      <c r="J77" s="73"/>
      <c r="K77" s="73"/>
      <c r="L77" s="71"/>
    </row>
    <row r="78" s="1" customFormat="1" ht="10.32" customHeight="1">
      <c r="B78" s="45"/>
      <c r="C78" s="73"/>
      <c r="D78" s="73"/>
      <c r="E78" s="73"/>
      <c r="F78" s="73"/>
      <c r="G78" s="73"/>
      <c r="H78" s="73"/>
      <c r="I78" s="183"/>
      <c r="J78" s="73"/>
      <c r="K78" s="73"/>
      <c r="L78" s="71"/>
    </row>
    <row r="79" s="8" customFormat="1" ht="29.28" customHeight="1">
      <c r="B79" s="187"/>
      <c r="C79" s="188" t="s">
        <v>166</v>
      </c>
      <c r="D79" s="189" t="s">
        <v>57</v>
      </c>
      <c r="E79" s="189" t="s">
        <v>53</v>
      </c>
      <c r="F79" s="189" t="s">
        <v>167</v>
      </c>
      <c r="G79" s="189" t="s">
        <v>168</v>
      </c>
      <c r="H79" s="189" t="s">
        <v>169</v>
      </c>
      <c r="I79" s="190" t="s">
        <v>170</v>
      </c>
      <c r="J79" s="189" t="s">
        <v>132</v>
      </c>
      <c r="K79" s="191" t="s">
        <v>171</v>
      </c>
      <c r="L79" s="192"/>
      <c r="M79" s="101" t="s">
        <v>172</v>
      </c>
      <c r="N79" s="102" t="s">
        <v>42</v>
      </c>
      <c r="O79" s="102" t="s">
        <v>173</v>
      </c>
      <c r="P79" s="102" t="s">
        <v>174</v>
      </c>
      <c r="Q79" s="102" t="s">
        <v>175</v>
      </c>
      <c r="R79" s="102" t="s">
        <v>176</v>
      </c>
      <c r="S79" s="102" t="s">
        <v>177</v>
      </c>
      <c r="T79" s="103" t="s">
        <v>178</v>
      </c>
    </row>
    <row r="80" s="1" customFormat="1" ht="29.28" customHeight="1">
      <c r="B80" s="45"/>
      <c r="C80" s="107" t="s">
        <v>133</v>
      </c>
      <c r="D80" s="73"/>
      <c r="E80" s="73"/>
      <c r="F80" s="73"/>
      <c r="G80" s="73"/>
      <c r="H80" s="73"/>
      <c r="I80" s="183"/>
      <c r="J80" s="193">
        <f>BK80</f>
        <v>0</v>
      </c>
      <c r="K80" s="73"/>
      <c r="L80" s="71"/>
      <c r="M80" s="104"/>
      <c r="N80" s="105"/>
      <c r="O80" s="105"/>
      <c r="P80" s="194">
        <f>P81</f>
        <v>0</v>
      </c>
      <c r="Q80" s="105"/>
      <c r="R80" s="194">
        <f>R81</f>
        <v>0</v>
      </c>
      <c r="S80" s="105"/>
      <c r="T80" s="195">
        <f>T81</f>
        <v>0</v>
      </c>
      <c r="AT80" s="23" t="s">
        <v>71</v>
      </c>
      <c r="AU80" s="23" t="s">
        <v>134</v>
      </c>
      <c r="BK80" s="196">
        <f>BK81</f>
        <v>0</v>
      </c>
    </row>
    <row r="81" s="9" customFormat="1" ht="37.44" customHeight="1">
      <c r="B81" s="197"/>
      <c r="C81" s="198"/>
      <c r="D81" s="199" t="s">
        <v>71</v>
      </c>
      <c r="E81" s="200" t="s">
        <v>2041</v>
      </c>
      <c r="F81" s="200" t="s">
        <v>3331</v>
      </c>
      <c r="G81" s="198"/>
      <c r="H81" s="198"/>
      <c r="I81" s="201"/>
      <c r="J81" s="202">
        <f>BK81</f>
        <v>0</v>
      </c>
      <c r="K81" s="198"/>
      <c r="L81" s="203"/>
      <c r="M81" s="204"/>
      <c r="N81" s="205"/>
      <c r="O81" s="205"/>
      <c r="P81" s="206">
        <f>P82+P90+P140</f>
        <v>0</v>
      </c>
      <c r="Q81" s="205"/>
      <c r="R81" s="206">
        <f>R82+R90+R140</f>
        <v>0</v>
      </c>
      <c r="S81" s="205"/>
      <c r="T81" s="207">
        <f>T82+T90+T140</f>
        <v>0</v>
      </c>
      <c r="AR81" s="208" t="s">
        <v>80</v>
      </c>
      <c r="AT81" s="209" t="s">
        <v>71</v>
      </c>
      <c r="AU81" s="209" t="s">
        <v>72</v>
      </c>
      <c r="AY81" s="208" t="s">
        <v>181</v>
      </c>
      <c r="BK81" s="210">
        <f>BK82+BK90+BK140</f>
        <v>0</v>
      </c>
    </row>
    <row r="82" s="9" customFormat="1" ht="19.92" customHeight="1">
      <c r="B82" s="197"/>
      <c r="C82" s="198"/>
      <c r="D82" s="199" t="s">
        <v>71</v>
      </c>
      <c r="E82" s="259" t="s">
        <v>80</v>
      </c>
      <c r="F82" s="259" t="s">
        <v>3216</v>
      </c>
      <c r="G82" s="198"/>
      <c r="H82" s="198"/>
      <c r="I82" s="201"/>
      <c r="J82" s="260">
        <f>BK82</f>
        <v>0</v>
      </c>
      <c r="K82" s="198"/>
      <c r="L82" s="203"/>
      <c r="M82" s="204"/>
      <c r="N82" s="205"/>
      <c r="O82" s="205"/>
      <c r="P82" s="206">
        <f>SUM(P83:P89)</f>
        <v>0</v>
      </c>
      <c r="Q82" s="205"/>
      <c r="R82" s="206">
        <f>SUM(R83:R89)</f>
        <v>0</v>
      </c>
      <c r="S82" s="205"/>
      <c r="T82" s="207">
        <f>SUM(T83:T89)</f>
        <v>0</v>
      </c>
      <c r="AR82" s="208" t="s">
        <v>80</v>
      </c>
      <c r="AT82" s="209" t="s">
        <v>71</v>
      </c>
      <c r="AU82" s="209" t="s">
        <v>80</v>
      </c>
      <c r="AY82" s="208" t="s">
        <v>181</v>
      </c>
      <c r="BK82" s="210">
        <f>SUM(BK83:BK89)</f>
        <v>0</v>
      </c>
    </row>
    <row r="83" s="1" customFormat="1" ht="16.5" customHeight="1">
      <c r="B83" s="45"/>
      <c r="C83" s="236" t="s">
        <v>80</v>
      </c>
      <c r="D83" s="236" t="s">
        <v>222</v>
      </c>
      <c r="E83" s="237" t="s">
        <v>3597</v>
      </c>
      <c r="F83" s="238" t="s">
        <v>3598</v>
      </c>
      <c r="G83" s="239" t="s">
        <v>251</v>
      </c>
      <c r="H83" s="240">
        <v>324.20999999999998</v>
      </c>
      <c r="I83" s="241"/>
      <c r="J83" s="242">
        <f>ROUND(I83*H83,2)</f>
        <v>0</v>
      </c>
      <c r="K83" s="238" t="s">
        <v>186</v>
      </c>
      <c r="L83" s="71"/>
      <c r="M83" s="243" t="s">
        <v>21</v>
      </c>
      <c r="N83" s="244" t="s">
        <v>43</v>
      </c>
      <c r="O83" s="46"/>
      <c r="P83" s="221">
        <f>O83*H83</f>
        <v>0</v>
      </c>
      <c r="Q83" s="221">
        <v>0</v>
      </c>
      <c r="R83" s="221">
        <f>Q83*H83</f>
        <v>0</v>
      </c>
      <c r="S83" s="221">
        <v>0</v>
      </c>
      <c r="T83" s="222">
        <f>S83*H83</f>
        <v>0</v>
      </c>
      <c r="AR83" s="23" t="s">
        <v>188</v>
      </c>
      <c r="AT83" s="23" t="s">
        <v>222</v>
      </c>
      <c r="AU83" s="23" t="s">
        <v>82</v>
      </c>
      <c r="AY83" s="23" t="s">
        <v>181</v>
      </c>
      <c r="BE83" s="223">
        <f>IF(N83="základní",J83,0)</f>
        <v>0</v>
      </c>
      <c r="BF83" s="223">
        <f>IF(N83="snížená",J83,0)</f>
        <v>0</v>
      </c>
      <c r="BG83" s="223">
        <f>IF(N83="zákl. přenesená",J83,0)</f>
        <v>0</v>
      </c>
      <c r="BH83" s="223">
        <f>IF(N83="sníž. přenesená",J83,0)</f>
        <v>0</v>
      </c>
      <c r="BI83" s="223">
        <f>IF(N83="nulová",J83,0)</f>
        <v>0</v>
      </c>
      <c r="BJ83" s="23" t="s">
        <v>80</v>
      </c>
      <c r="BK83" s="223">
        <f>ROUND(I83*H83,2)</f>
        <v>0</v>
      </c>
      <c r="BL83" s="23" t="s">
        <v>188</v>
      </c>
      <c r="BM83" s="23" t="s">
        <v>3599</v>
      </c>
    </row>
    <row r="84" s="1" customFormat="1" ht="16.5" customHeight="1">
      <c r="B84" s="45"/>
      <c r="C84" s="236" t="s">
        <v>82</v>
      </c>
      <c r="D84" s="236" t="s">
        <v>222</v>
      </c>
      <c r="E84" s="237" t="s">
        <v>3600</v>
      </c>
      <c r="F84" s="238" t="s">
        <v>3601</v>
      </c>
      <c r="G84" s="239" t="s">
        <v>251</v>
      </c>
      <c r="H84" s="240">
        <v>2917.8899999999999</v>
      </c>
      <c r="I84" s="241"/>
      <c r="J84" s="242">
        <f>ROUND(I84*H84,2)</f>
        <v>0</v>
      </c>
      <c r="K84" s="238" t="s">
        <v>186</v>
      </c>
      <c r="L84" s="71"/>
      <c r="M84" s="243" t="s">
        <v>21</v>
      </c>
      <c r="N84" s="244" t="s">
        <v>43</v>
      </c>
      <c r="O84" s="46"/>
      <c r="P84" s="221">
        <f>O84*H84</f>
        <v>0</v>
      </c>
      <c r="Q84" s="221">
        <v>0</v>
      </c>
      <c r="R84" s="221">
        <f>Q84*H84</f>
        <v>0</v>
      </c>
      <c r="S84" s="221">
        <v>0</v>
      </c>
      <c r="T84" s="222">
        <f>S84*H84</f>
        <v>0</v>
      </c>
      <c r="AR84" s="23" t="s">
        <v>188</v>
      </c>
      <c r="AT84" s="23" t="s">
        <v>222</v>
      </c>
      <c r="AU84" s="23" t="s">
        <v>82</v>
      </c>
      <c r="AY84" s="23" t="s">
        <v>181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23" t="s">
        <v>80</v>
      </c>
      <c r="BK84" s="223">
        <f>ROUND(I84*H84,2)</f>
        <v>0</v>
      </c>
      <c r="BL84" s="23" t="s">
        <v>188</v>
      </c>
      <c r="BM84" s="23" t="s">
        <v>3602</v>
      </c>
    </row>
    <row r="85" s="10" customFormat="1">
      <c r="B85" s="224"/>
      <c r="C85" s="225"/>
      <c r="D85" s="226" t="s">
        <v>207</v>
      </c>
      <c r="E85" s="227" t="s">
        <v>21</v>
      </c>
      <c r="F85" s="228" t="s">
        <v>3603</v>
      </c>
      <c r="G85" s="225"/>
      <c r="H85" s="229">
        <v>2917.8899999999999</v>
      </c>
      <c r="I85" s="230"/>
      <c r="J85" s="225"/>
      <c r="K85" s="225"/>
      <c r="L85" s="231"/>
      <c r="M85" s="232"/>
      <c r="N85" s="233"/>
      <c r="O85" s="233"/>
      <c r="P85" s="233"/>
      <c r="Q85" s="233"/>
      <c r="R85" s="233"/>
      <c r="S85" s="233"/>
      <c r="T85" s="234"/>
      <c r="AT85" s="235" t="s">
        <v>207</v>
      </c>
      <c r="AU85" s="235" t="s">
        <v>82</v>
      </c>
      <c r="AV85" s="10" t="s">
        <v>82</v>
      </c>
      <c r="AW85" s="10" t="s">
        <v>35</v>
      </c>
      <c r="AX85" s="10" t="s">
        <v>72</v>
      </c>
      <c r="AY85" s="235" t="s">
        <v>181</v>
      </c>
    </row>
    <row r="86" s="13" customFormat="1">
      <c r="B86" s="280"/>
      <c r="C86" s="281"/>
      <c r="D86" s="226" t="s">
        <v>207</v>
      </c>
      <c r="E86" s="282" t="s">
        <v>21</v>
      </c>
      <c r="F86" s="283" t="s">
        <v>3221</v>
      </c>
      <c r="G86" s="281"/>
      <c r="H86" s="284">
        <v>2917.8899999999999</v>
      </c>
      <c r="I86" s="285"/>
      <c r="J86" s="281"/>
      <c r="K86" s="281"/>
      <c r="L86" s="286"/>
      <c r="M86" s="287"/>
      <c r="N86" s="288"/>
      <c r="O86" s="288"/>
      <c r="P86" s="288"/>
      <c r="Q86" s="288"/>
      <c r="R86" s="288"/>
      <c r="S86" s="288"/>
      <c r="T86" s="289"/>
      <c r="AT86" s="290" t="s">
        <v>207</v>
      </c>
      <c r="AU86" s="290" t="s">
        <v>82</v>
      </c>
      <c r="AV86" s="13" t="s">
        <v>188</v>
      </c>
      <c r="AW86" s="13" t="s">
        <v>35</v>
      </c>
      <c r="AX86" s="13" t="s">
        <v>80</v>
      </c>
      <c r="AY86" s="290" t="s">
        <v>181</v>
      </c>
    </row>
    <row r="87" s="1" customFormat="1" ht="16.5" customHeight="1">
      <c r="B87" s="45"/>
      <c r="C87" s="236" t="s">
        <v>179</v>
      </c>
      <c r="D87" s="236" t="s">
        <v>222</v>
      </c>
      <c r="E87" s="237" t="s">
        <v>3604</v>
      </c>
      <c r="F87" s="238" t="s">
        <v>3605</v>
      </c>
      <c r="G87" s="239" t="s">
        <v>251</v>
      </c>
      <c r="H87" s="240">
        <v>324.20999999999998</v>
      </c>
      <c r="I87" s="241"/>
      <c r="J87" s="242">
        <f>ROUND(I87*H87,2)</f>
        <v>0</v>
      </c>
      <c r="K87" s="238" t="s">
        <v>344</v>
      </c>
      <c r="L87" s="71"/>
      <c r="M87" s="243" t="s">
        <v>21</v>
      </c>
      <c r="N87" s="244" t="s">
        <v>43</v>
      </c>
      <c r="O87" s="46"/>
      <c r="P87" s="221">
        <f>O87*H87</f>
        <v>0</v>
      </c>
      <c r="Q87" s="221">
        <v>0</v>
      </c>
      <c r="R87" s="221">
        <f>Q87*H87</f>
        <v>0</v>
      </c>
      <c r="S87" s="221">
        <v>0</v>
      </c>
      <c r="T87" s="222">
        <f>S87*H87</f>
        <v>0</v>
      </c>
      <c r="AR87" s="23" t="s">
        <v>188</v>
      </c>
      <c r="AT87" s="23" t="s">
        <v>222</v>
      </c>
      <c r="AU87" s="23" t="s">
        <v>82</v>
      </c>
      <c r="AY87" s="23" t="s">
        <v>181</v>
      </c>
      <c r="BE87" s="223">
        <f>IF(N87="základní",J87,0)</f>
        <v>0</v>
      </c>
      <c r="BF87" s="223">
        <f>IF(N87="snížená",J87,0)</f>
        <v>0</v>
      </c>
      <c r="BG87" s="223">
        <f>IF(N87="zákl. přenesená",J87,0)</f>
        <v>0</v>
      </c>
      <c r="BH87" s="223">
        <f>IF(N87="sníž. přenesená",J87,0)</f>
        <v>0</v>
      </c>
      <c r="BI87" s="223">
        <f>IF(N87="nulová",J87,0)</f>
        <v>0</v>
      </c>
      <c r="BJ87" s="23" t="s">
        <v>80</v>
      </c>
      <c r="BK87" s="223">
        <f>ROUND(I87*H87,2)</f>
        <v>0</v>
      </c>
      <c r="BL87" s="23" t="s">
        <v>188</v>
      </c>
      <c r="BM87" s="23" t="s">
        <v>3606</v>
      </c>
    </row>
    <row r="88" s="10" customFormat="1">
      <c r="B88" s="224"/>
      <c r="C88" s="225"/>
      <c r="D88" s="226" t="s">
        <v>207</v>
      </c>
      <c r="E88" s="227" t="s">
        <v>21</v>
      </c>
      <c r="F88" s="228" t="s">
        <v>3607</v>
      </c>
      <c r="G88" s="225"/>
      <c r="H88" s="229">
        <v>324.20999999999998</v>
      </c>
      <c r="I88" s="230"/>
      <c r="J88" s="225"/>
      <c r="K88" s="225"/>
      <c r="L88" s="231"/>
      <c r="M88" s="232"/>
      <c r="N88" s="233"/>
      <c r="O88" s="233"/>
      <c r="P88" s="233"/>
      <c r="Q88" s="233"/>
      <c r="R88" s="233"/>
      <c r="S88" s="233"/>
      <c r="T88" s="234"/>
      <c r="AT88" s="235" t="s">
        <v>207</v>
      </c>
      <c r="AU88" s="235" t="s">
        <v>82</v>
      </c>
      <c r="AV88" s="10" t="s">
        <v>82</v>
      </c>
      <c r="AW88" s="10" t="s">
        <v>35</v>
      </c>
      <c r="AX88" s="10" t="s">
        <v>72</v>
      </c>
      <c r="AY88" s="235" t="s">
        <v>181</v>
      </c>
    </row>
    <row r="89" s="13" customFormat="1">
      <c r="B89" s="280"/>
      <c r="C89" s="281"/>
      <c r="D89" s="226" t="s">
        <v>207</v>
      </c>
      <c r="E89" s="282" t="s">
        <v>21</v>
      </c>
      <c r="F89" s="283" t="s">
        <v>3221</v>
      </c>
      <c r="G89" s="281"/>
      <c r="H89" s="284">
        <v>324.20999999999998</v>
      </c>
      <c r="I89" s="285"/>
      <c r="J89" s="281"/>
      <c r="K89" s="281"/>
      <c r="L89" s="286"/>
      <c r="M89" s="287"/>
      <c r="N89" s="288"/>
      <c r="O89" s="288"/>
      <c r="P89" s="288"/>
      <c r="Q89" s="288"/>
      <c r="R89" s="288"/>
      <c r="S89" s="288"/>
      <c r="T89" s="289"/>
      <c r="AT89" s="290" t="s">
        <v>207</v>
      </c>
      <c r="AU89" s="290" t="s">
        <v>82</v>
      </c>
      <c r="AV89" s="13" t="s">
        <v>188</v>
      </c>
      <c r="AW89" s="13" t="s">
        <v>35</v>
      </c>
      <c r="AX89" s="13" t="s">
        <v>80</v>
      </c>
      <c r="AY89" s="290" t="s">
        <v>181</v>
      </c>
    </row>
    <row r="90" s="9" customFormat="1" ht="29.88" customHeight="1">
      <c r="B90" s="197"/>
      <c r="C90" s="198"/>
      <c r="D90" s="199" t="s">
        <v>71</v>
      </c>
      <c r="E90" s="259" t="s">
        <v>199</v>
      </c>
      <c r="F90" s="259" t="s">
        <v>3332</v>
      </c>
      <c r="G90" s="198"/>
      <c r="H90" s="198"/>
      <c r="I90" s="201"/>
      <c r="J90" s="260">
        <f>BK90</f>
        <v>0</v>
      </c>
      <c r="K90" s="198"/>
      <c r="L90" s="203"/>
      <c r="M90" s="204"/>
      <c r="N90" s="205"/>
      <c r="O90" s="205"/>
      <c r="P90" s="206">
        <f>SUM(P91:P139)</f>
        <v>0</v>
      </c>
      <c r="Q90" s="205"/>
      <c r="R90" s="206">
        <f>SUM(R91:R139)</f>
        <v>0</v>
      </c>
      <c r="S90" s="205"/>
      <c r="T90" s="207">
        <f>SUM(T91:T139)</f>
        <v>0</v>
      </c>
      <c r="AR90" s="208" t="s">
        <v>80</v>
      </c>
      <c r="AT90" s="209" t="s">
        <v>71</v>
      </c>
      <c r="AU90" s="209" t="s">
        <v>80</v>
      </c>
      <c r="AY90" s="208" t="s">
        <v>181</v>
      </c>
      <c r="BK90" s="210">
        <f>SUM(BK91:BK139)</f>
        <v>0</v>
      </c>
    </row>
    <row r="91" s="1" customFormat="1" ht="16.5" customHeight="1">
      <c r="B91" s="45"/>
      <c r="C91" s="236" t="s">
        <v>188</v>
      </c>
      <c r="D91" s="236" t="s">
        <v>222</v>
      </c>
      <c r="E91" s="237" t="s">
        <v>3608</v>
      </c>
      <c r="F91" s="238" t="s">
        <v>3609</v>
      </c>
      <c r="G91" s="239" t="s">
        <v>219</v>
      </c>
      <c r="H91" s="240">
        <v>7</v>
      </c>
      <c r="I91" s="241"/>
      <c r="J91" s="242">
        <f>ROUND(I91*H91,2)</f>
        <v>0</v>
      </c>
      <c r="K91" s="238" t="s">
        <v>344</v>
      </c>
      <c r="L91" s="71"/>
      <c r="M91" s="243" t="s">
        <v>21</v>
      </c>
      <c r="N91" s="244" t="s">
        <v>43</v>
      </c>
      <c r="O91" s="46"/>
      <c r="P91" s="221">
        <f>O91*H91</f>
        <v>0</v>
      </c>
      <c r="Q91" s="221">
        <v>0</v>
      </c>
      <c r="R91" s="221">
        <f>Q91*H91</f>
        <v>0</v>
      </c>
      <c r="S91" s="221">
        <v>0</v>
      </c>
      <c r="T91" s="222">
        <f>S91*H91</f>
        <v>0</v>
      </c>
      <c r="AR91" s="23" t="s">
        <v>188</v>
      </c>
      <c r="AT91" s="23" t="s">
        <v>222</v>
      </c>
      <c r="AU91" s="23" t="s">
        <v>82</v>
      </c>
      <c r="AY91" s="23" t="s">
        <v>181</v>
      </c>
      <c r="BE91" s="223">
        <f>IF(N91="základní",J91,0)</f>
        <v>0</v>
      </c>
      <c r="BF91" s="223">
        <f>IF(N91="snížená",J91,0)</f>
        <v>0</v>
      </c>
      <c r="BG91" s="223">
        <f>IF(N91="zákl. přenesená",J91,0)</f>
        <v>0</v>
      </c>
      <c r="BH91" s="223">
        <f>IF(N91="sníž. přenesená",J91,0)</f>
        <v>0</v>
      </c>
      <c r="BI91" s="223">
        <f>IF(N91="nulová",J91,0)</f>
        <v>0</v>
      </c>
      <c r="BJ91" s="23" t="s">
        <v>80</v>
      </c>
      <c r="BK91" s="223">
        <f>ROUND(I91*H91,2)</f>
        <v>0</v>
      </c>
      <c r="BL91" s="23" t="s">
        <v>188</v>
      </c>
      <c r="BM91" s="23" t="s">
        <v>3610</v>
      </c>
    </row>
    <row r="92" s="10" customFormat="1">
      <c r="B92" s="224"/>
      <c r="C92" s="225"/>
      <c r="D92" s="226" t="s">
        <v>207</v>
      </c>
      <c r="E92" s="227" t="s">
        <v>21</v>
      </c>
      <c r="F92" s="228" t="s">
        <v>3611</v>
      </c>
      <c r="G92" s="225"/>
      <c r="H92" s="229">
        <v>7</v>
      </c>
      <c r="I92" s="230"/>
      <c r="J92" s="225"/>
      <c r="K92" s="225"/>
      <c r="L92" s="231"/>
      <c r="M92" s="232"/>
      <c r="N92" s="233"/>
      <c r="O92" s="233"/>
      <c r="P92" s="233"/>
      <c r="Q92" s="233"/>
      <c r="R92" s="233"/>
      <c r="S92" s="233"/>
      <c r="T92" s="234"/>
      <c r="AT92" s="235" t="s">
        <v>207</v>
      </c>
      <c r="AU92" s="235" t="s">
        <v>82</v>
      </c>
      <c r="AV92" s="10" t="s">
        <v>82</v>
      </c>
      <c r="AW92" s="10" t="s">
        <v>35</v>
      </c>
      <c r="AX92" s="10" t="s">
        <v>72</v>
      </c>
      <c r="AY92" s="235" t="s">
        <v>181</v>
      </c>
    </row>
    <row r="93" s="13" customFormat="1">
      <c r="B93" s="280"/>
      <c r="C93" s="281"/>
      <c r="D93" s="226" t="s">
        <v>207</v>
      </c>
      <c r="E93" s="282" t="s">
        <v>21</v>
      </c>
      <c r="F93" s="283" t="s">
        <v>3221</v>
      </c>
      <c r="G93" s="281"/>
      <c r="H93" s="284">
        <v>7</v>
      </c>
      <c r="I93" s="285"/>
      <c r="J93" s="281"/>
      <c r="K93" s="281"/>
      <c r="L93" s="286"/>
      <c r="M93" s="287"/>
      <c r="N93" s="288"/>
      <c r="O93" s="288"/>
      <c r="P93" s="288"/>
      <c r="Q93" s="288"/>
      <c r="R93" s="288"/>
      <c r="S93" s="288"/>
      <c r="T93" s="289"/>
      <c r="AT93" s="290" t="s">
        <v>207</v>
      </c>
      <c r="AU93" s="290" t="s">
        <v>82</v>
      </c>
      <c r="AV93" s="13" t="s">
        <v>188</v>
      </c>
      <c r="AW93" s="13" t="s">
        <v>35</v>
      </c>
      <c r="AX93" s="13" t="s">
        <v>80</v>
      </c>
      <c r="AY93" s="290" t="s">
        <v>181</v>
      </c>
    </row>
    <row r="94" s="1" customFormat="1" ht="16.5" customHeight="1">
      <c r="B94" s="45"/>
      <c r="C94" s="236" t="s">
        <v>199</v>
      </c>
      <c r="D94" s="236" t="s">
        <v>222</v>
      </c>
      <c r="E94" s="237" t="s">
        <v>3612</v>
      </c>
      <c r="F94" s="238" t="s">
        <v>3613</v>
      </c>
      <c r="G94" s="239" t="s">
        <v>251</v>
      </c>
      <c r="H94" s="240">
        <v>0.69999999999999996</v>
      </c>
      <c r="I94" s="241"/>
      <c r="J94" s="242">
        <f>ROUND(I94*H94,2)</f>
        <v>0</v>
      </c>
      <c r="K94" s="238" t="s">
        <v>344</v>
      </c>
      <c r="L94" s="71"/>
      <c r="M94" s="243" t="s">
        <v>21</v>
      </c>
      <c r="N94" s="244" t="s">
        <v>43</v>
      </c>
      <c r="O94" s="46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AR94" s="23" t="s">
        <v>188</v>
      </c>
      <c r="AT94" s="23" t="s">
        <v>222</v>
      </c>
      <c r="AU94" s="23" t="s">
        <v>82</v>
      </c>
      <c r="AY94" s="23" t="s">
        <v>181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23" t="s">
        <v>80</v>
      </c>
      <c r="BK94" s="223">
        <f>ROUND(I94*H94,2)</f>
        <v>0</v>
      </c>
      <c r="BL94" s="23" t="s">
        <v>188</v>
      </c>
      <c r="BM94" s="23" t="s">
        <v>3614</v>
      </c>
    </row>
    <row r="95" s="10" customFormat="1">
      <c r="B95" s="224"/>
      <c r="C95" s="225"/>
      <c r="D95" s="226" t="s">
        <v>207</v>
      </c>
      <c r="E95" s="227" t="s">
        <v>21</v>
      </c>
      <c r="F95" s="228" t="s">
        <v>3615</v>
      </c>
      <c r="G95" s="225"/>
      <c r="H95" s="229">
        <v>0.69999999999999996</v>
      </c>
      <c r="I95" s="230"/>
      <c r="J95" s="225"/>
      <c r="K95" s="225"/>
      <c r="L95" s="231"/>
      <c r="M95" s="232"/>
      <c r="N95" s="233"/>
      <c r="O95" s="233"/>
      <c r="P95" s="233"/>
      <c r="Q95" s="233"/>
      <c r="R95" s="233"/>
      <c r="S95" s="233"/>
      <c r="T95" s="234"/>
      <c r="AT95" s="235" t="s">
        <v>207</v>
      </c>
      <c r="AU95" s="235" t="s">
        <v>82</v>
      </c>
      <c r="AV95" s="10" t="s">
        <v>82</v>
      </c>
      <c r="AW95" s="10" t="s">
        <v>35</v>
      </c>
      <c r="AX95" s="10" t="s">
        <v>72</v>
      </c>
      <c r="AY95" s="235" t="s">
        <v>181</v>
      </c>
    </row>
    <row r="96" s="13" customFormat="1">
      <c r="B96" s="280"/>
      <c r="C96" s="281"/>
      <c r="D96" s="226" t="s">
        <v>207</v>
      </c>
      <c r="E96" s="282" t="s">
        <v>21</v>
      </c>
      <c r="F96" s="283" t="s">
        <v>3221</v>
      </c>
      <c r="G96" s="281"/>
      <c r="H96" s="284">
        <v>0.69999999999999996</v>
      </c>
      <c r="I96" s="285"/>
      <c r="J96" s="281"/>
      <c r="K96" s="281"/>
      <c r="L96" s="286"/>
      <c r="M96" s="287"/>
      <c r="N96" s="288"/>
      <c r="O96" s="288"/>
      <c r="P96" s="288"/>
      <c r="Q96" s="288"/>
      <c r="R96" s="288"/>
      <c r="S96" s="288"/>
      <c r="T96" s="289"/>
      <c r="AT96" s="290" t="s">
        <v>207</v>
      </c>
      <c r="AU96" s="290" t="s">
        <v>82</v>
      </c>
      <c r="AV96" s="13" t="s">
        <v>188</v>
      </c>
      <c r="AW96" s="13" t="s">
        <v>35</v>
      </c>
      <c r="AX96" s="13" t="s">
        <v>80</v>
      </c>
      <c r="AY96" s="290" t="s">
        <v>181</v>
      </c>
    </row>
    <row r="97" s="1" customFormat="1" ht="25.5" customHeight="1">
      <c r="B97" s="45"/>
      <c r="C97" s="236" t="s">
        <v>203</v>
      </c>
      <c r="D97" s="236" t="s">
        <v>222</v>
      </c>
      <c r="E97" s="237" t="s">
        <v>3616</v>
      </c>
      <c r="F97" s="238" t="s">
        <v>3617</v>
      </c>
      <c r="G97" s="239" t="s">
        <v>219</v>
      </c>
      <c r="H97" s="240">
        <v>14</v>
      </c>
      <c r="I97" s="241"/>
      <c r="J97" s="242">
        <f>ROUND(I97*H97,2)</f>
        <v>0</v>
      </c>
      <c r="K97" s="238" t="s">
        <v>344</v>
      </c>
      <c r="L97" s="71"/>
      <c r="M97" s="243" t="s">
        <v>21</v>
      </c>
      <c r="N97" s="244" t="s">
        <v>43</v>
      </c>
      <c r="O97" s="46"/>
      <c r="P97" s="221">
        <f>O97*H97</f>
        <v>0</v>
      </c>
      <c r="Q97" s="221">
        <v>0</v>
      </c>
      <c r="R97" s="221">
        <f>Q97*H97</f>
        <v>0</v>
      </c>
      <c r="S97" s="221">
        <v>0</v>
      </c>
      <c r="T97" s="222">
        <f>S97*H97</f>
        <v>0</v>
      </c>
      <c r="AR97" s="23" t="s">
        <v>188</v>
      </c>
      <c r="AT97" s="23" t="s">
        <v>222</v>
      </c>
      <c r="AU97" s="23" t="s">
        <v>82</v>
      </c>
      <c r="AY97" s="23" t="s">
        <v>181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23" t="s">
        <v>80</v>
      </c>
      <c r="BK97" s="223">
        <f>ROUND(I97*H97,2)</f>
        <v>0</v>
      </c>
      <c r="BL97" s="23" t="s">
        <v>188</v>
      </c>
      <c r="BM97" s="23" t="s">
        <v>3618</v>
      </c>
    </row>
    <row r="98" s="10" customFormat="1">
      <c r="B98" s="224"/>
      <c r="C98" s="225"/>
      <c r="D98" s="226" t="s">
        <v>207</v>
      </c>
      <c r="E98" s="227" t="s">
        <v>21</v>
      </c>
      <c r="F98" s="228" t="s">
        <v>3619</v>
      </c>
      <c r="G98" s="225"/>
      <c r="H98" s="229">
        <v>14</v>
      </c>
      <c r="I98" s="230"/>
      <c r="J98" s="225"/>
      <c r="K98" s="225"/>
      <c r="L98" s="231"/>
      <c r="M98" s="232"/>
      <c r="N98" s="233"/>
      <c r="O98" s="233"/>
      <c r="P98" s="233"/>
      <c r="Q98" s="233"/>
      <c r="R98" s="233"/>
      <c r="S98" s="233"/>
      <c r="T98" s="234"/>
      <c r="AT98" s="235" t="s">
        <v>207</v>
      </c>
      <c r="AU98" s="235" t="s">
        <v>82</v>
      </c>
      <c r="AV98" s="10" t="s">
        <v>82</v>
      </c>
      <c r="AW98" s="10" t="s">
        <v>35</v>
      </c>
      <c r="AX98" s="10" t="s">
        <v>72</v>
      </c>
      <c r="AY98" s="235" t="s">
        <v>181</v>
      </c>
    </row>
    <row r="99" s="13" customFormat="1">
      <c r="B99" s="280"/>
      <c r="C99" s="281"/>
      <c r="D99" s="226" t="s">
        <v>207</v>
      </c>
      <c r="E99" s="282" t="s">
        <v>21</v>
      </c>
      <c r="F99" s="283" t="s">
        <v>3221</v>
      </c>
      <c r="G99" s="281"/>
      <c r="H99" s="284">
        <v>14</v>
      </c>
      <c r="I99" s="285"/>
      <c r="J99" s="281"/>
      <c r="K99" s="281"/>
      <c r="L99" s="286"/>
      <c r="M99" s="287"/>
      <c r="N99" s="288"/>
      <c r="O99" s="288"/>
      <c r="P99" s="288"/>
      <c r="Q99" s="288"/>
      <c r="R99" s="288"/>
      <c r="S99" s="288"/>
      <c r="T99" s="289"/>
      <c r="AT99" s="290" t="s">
        <v>207</v>
      </c>
      <c r="AU99" s="290" t="s">
        <v>82</v>
      </c>
      <c r="AV99" s="13" t="s">
        <v>188</v>
      </c>
      <c r="AW99" s="13" t="s">
        <v>35</v>
      </c>
      <c r="AX99" s="13" t="s">
        <v>80</v>
      </c>
      <c r="AY99" s="290" t="s">
        <v>181</v>
      </c>
    </row>
    <row r="100" s="1" customFormat="1" ht="16.5" customHeight="1">
      <c r="B100" s="45"/>
      <c r="C100" s="236" t="s">
        <v>209</v>
      </c>
      <c r="D100" s="236" t="s">
        <v>222</v>
      </c>
      <c r="E100" s="237" t="s">
        <v>3217</v>
      </c>
      <c r="F100" s="238" t="s">
        <v>3218</v>
      </c>
      <c r="G100" s="239" t="s">
        <v>251</v>
      </c>
      <c r="H100" s="240">
        <v>137.97399999999999</v>
      </c>
      <c r="I100" s="241"/>
      <c r="J100" s="242">
        <f>ROUND(I100*H100,2)</f>
        <v>0</v>
      </c>
      <c r="K100" s="238" t="s">
        <v>344</v>
      </c>
      <c r="L100" s="71"/>
      <c r="M100" s="243" t="s">
        <v>21</v>
      </c>
      <c r="N100" s="244" t="s">
        <v>43</v>
      </c>
      <c r="O100" s="46"/>
      <c r="P100" s="221">
        <f>O100*H100</f>
        <v>0</v>
      </c>
      <c r="Q100" s="221">
        <v>0</v>
      </c>
      <c r="R100" s="221">
        <f>Q100*H100</f>
        <v>0</v>
      </c>
      <c r="S100" s="221">
        <v>0</v>
      </c>
      <c r="T100" s="222">
        <f>S100*H100</f>
        <v>0</v>
      </c>
      <c r="AR100" s="23" t="s">
        <v>188</v>
      </c>
      <c r="AT100" s="23" t="s">
        <v>222</v>
      </c>
      <c r="AU100" s="23" t="s">
        <v>82</v>
      </c>
      <c r="AY100" s="23" t="s">
        <v>181</v>
      </c>
      <c r="BE100" s="223">
        <f>IF(N100="základní",J100,0)</f>
        <v>0</v>
      </c>
      <c r="BF100" s="223">
        <f>IF(N100="snížená",J100,0)</f>
        <v>0</v>
      </c>
      <c r="BG100" s="223">
        <f>IF(N100="zákl. přenesená",J100,0)</f>
        <v>0</v>
      </c>
      <c r="BH100" s="223">
        <f>IF(N100="sníž. přenesená",J100,0)</f>
        <v>0</v>
      </c>
      <c r="BI100" s="223">
        <f>IF(N100="nulová",J100,0)</f>
        <v>0</v>
      </c>
      <c r="BJ100" s="23" t="s">
        <v>80</v>
      </c>
      <c r="BK100" s="223">
        <f>ROUND(I100*H100,2)</f>
        <v>0</v>
      </c>
      <c r="BL100" s="23" t="s">
        <v>188</v>
      </c>
      <c r="BM100" s="23" t="s">
        <v>3620</v>
      </c>
    </row>
    <row r="101" s="10" customFormat="1">
      <c r="B101" s="224"/>
      <c r="C101" s="225"/>
      <c r="D101" s="226" t="s">
        <v>207</v>
      </c>
      <c r="E101" s="227" t="s">
        <v>21</v>
      </c>
      <c r="F101" s="228" t="s">
        <v>3621</v>
      </c>
      <c r="G101" s="225"/>
      <c r="H101" s="229">
        <v>78.605999999999995</v>
      </c>
      <c r="I101" s="230"/>
      <c r="J101" s="225"/>
      <c r="K101" s="225"/>
      <c r="L101" s="231"/>
      <c r="M101" s="232"/>
      <c r="N101" s="233"/>
      <c r="O101" s="233"/>
      <c r="P101" s="233"/>
      <c r="Q101" s="233"/>
      <c r="R101" s="233"/>
      <c r="S101" s="233"/>
      <c r="T101" s="234"/>
      <c r="AT101" s="235" t="s">
        <v>207</v>
      </c>
      <c r="AU101" s="235" t="s">
        <v>82</v>
      </c>
      <c r="AV101" s="10" t="s">
        <v>82</v>
      </c>
      <c r="AW101" s="10" t="s">
        <v>35</v>
      </c>
      <c r="AX101" s="10" t="s">
        <v>72</v>
      </c>
      <c r="AY101" s="235" t="s">
        <v>181</v>
      </c>
    </row>
    <row r="102" s="10" customFormat="1">
      <c r="B102" s="224"/>
      <c r="C102" s="225"/>
      <c r="D102" s="226" t="s">
        <v>207</v>
      </c>
      <c r="E102" s="227" t="s">
        <v>21</v>
      </c>
      <c r="F102" s="228" t="s">
        <v>3622</v>
      </c>
      <c r="G102" s="225"/>
      <c r="H102" s="229">
        <v>59.368000000000002</v>
      </c>
      <c r="I102" s="230"/>
      <c r="J102" s="225"/>
      <c r="K102" s="225"/>
      <c r="L102" s="231"/>
      <c r="M102" s="232"/>
      <c r="N102" s="233"/>
      <c r="O102" s="233"/>
      <c r="P102" s="233"/>
      <c r="Q102" s="233"/>
      <c r="R102" s="233"/>
      <c r="S102" s="233"/>
      <c r="T102" s="234"/>
      <c r="AT102" s="235" t="s">
        <v>207</v>
      </c>
      <c r="AU102" s="235" t="s">
        <v>82</v>
      </c>
      <c r="AV102" s="10" t="s">
        <v>82</v>
      </c>
      <c r="AW102" s="10" t="s">
        <v>35</v>
      </c>
      <c r="AX102" s="10" t="s">
        <v>72</v>
      </c>
      <c r="AY102" s="235" t="s">
        <v>181</v>
      </c>
    </row>
    <row r="103" s="13" customFormat="1">
      <c r="B103" s="280"/>
      <c r="C103" s="281"/>
      <c r="D103" s="226" t="s">
        <v>207</v>
      </c>
      <c r="E103" s="282" t="s">
        <v>21</v>
      </c>
      <c r="F103" s="283" t="s">
        <v>3221</v>
      </c>
      <c r="G103" s="281"/>
      <c r="H103" s="284">
        <v>137.97399999999999</v>
      </c>
      <c r="I103" s="285"/>
      <c r="J103" s="281"/>
      <c r="K103" s="281"/>
      <c r="L103" s="286"/>
      <c r="M103" s="287"/>
      <c r="N103" s="288"/>
      <c r="O103" s="288"/>
      <c r="P103" s="288"/>
      <c r="Q103" s="288"/>
      <c r="R103" s="288"/>
      <c r="S103" s="288"/>
      <c r="T103" s="289"/>
      <c r="AT103" s="290" t="s">
        <v>207</v>
      </c>
      <c r="AU103" s="290" t="s">
        <v>82</v>
      </c>
      <c r="AV103" s="13" t="s">
        <v>188</v>
      </c>
      <c r="AW103" s="13" t="s">
        <v>35</v>
      </c>
      <c r="AX103" s="13" t="s">
        <v>80</v>
      </c>
      <c r="AY103" s="290" t="s">
        <v>181</v>
      </c>
    </row>
    <row r="104" s="1" customFormat="1" ht="25.5" customHeight="1">
      <c r="B104" s="45"/>
      <c r="C104" s="236" t="s">
        <v>187</v>
      </c>
      <c r="D104" s="236" t="s">
        <v>222</v>
      </c>
      <c r="E104" s="237" t="s">
        <v>3623</v>
      </c>
      <c r="F104" s="238" t="s">
        <v>3624</v>
      </c>
      <c r="G104" s="239" t="s">
        <v>251</v>
      </c>
      <c r="H104" s="240">
        <v>186.24600000000001</v>
      </c>
      <c r="I104" s="241"/>
      <c r="J104" s="242">
        <f>ROUND(I104*H104,2)</f>
        <v>0</v>
      </c>
      <c r="K104" s="238" t="s">
        <v>344</v>
      </c>
      <c r="L104" s="71"/>
      <c r="M104" s="243" t="s">
        <v>21</v>
      </c>
      <c r="N104" s="244" t="s">
        <v>43</v>
      </c>
      <c r="O104" s="46"/>
      <c r="P104" s="221">
        <f>O104*H104</f>
        <v>0</v>
      </c>
      <c r="Q104" s="221">
        <v>0</v>
      </c>
      <c r="R104" s="221">
        <f>Q104*H104</f>
        <v>0</v>
      </c>
      <c r="S104" s="221">
        <v>0</v>
      </c>
      <c r="T104" s="222">
        <f>S104*H104</f>
        <v>0</v>
      </c>
      <c r="AR104" s="23" t="s">
        <v>188</v>
      </c>
      <c r="AT104" s="23" t="s">
        <v>222</v>
      </c>
      <c r="AU104" s="23" t="s">
        <v>82</v>
      </c>
      <c r="AY104" s="23" t="s">
        <v>181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23" t="s">
        <v>80</v>
      </c>
      <c r="BK104" s="223">
        <f>ROUND(I104*H104,2)</f>
        <v>0</v>
      </c>
      <c r="BL104" s="23" t="s">
        <v>188</v>
      </c>
      <c r="BM104" s="23" t="s">
        <v>3625</v>
      </c>
    </row>
    <row r="105" s="10" customFormat="1">
      <c r="B105" s="224"/>
      <c r="C105" s="225"/>
      <c r="D105" s="226" t="s">
        <v>207</v>
      </c>
      <c r="E105" s="227" t="s">
        <v>21</v>
      </c>
      <c r="F105" s="228" t="s">
        <v>3626</v>
      </c>
      <c r="G105" s="225"/>
      <c r="H105" s="229">
        <v>106.11</v>
      </c>
      <c r="I105" s="230"/>
      <c r="J105" s="225"/>
      <c r="K105" s="225"/>
      <c r="L105" s="231"/>
      <c r="M105" s="232"/>
      <c r="N105" s="233"/>
      <c r="O105" s="233"/>
      <c r="P105" s="233"/>
      <c r="Q105" s="233"/>
      <c r="R105" s="233"/>
      <c r="S105" s="233"/>
      <c r="T105" s="234"/>
      <c r="AT105" s="235" t="s">
        <v>207</v>
      </c>
      <c r="AU105" s="235" t="s">
        <v>82</v>
      </c>
      <c r="AV105" s="10" t="s">
        <v>82</v>
      </c>
      <c r="AW105" s="10" t="s">
        <v>35</v>
      </c>
      <c r="AX105" s="10" t="s">
        <v>72</v>
      </c>
      <c r="AY105" s="235" t="s">
        <v>181</v>
      </c>
    </row>
    <row r="106" s="10" customFormat="1">
      <c r="B106" s="224"/>
      <c r="C106" s="225"/>
      <c r="D106" s="226" t="s">
        <v>207</v>
      </c>
      <c r="E106" s="227" t="s">
        <v>21</v>
      </c>
      <c r="F106" s="228" t="s">
        <v>3627</v>
      </c>
      <c r="G106" s="225"/>
      <c r="H106" s="229">
        <v>80.135999999999996</v>
      </c>
      <c r="I106" s="230"/>
      <c r="J106" s="225"/>
      <c r="K106" s="225"/>
      <c r="L106" s="231"/>
      <c r="M106" s="232"/>
      <c r="N106" s="233"/>
      <c r="O106" s="233"/>
      <c r="P106" s="233"/>
      <c r="Q106" s="233"/>
      <c r="R106" s="233"/>
      <c r="S106" s="233"/>
      <c r="T106" s="234"/>
      <c r="AT106" s="235" t="s">
        <v>207</v>
      </c>
      <c r="AU106" s="235" t="s">
        <v>82</v>
      </c>
      <c r="AV106" s="10" t="s">
        <v>82</v>
      </c>
      <c r="AW106" s="10" t="s">
        <v>35</v>
      </c>
      <c r="AX106" s="10" t="s">
        <v>72</v>
      </c>
      <c r="AY106" s="235" t="s">
        <v>181</v>
      </c>
    </row>
    <row r="107" s="13" customFormat="1">
      <c r="B107" s="280"/>
      <c r="C107" s="281"/>
      <c r="D107" s="226" t="s">
        <v>207</v>
      </c>
      <c r="E107" s="282" t="s">
        <v>21</v>
      </c>
      <c r="F107" s="283" t="s">
        <v>3221</v>
      </c>
      <c r="G107" s="281"/>
      <c r="H107" s="284">
        <v>186.24600000000001</v>
      </c>
      <c r="I107" s="285"/>
      <c r="J107" s="281"/>
      <c r="K107" s="281"/>
      <c r="L107" s="286"/>
      <c r="M107" s="287"/>
      <c r="N107" s="288"/>
      <c r="O107" s="288"/>
      <c r="P107" s="288"/>
      <c r="Q107" s="288"/>
      <c r="R107" s="288"/>
      <c r="S107" s="288"/>
      <c r="T107" s="289"/>
      <c r="AT107" s="290" t="s">
        <v>207</v>
      </c>
      <c r="AU107" s="290" t="s">
        <v>82</v>
      </c>
      <c r="AV107" s="13" t="s">
        <v>188</v>
      </c>
      <c r="AW107" s="13" t="s">
        <v>35</v>
      </c>
      <c r="AX107" s="13" t="s">
        <v>80</v>
      </c>
      <c r="AY107" s="290" t="s">
        <v>181</v>
      </c>
    </row>
    <row r="108" s="1" customFormat="1" ht="16.5" customHeight="1">
      <c r="B108" s="45"/>
      <c r="C108" s="236" t="s">
        <v>216</v>
      </c>
      <c r="D108" s="236" t="s">
        <v>222</v>
      </c>
      <c r="E108" s="237" t="s">
        <v>3628</v>
      </c>
      <c r="F108" s="238" t="s">
        <v>3629</v>
      </c>
      <c r="G108" s="239" t="s">
        <v>219</v>
      </c>
      <c r="H108" s="240">
        <v>689.84000000000003</v>
      </c>
      <c r="I108" s="241"/>
      <c r="J108" s="242">
        <f>ROUND(I108*H108,2)</f>
        <v>0</v>
      </c>
      <c r="K108" s="238" t="s">
        <v>344</v>
      </c>
      <c r="L108" s="71"/>
      <c r="M108" s="243" t="s">
        <v>21</v>
      </c>
      <c r="N108" s="244" t="s">
        <v>43</v>
      </c>
      <c r="O108" s="46"/>
      <c r="P108" s="221">
        <f>O108*H108</f>
        <v>0</v>
      </c>
      <c r="Q108" s="221">
        <v>0</v>
      </c>
      <c r="R108" s="221">
        <f>Q108*H108</f>
        <v>0</v>
      </c>
      <c r="S108" s="221">
        <v>0</v>
      </c>
      <c r="T108" s="222">
        <f>S108*H108</f>
        <v>0</v>
      </c>
      <c r="AR108" s="23" t="s">
        <v>188</v>
      </c>
      <c r="AT108" s="23" t="s">
        <v>222</v>
      </c>
      <c r="AU108" s="23" t="s">
        <v>82</v>
      </c>
      <c r="AY108" s="23" t="s">
        <v>181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23" t="s">
        <v>80</v>
      </c>
      <c r="BK108" s="223">
        <f>ROUND(I108*H108,2)</f>
        <v>0</v>
      </c>
      <c r="BL108" s="23" t="s">
        <v>188</v>
      </c>
      <c r="BM108" s="23" t="s">
        <v>3630</v>
      </c>
    </row>
    <row r="109" s="10" customFormat="1">
      <c r="B109" s="224"/>
      <c r="C109" s="225"/>
      <c r="D109" s="226" t="s">
        <v>207</v>
      </c>
      <c r="E109" s="227" t="s">
        <v>21</v>
      </c>
      <c r="F109" s="228" t="s">
        <v>3631</v>
      </c>
      <c r="G109" s="225"/>
      <c r="H109" s="229">
        <v>393</v>
      </c>
      <c r="I109" s="230"/>
      <c r="J109" s="225"/>
      <c r="K109" s="225"/>
      <c r="L109" s="231"/>
      <c r="M109" s="232"/>
      <c r="N109" s="233"/>
      <c r="O109" s="233"/>
      <c r="P109" s="233"/>
      <c r="Q109" s="233"/>
      <c r="R109" s="233"/>
      <c r="S109" s="233"/>
      <c r="T109" s="234"/>
      <c r="AT109" s="235" t="s">
        <v>207</v>
      </c>
      <c r="AU109" s="235" t="s">
        <v>82</v>
      </c>
      <c r="AV109" s="10" t="s">
        <v>82</v>
      </c>
      <c r="AW109" s="10" t="s">
        <v>35</v>
      </c>
      <c r="AX109" s="10" t="s">
        <v>72</v>
      </c>
      <c r="AY109" s="235" t="s">
        <v>181</v>
      </c>
    </row>
    <row r="110" s="10" customFormat="1">
      <c r="B110" s="224"/>
      <c r="C110" s="225"/>
      <c r="D110" s="226" t="s">
        <v>207</v>
      </c>
      <c r="E110" s="227" t="s">
        <v>21</v>
      </c>
      <c r="F110" s="228" t="s">
        <v>3632</v>
      </c>
      <c r="G110" s="225"/>
      <c r="H110" s="229">
        <v>296.83999999999997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AT110" s="235" t="s">
        <v>207</v>
      </c>
      <c r="AU110" s="235" t="s">
        <v>82</v>
      </c>
      <c r="AV110" s="10" t="s">
        <v>82</v>
      </c>
      <c r="AW110" s="10" t="s">
        <v>35</v>
      </c>
      <c r="AX110" s="10" t="s">
        <v>72</v>
      </c>
      <c r="AY110" s="235" t="s">
        <v>181</v>
      </c>
    </row>
    <row r="111" s="13" customFormat="1">
      <c r="B111" s="280"/>
      <c r="C111" s="281"/>
      <c r="D111" s="226" t="s">
        <v>207</v>
      </c>
      <c r="E111" s="282" t="s">
        <v>21</v>
      </c>
      <c r="F111" s="283" t="s">
        <v>3221</v>
      </c>
      <c r="G111" s="281"/>
      <c r="H111" s="284">
        <v>689.84000000000003</v>
      </c>
      <c r="I111" s="285"/>
      <c r="J111" s="281"/>
      <c r="K111" s="281"/>
      <c r="L111" s="286"/>
      <c r="M111" s="287"/>
      <c r="N111" s="288"/>
      <c r="O111" s="288"/>
      <c r="P111" s="288"/>
      <c r="Q111" s="288"/>
      <c r="R111" s="288"/>
      <c r="S111" s="288"/>
      <c r="T111" s="289"/>
      <c r="AT111" s="290" t="s">
        <v>207</v>
      </c>
      <c r="AU111" s="290" t="s">
        <v>82</v>
      </c>
      <c r="AV111" s="13" t="s">
        <v>188</v>
      </c>
      <c r="AW111" s="13" t="s">
        <v>35</v>
      </c>
      <c r="AX111" s="13" t="s">
        <v>80</v>
      </c>
      <c r="AY111" s="290" t="s">
        <v>181</v>
      </c>
    </row>
    <row r="112" s="1" customFormat="1" ht="16.5" customHeight="1">
      <c r="B112" s="45"/>
      <c r="C112" s="236" t="s">
        <v>221</v>
      </c>
      <c r="D112" s="236" t="s">
        <v>222</v>
      </c>
      <c r="E112" s="237" t="s">
        <v>3633</v>
      </c>
      <c r="F112" s="238" t="s">
        <v>3634</v>
      </c>
      <c r="G112" s="239" t="s">
        <v>219</v>
      </c>
      <c r="H112" s="240">
        <v>689.84000000000003</v>
      </c>
      <c r="I112" s="241"/>
      <c r="J112" s="242">
        <f>ROUND(I112*H112,2)</f>
        <v>0</v>
      </c>
      <c r="K112" s="238" t="s">
        <v>344</v>
      </c>
      <c r="L112" s="71"/>
      <c r="M112" s="243" t="s">
        <v>21</v>
      </c>
      <c r="N112" s="244" t="s">
        <v>43</v>
      </c>
      <c r="O112" s="46"/>
      <c r="P112" s="221">
        <f>O112*H112</f>
        <v>0</v>
      </c>
      <c r="Q112" s="221">
        <v>0</v>
      </c>
      <c r="R112" s="221">
        <f>Q112*H112</f>
        <v>0</v>
      </c>
      <c r="S112" s="221">
        <v>0</v>
      </c>
      <c r="T112" s="222">
        <f>S112*H112</f>
        <v>0</v>
      </c>
      <c r="AR112" s="23" t="s">
        <v>188</v>
      </c>
      <c r="AT112" s="23" t="s">
        <v>222</v>
      </c>
      <c r="AU112" s="23" t="s">
        <v>82</v>
      </c>
      <c r="AY112" s="23" t="s">
        <v>181</v>
      </c>
      <c r="BE112" s="223">
        <f>IF(N112="základní",J112,0)</f>
        <v>0</v>
      </c>
      <c r="BF112" s="223">
        <f>IF(N112="snížená",J112,0)</f>
        <v>0</v>
      </c>
      <c r="BG112" s="223">
        <f>IF(N112="zákl. přenesená",J112,0)</f>
        <v>0</v>
      </c>
      <c r="BH112" s="223">
        <f>IF(N112="sníž. přenesená",J112,0)</f>
        <v>0</v>
      </c>
      <c r="BI112" s="223">
        <f>IF(N112="nulová",J112,0)</f>
        <v>0</v>
      </c>
      <c r="BJ112" s="23" t="s">
        <v>80</v>
      </c>
      <c r="BK112" s="223">
        <f>ROUND(I112*H112,2)</f>
        <v>0</v>
      </c>
      <c r="BL112" s="23" t="s">
        <v>188</v>
      </c>
      <c r="BM112" s="23" t="s">
        <v>3635</v>
      </c>
    </row>
    <row r="113" s="1" customFormat="1" ht="16.5" customHeight="1">
      <c r="B113" s="45"/>
      <c r="C113" s="236" t="s">
        <v>227</v>
      </c>
      <c r="D113" s="236" t="s">
        <v>222</v>
      </c>
      <c r="E113" s="237" t="s">
        <v>3636</v>
      </c>
      <c r="F113" s="238" t="s">
        <v>3637</v>
      </c>
      <c r="G113" s="239" t="s">
        <v>219</v>
      </c>
      <c r="H113" s="240">
        <v>689.84000000000003</v>
      </c>
      <c r="I113" s="241"/>
      <c r="J113" s="242">
        <f>ROUND(I113*H113,2)</f>
        <v>0</v>
      </c>
      <c r="K113" s="238" t="s">
        <v>344</v>
      </c>
      <c r="L113" s="71"/>
      <c r="M113" s="243" t="s">
        <v>21</v>
      </c>
      <c r="N113" s="244" t="s">
        <v>43</v>
      </c>
      <c r="O113" s="46"/>
      <c r="P113" s="221">
        <f>O113*H113</f>
        <v>0</v>
      </c>
      <c r="Q113" s="221">
        <v>0</v>
      </c>
      <c r="R113" s="221">
        <f>Q113*H113</f>
        <v>0</v>
      </c>
      <c r="S113" s="221">
        <v>0</v>
      </c>
      <c r="T113" s="222">
        <f>S113*H113</f>
        <v>0</v>
      </c>
      <c r="AR113" s="23" t="s">
        <v>188</v>
      </c>
      <c r="AT113" s="23" t="s">
        <v>222</v>
      </c>
      <c r="AU113" s="23" t="s">
        <v>82</v>
      </c>
      <c r="AY113" s="23" t="s">
        <v>181</v>
      </c>
      <c r="BE113" s="223">
        <f>IF(N113="základní",J113,0)</f>
        <v>0</v>
      </c>
      <c r="BF113" s="223">
        <f>IF(N113="snížená",J113,0)</f>
        <v>0</v>
      </c>
      <c r="BG113" s="223">
        <f>IF(N113="zákl. přenesená",J113,0)</f>
        <v>0</v>
      </c>
      <c r="BH113" s="223">
        <f>IF(N113="sníž. přenesená",J113,0)</f>
        <v>0</v>
      </c>
      <c r="BI113" s="223">
        <f>IF(N113="nulová",J113,0)</f>
        <v>0</v>
      </c>
      <c r="BJ113" s="23" t="s">
        <v>80</v>
      </c>
      <c r="BK113" s="223">
        <f>ROUND(I113*H113,2)</f>
        <v>0</v>
      </c>
      <c r="BL113" s="23" t="s">
        <v>188</v>
      </c>
      <c r="BM113" s="23" t="s">
        <v>3638</v>
      </c>
    </row>
    <row r="114" s="1" customFormat="1" ht="25.5" customHeight="1">
      <c r="B114" s="45"/>
      <c r="C114" s="236" t="s">
        <v>231</v>
      </c>
      <c r="D114" s="236" t="s">
        <v>222</v>
      </c>
      <c r="E114" s="237" t="s">
        <v>3639</v>
      </c>
      <c r="F114" s="238" t="s">
        <v>3640</v>
      </c>
      <c r="G114" s="239" t="s">
        <v>219</v>
      </c>
      <c r="H114" s="240">
        <v>689.84000000000003</v>
      </c>
      <c r="I114" s="241"/>
      <c r="J114" s="242">
        <f>ROUND(I114*H114,2)</f>
        <v>0</v>
      </c>
      <c r="K114" s="238" t="s">
        <v>344</v>
      </c>
      <c r="L114" s="71"/>
      <c r="M114" s="243" t="s">
        <v>21</v>
      </c>
      <c r="N114" s="244" t="s">
        <v>43</v>
      </c>
      <c r="O114" s="46"/>
      <c r="P114" s="221">
        <f>O114*H114</f>
        <v>0</v>
      </c>
      <c r="Q114" s="221">
        <v>0</v>
      </c>
      <c r="R114" s="221">
        <f>Q114*H114</f>
        <v>0</v>
      </c>
      <c r="S114" s="221">
        <v>0</v>
      </c>
      <c r="T114" s="222">
        <f>S114*H114</f>
        <v>0</v>
      </c>
      <c r="AR114" s="23" t="s">
        <v>188</v>
      </c>
      <c r="AT114" s="23" t="s">
        <v>222</v>
      </c>
      <c r="AU114" s="23" t="s">
        <v>82</v>
      </c>
      <c r="AY114" s="23" t="s">
        <v>181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23" t="s">
        <v>80</v>
      </c>
      <c r="BK114" s="223">
        <f>ROUND(I114*H114,2)</f>
        <v>0</v>
      </c>
      <c r="BL114" s="23" t="s">
        <v>188</v>
      </c>
      <c r="BM114" s="23" t="s">
        <v>3641</v>
      </c>
    </row>
    <row r="115" s="1" customFormat="1" ht="16.5" customHeight="1">
      <c r="B115" s="45"/>
      <c r="C115" s="211" t="s">
        <v>235</v>
      </c>
      <c r="D115" s="211" t="s">
        <v>182</v>
      </c>
      <c r="E115" s="212" t="s">
        <v>3642</v>
      </c>
      <c r="F115" s="213" t="s">
        <v>3643</v>
      </c>
      <c r="G115" s="214" t="s">
        <v>219</v>
      </c>
      <c r="H115" s="215">
        <v>689.84000000000003</v>
      </c>
      <c r="I115" s="216"/>
      <c r="J115" s="217">
        <f>ROUND(I115*H115,2)</f>
        <v>0</v>
      </c>
      <c r="K115" s="213" t="s">
        <v>344</v>
      </c>
      <c r="L115" s="218"/>
      <c r="M115" s="219" t="s">
        <v>21</v>
      </c>
      <c r="N115" s="220" t="s">
        <v>43</v>
      </c>
      <c r="O115" s="46"/>
      <c r="P115" s="221">
        <f>O115*H115</f>
        <v>0</v>
      </c>
      <c r="Q115" s="221">
        <v>0</v>
      </c>
      <c r="R115" s="221">
        <f>Q115*H115</f>
        <v>0</v>
      </c>
      <c r="S115" s="221">
        <v>0</v>
      </c>
      <c r="T115" s="222">
        <f>S115*H115</f>
        <v>0</v>
      </c>
      <c r="AR115" s="23" t="s">
        <v>187</v>
      </c>
      <c r="AT115" s="23" t="s">
        <v>182</v>
      </c>
      <c r="AU115" s="23" t="s">
        <v>82</v>
      </c>
      <c r="AY115" s="23" t="s">
        <v>181</v>
      </c>
      <c r="BE115" s="223">
        <f>IF(N115="základní",J115,0)</f>
        <v>0</v>
      </c>
      <c r="BF115" s="223">
        <f>IF(N115="snížená",J115,0)</f>
        <v>0</v>
      </c>
      <c r="BG115" s="223">
        <f>IF(N115="zákl. přenesená",J115,0)</f>
        <v>0</v>
      </c>
      <c r="BH115" s="223">
        <f>IF(N115="sníž. přenesená",J115,0)</f>
        <v>0</v>
      </c>
      <c r="BI115" s="223">
        <f>IF(N115="nulová",J115,0)</f>
        <v>0</v>
      </c>
      <c r="BJ115" s="23" t="s">
        <v>80</v>
      </c>
      <c r="BK115" s="223">
        <f>ROUND(I115*H115,2)</f>
        <v>0</v>
      </c>
      <c r="BL115" s="23" t="s">
        <v>188</v>
      </c>
      <c r="BM115" s="23" t="s">
        <v>3644</v>
      </c>
    </row>
    <row r="116" s="10" customFormat="1">
      <c r="B116" s="224"/>
      <c r="C116" s="225"/>
      <c r="D116" s="226" t="s">
        <v>207</v>
      </c>
      <c r="E116" s="227" t="s">
        <v>21</v>
      </c>
      <c r="F116" s="228" t="s">
        <v>3645</v>
      </c>
      <c r="G116" s="225"/>
      <c r="H116" s="229">
        <v>393</v>
      </c>
      <c r="I116" s="230"/>
      <c r="J116" s="225"/>
      <c r="K116" s="225"/>
      <c r="L116" s="231"/>
      <c r="M116" s="232"/>
      <c r="N116" s="233"/>
      <c r="O116" s="233"/>
      <c r="P116" s="233"/>
      <c r="Q116" s="233"/>
      <c r="R116" s="233"/>
      <c r="S116" s="233"/>
      <c r="T116" s="234"/>
      <c r="AT116" s="235" t="s">
        <v>207</v>
      </c>
      <c r="AU116" s="235" t="s">
        <v>82</v>
      </c>
      <c r="AV116" s="10" t="s">
        <v>82</v>
      </c>
      <c r="AW116" s="10" t="s">
        <v>35</v>
      </c>
      <c r="AX116" s="10" t="s">
        <v>72</v>
      </c>
      <c r="AY116" s="235" t="s">
        <v>181</v>
      </c>
    </row>
    <row r="117" s="10" customFormat="1">
      <c r="B117" s="224"/>
      <c r="C117" s="225"/>
      <c r="D117" s="226" t="s">
        <v>207</v>
      </c>
      <c r="E117" s="227" t="s">
        <v>21</v>
      </c>
      <c r="F117" s="228" t="s">
        <v>3646</v>
      </c>
      <c r="G117" s="225"/>
      <c r="H117" s="229">
        <v>296.83999999999997</v>
      </c>
      <c r="I117" s="230"/>
      <c r="J117" s="225"/>
      <c r="K117" s="225"/>
      <c r="L117" s="231"/>
      <c r="M117" s="232"/>
      <c r="N117" s="233"/>
      <c r="O117" s="233"/>
      <c r="P117" s="233"/>
      <c r="Q117" s="233"/>
      <c r="R117" s="233"/>
      <c r="S117" s="233"/>
      <c r="T117" s="234"/>
      <c r="AT117" s="235" t="s">
        <v>207</v>
      </c>
      <c r="AU117" s="235" t="s">
        <v>82</v>
      </c>
      <c r="AV117" s="10" t="s">
        <v>82</v>
      </c>
      <c r="AW117" s="10" t="s">
        <v>35</v>
      </c>
      <c r="AX117" s="10" t="s">
        <v>72</v>
      </c>
      <c r="AY117" s="235" t="s">
        <v>181</v>
      </c>
    </row>
    <row r="118" s="13" customFormat="1">
      <c r="B118" s="280"/>
      <c r="C118" s="281"/>
      <c r="D118" s="226" t="s">
        <v>207</v>
      </c>
      <c r="E118" s="282" t="s">
        <v>21</v>
      </c>
      <c r="F118" s="283" t="s">
        <v>3221</v>
      </c>
      <c r="G118" s="281"/>
      <c r="H118" s="284">
        <v>689.84000000000003</v>
      </c>
      <c r="I118" s="285"/>
      <c r="J118" s="281"/>
      <c r="K118" s="281"/>
      <c r="L118" s="286"/>
      <c r="M118" s="287"/>
      <c r="N118" s="288"/>
      <c r="O118" s="288"/>
      <c r="P118" s="288"/>
      <c r="Q118" s="288"/>
      <c r="R118" s="288"/>
      <c r="S118" s="288"/>
      <c r="T118" s="289"/>
      <c r="AT118" s="290" t="s">
        <v>207</v>
      </c>
      <c r="AU118" s="290" t="s">
        <v>82</v>
      </c>
      <c r="AV118" s="13" t="s">
        <v>188</v>
      </c>
      <c r="AW118" s="13" t="s">
        <v>35</v>
      </c>
      <c r="AX118" s="13" t="s">
        <v>80</v>
      </c>
      <c r="AY118" s="290" t="s">
        <v>181</v>
      </c>
    </row>
    <row r="119" s="1" customFormat="1" ht="25.5" customHeight="1">
      <c r="B119" s="45"/>
      <c r="C119" s="236" t="s">
        <v>239</v>
      </c>
      <c r="D119" s="236" t="s">
        <v>222</v>
      </c>
      <c r="E119" s="237" t="s">
        <v>3353</v>
      </c>
      <c r="F119" s="238" t="s">
        <v>3354</v>
      </c>
      <c r="G119" s="239" t="s">
        <v>361</v>
      </c>
      <c r="H119" s="240">
        <v>5</v>
      </c>
      <c r="I119" s="241"/>
      <c r="J119" s="242">
        <f>ROUND(I119*H119,2)</f>
        <v>0</v>
      </c>
      <c r="K119" s="238" t="s">
        <v>344</v>
      </c>
      <c r="L119" s="71"/>
      <c r="M119" s="243" t="s">
        <v>21</v>
      </c>
      <c r="N119" s="244" t="s">
        <v>43</v>
      </c>
      <c r="O119" s="46"/>
      <c r="P119" s="221">
        <f>O119*H119</f>
        <v>0</v>
      </c>
      <c r="Q119" s="221">
        <v>0</v>
      </c>
      <c r="R119" s="221">
        <f>Q119*H119</f>
        <v>0</v>
      </c>
      <c r="S119" s="221">
        <v>0</v>
      </c>
      <c r="T119" s="222">
        <f>S119*H119</f>
        <v>0</v>
      </c>
      <c r="AR119" s="23" t="s">
        <v>188</v>
      </c>
      <c r="AT119" s="23" t="s">
        <v>222</v>
      </c>
      <c r="AU119" s="23" t="s">
        <v>82</v>
      </c>
      <c r="AY119" s="23" t="s">
        <v>181</v>
      </c>
      <c r="BE119" s="223">
        <f>IF(N119="základní",J119,0)</f>
        <v>0</v>
      </c>
      <c r="BF119" s="223">
        <f>IF(N119="snížená",J119,0)</f>
        <v>0</v>
      </c>
      <c r="BG119" s="223">
        <f>IF(N119="zákl. přenesená",J119,0)</f>
        <v>0</v>
      </c>
      <c r="BH119" s="223">
        <f>IF(N119="sníž. přenesená",J119,0)</f>
        <v>0</v>
      </c>
      <c r="BI119" s="223">
        <f>IF(N119="nulová",J119,0)</f>
        <v>0</v>
      </c>
      <c r="BJ119" s="23" t="s">
        <v>80</v>
      </c>
      <c r="BK119" s="223">
        <f>ROUND(I119*H119,2)</f>
        <v>0</v>
      </c>
      <c r="BL119" s="23" t="s">
        <v>188</v>
      </c>
      <c r="BM119" s="23" t="s">
        <v>3647</v>
      </c>
    </row>
    <row r="120" s="10" customFormat="1">
      <c r="B120" s="224"/>
      <c r="C120" s="225"/>
      <c r="D120" s="226" t="s">
        <v>207</v>
      </c>
      <c r="E120" s="227" t="s">
        <v>21</v>
      </c>
      <c r="F120" s="228" t="s">
        <v>199</v>
      </c>
      <c r="G120" s="225"/>
      <c r="H120" s="229">
        <v>5</v>
      </c>
      <c r="I120" s="230"/>
      <c r="J120" s="225"/>
      <c r="K120" s="225"/>
      <c r="L120" s="231"/>
      <c r="M120" s="232"/>
      <c r="N120" s="233"/>
      <c r="O120" s="233"/>
      <c r="P120" s="233"/>
      <c r="Q120" s="233"/>
      <c r="R120" s="233"/>
      <c r="S120" s="233"/>
      <c r="T120" s="234"/>
      <c r="AT120" s="235" t="s">
        <v>207</v>
      </c>
      <c r="AU120" s="235" t="s">
        <v>82</v>
      </c>
      <c r="AV120" s="10" t="s">
        <v>82</v>
      </c>
      <c r="AW120" s="10" t="s">
        <v>35</v>
      </c>
      <c r="AX120" s="10" t="s">
        <v>72</v>
      </c>
      <c r="AY120" s="235" t="s">
        <v>181</v>
      </c>
    </row>
    <row r="121" s="13" customFormat="1">
      <c r="B121" s="280"/>
      <c r="C121" s="281"/>
      <c r="D121" s="226" t="s">
        <v>207</v>
      </c>
      <c r="E121" s="282" t="s">
        <v>21</v>
      </c>
      <c r="F121" s="283" t="s">
        <v>3221</v>
      </c>
      <c r="G121" s="281"/>
      <c r="H121" s="284">
        <v>5</v>
      </c>
      <c r="I121" s="285"/>
      <c r="J121" s="281"/>
      <c r="K121" s="281"/>
      <c r="L121" s="286"/>
      <c r="M121" s="287"/>
      <c r="N121" s="288"/>
      <c r="O121" s="288"/>
      <c r="P121" s="288"/>
      <c r="Q121" s="288"/>
      <c r="R121" s="288"/>
      <c r="S121" s="288"/>
      <c r="T121" s="289"/>
      <c r="AT121" s="290" t="s">
        <v>207</v>
      </c>
      <c r="AU121" s="290" t="s">
        <v>82</v>
      </c>
      <c r="AV121" s="13" t="s">
        <v>188</v>
      </c>
      <c r="AW121" s="13" t="s">
        <v>35</v>
      </c>
      <c r="AX121" s="13" t="s">
        <v>80</v>
      </c>
      <c r="AY121" s="290" t="s">
        <v>181</v>
      </c>
    </row>
    <row r="122" s="1" customFormat="1" ht="25.5" customHeight="1">
      <c r="B122" s="45"/>
      <c r="C122" s="236" t="s">
        <v>10</v>
      </c>
      <c r="D122" s="236" t="s">
        <v>222</v>
      </c>
      <c r="E122" s="237" t="s">
        <v>3648</v>
      </c>
      <c r="F122" s="238" t="s">
        <v>3649</v>
      </c>
      <c r="G122" s="239" t="s">
        <v>185</v>
      </c>
      <c r="H122" s="240">
        <v>3</v>
      </c>
      <c r="I122" s="241"/>
      <c r="J122" s="242">
        <f>ROUND(I122*H122,2)</f>
        <v>0</v>
      </c>
      <c r="K122" s="238" t="s">
        <v>344</v>
      </c>
      <c r="L122" s="71"/>
      <c r="M122" s="243" t="s">
        <v>21</v>
      </c>
      <c r="N122" s="244" t="s">
        <v>43</v>
      </c>
      <c r="O122" s="46"/>
      <c r="P122" s="221">
        <f>O122*H122</f>
        <v>0</v>
      </c>
      <c r="Q122" s="221">
        <v>0</v>
      </c>
      <c r="R122" s="221">
        <f>Q122*H122</f>
        <v>0</v>
      </c>
      <c r="S122" s="221">
        <v>0</v>
      </c>
      <c r="T122" s="222">
        <f>S122*H122</f>
        <v>0</v>
      </c>
      <c r="AR122" s="23" t="s">
        <v>188</v>
      </c>
      <c r="AT122" s="23" t="s">
        <v>222</v>
      </c>
      <c r="AU122" s="23" t="s">
        <v>82</v>
      </c>
      <c r="AY122" s="23" t="s">
        <v>181</v>
      </c>
      <c r="BE122" s="223">
        <f>IF(N122="základní",J122,0)</f>
        <v>0</v>
      </c>
      <c r="BF122" s="223">
        <f>IF(N122="snížená",J122,0)</f>
        <v>0</v>
      </c>
      <c r="BG122" s="223">
        <f>IF(N122="zákl. přenesená",J122,0)</f>
        <v>0</v>
      </c>
      <c r="BH122" s="223">
        <f>IF(N122="sníž. přenesená",J122,0)</f>
        <v>0</v>
      </c>
      <c r="BI122" s="223">
        <f>IF(N122="nulová",J122,0)</f>
        <v>0</v>
      </c>
      <c r="BJ122" s="23" t="s">
        <v>80</v>
      </c>
      <c r="BK122" s="223">
        <f>ROUND(I122*H122,2)</f>
        <v>0</v>
      </c>
      <c r="BL122" s="23" t="s">
        <v>188</v>
      </c>
      <c r="BM122" s="23" t="s">
        <v>3650</v>
      </c>
    </row>
    <row r="123" s="1" customFormat="1" ht="16.5" customHeight="1">
      <c r="B123" s="45"/>
      <c r="C123" s="236" t="s">
        <v>248</v>
      </c>
      <c r="D123" s="236" t="s">
        <v>222</v>
      </c>
      <c r="E123" s="237" t="s">
        <v>3651</v>
      </c>
      <c r="F123" s="238" t="s">
        <v>3652</v>
      </c>
      <c r="G123" s="239" t="s">
        <v>185</v>
      </c>
      <c r="H123" s="240">
        <v>2</v>
      </c>
      <c r="I123" s="241"/>
      <c r="J123" s="242">
        <f>ROUND(I123*H123,2)</f>
        <v>0</v>
      </c>
      <c r="K123" s="238" t="s">
        <v>344</v>
      </c>
      <c r="L123" s="71"/>
      <c r="M123" s="243" t="s">
        <v>21</v>
      </c>
      <c r="N123" s="244" t="s">
        <v>43</v>
      </c>
      <c r="O123" s="46"/>
      <c r="P123" s="221">
        <f>O123*H123</f>
        <v>0</v>
      </c>
      <c r="Q123" s="221">
        <v>0</v>
      </c>
      <c r="R123" s="221">
        <f>Q123*H123</f>
        <v>0</v>
      </c>
      <c r="S123" s="221">
        <v>0</v>
      </c>
      <c r="T123" s="222">
        <f>S123*H123</f>
        <v>0</v>
      </c>
      <c r="AR123" s="23" t="s">
        <v>188</v>
      </c>
      <c r="AT123" s="23" t="s">
        <v>222</v>
      </c>
      <c r="AU123" s="23" t="s">
        <v>82</v>
      </c>
      <c r="AY123" s="23" t="s">
        <v>181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23" t="s">
        <v>80</v>
      </c>
      <c r="BK123" s="223">
        <f>ROUND(I123*H123,2)</f>
        <v>0</v>
      </c>
      <c r="BL123" s="23" t="s">
        <v>188</v>
      </c>
      <c r="BM123" s="23" t="s">
        <v>3653</v>
      </c>
    </row>
    <row r="124" s="1" customFormat="1" ht="16.5" customHeight="1">
      <c r="B124" s="45"/>
      <c r="C124" s="211" t="s">
        <v>253</v>
      </c>
      <c r="D124" s="211" t="s">
        <v>182</v>
      </c>
      <c r="E124" s="212" t="s">
        <v>3654</v>
      </c>
      <c r="F124" s="213" t="s">
        <v>3655</v>
      </c>
      <c r="G124" s="214" t="s">
        <v>185</v>
      </c>
      <c r="H124" s="215">
        <v>2</v>
      </c>
      <c r="I124" s="216"/>
      <c r="J124" s="217">
        <f>ROUND(I124*H124,2)</f>
        <v>0</v>
      </c>
      <c r="K124" s="213" t="s">
        <v>344</v>
      </c>
      <c r="L124" s="218"/>
      <c r="M124" s="219" t="s">
        <v>21</v>
      </c>
      <c r="N124" s="220" t="s">
        <v>43</v>
      </c>
      <c r="O124" s="46"/>
      <c r="P124" s="221">
        <f>O124*H124</f>
        <v>0</v>
      </c>
      <c r="Q124" s="221">
        <v>0</v>
      </c>
      <c r="R124" s="221">
        <f>Q124*H124</f>
        <v>0</v>
      </c>
      <c r="S124" s="221">
        <v>0</v>
      </c>
      <c r="T124" s="222">
        <f>S124*H124</f>
        <v>0</v>
      </c>
      <c r="AR124" s="23" t="s">
        <v>187</v>
      </c>
      <c r="AT124" s="23" t="s">
        <v>182</v>
      </c>
      <c r="AU124" s="23" t="s">
        <v>82</v>
      </c>
      <c r="AY124" s="23" t="s">
        <v>181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23" t="s">
        <v>80</v>
      </c>
      <c r="BK124" s="223">
        <f>ROUND(I124*H124,2)</f>
        <v>0</v>
      </c>
      <c r="BL124" s="23" t="s">
        <v>188</v>
      </c>
      <c r="BM124" s="23" t="s">
        <v>3656</v>
      </c>
    </row>
    <row r="125" s="1" customFormat="1" ht="16.5" customHeight="1">
      <c r="B125" s="45"/>
      <c r="C125" s="211" t="s">
        <v>259</v>
      </c>
      <c r="D125" s="211" t="s">
        <v>182</v>
      </c>
      <c r="E125" s="212" t="s">
        <v>3657</v>
      </c>
      <c r="F125" s="213" t="s">
        <v>3658</v>
      </c>
      <c r="G125" s="214" t="s">
        <v>185</v>
      </c>
      <c r="H125" s="215">
        <v>1</v>
      </c>
      <c r="I125" s="216"/>
      <c r="J125" s="217">
        <f>ROUND(I125*H125,2)</f>
        <v>0</v>
      </c>
      <c r="K125" s="213" t="s">
        <v>186</v>
      </c>
      <c r="L125" s="218"/>
      <c r="M125" s="219" t="s">
        <v>21</v>
      </c>
      <c r="N125" s="220" t="s">
        <v>43</v>
      </c>
      <c r="O125" s="46"/>
      <c r="P125" s="221">
        <f>O125*H125</f>
        <v>0</v>
      </c>
      <c r="Q125" s="221">
        <v>0</v>
      </c>
      <c r="R125" s="221">
        <f>Q125*H125</f>
        <v>0</v>
      </c>
      <c r="S125" s="221">
        <v>0</v>
      </c>
      <c r="T125" s="222">
        <f>S125*H125</f>
        <v>0</v>
      </c>
      <c r="AR125" s="23" t="s">
        <v>187</v>
      </c>
      <c r="AT125" s="23" t="s">
        <v>182</v>
      </c>
      <c r="AU125" s="23" t="s">
        <v>82</v>
      </c>
      <c r="AY125" s="23" t="s">
        <v>181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23" t="s">
        <v>80</v>
      </c>
      <c r="BK125" s="223">
        <f>ROUND(I125*H125,2)</f>
        <v>0</v>
      </c>
      <c r="BL125" s="23" t="s">
        <v>188</v>
      </c>
      <c r="BM125" s="23" t="s">
        <v>3659</v>
      </c>
    </row>
    <row r="126" s="1" customFormat="1" ht="16.5" customHeight="1">
      <c r="B126" s="45"/>
      <c r="C126" s="211" t="s">
        <v>263</v>
      </c>
      <c r="D126" s="211" t="s">
        <v>182</v>
      </c>
      <c r="E126" s="212" t="s">
        <v>3660</v>
      </c>
      <c r="F126" s="213" t="s">
        <v>3661</v>
      </c>
      <c r="G126" s="214" t="s">
        <v>185</v>
      </c>
      <c r="H126" s="215">
        <v>2</v>
      </c>
      <c r="I126" s="216"/>
      <c r="J126" s="217">
        <f>ROUND(I126*H126,2)</f>
        <v>0</v>
      </c>
      <c r="K126" s="213" t="s">
        <v>344</v>
      </c>
      <c r="L126" s="218"/>
      <c r="M126" s="219" t="s">
        <v>21</v>
      </c>
      <c r="N126" s="220" t="s">
        <v>43</v>
      </c>
      <c r="O126" s="46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AR126" s="23" t="s">
        <v>187</v>
      </c>
      <c r="AT126" s="23" t="s">
        <v>182</v>
      </c>
      <c r="AU126" s="23" t="s">
        <v>82</v>
      </c>
      <c r="AY126" s="23" t="s">
        <v>181</v>
      </c>
      <c r="BE126" s="223">
        <f>IF(N126="základní",J126,0)</f>
        <v>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23" t="s">
        <v>80</v>
      </c>
      <c r="BK126" s="223">
        <f>ROUND(I126*H126,2)</f>
        <v>0</v>
      </c>
      <c r="BL126" s="23" t="s">
        <v>188</v>
      </c>
      <c r="BM126" s="23" t="s">
        <v>3662</v>
      </c>
    </row>
    <row r="127" s="1" customFormat="1" ht="25.5" customHeight="1">
      <c r="B127" s="45"/>
      <c r="C127" s="236" t="s">
        <v>267</v>
      </c>
      <c r="D127" s="236" t="s">
        <v>222</v>
      </c>
      <c r="E127" s="237" t="s">
        <v>3663</v>
      </c>
      <c r="F127" s="238" t="s">
        <v>3664</v>
      </c>
      <c r="G127" s="239" t="s">
        <v>219</v>
      </c>
      <c r="H127" s="240">
        <v>27</v>
      </c>
      <c r="I127" s="241"/>
      <c r="J127" s="242">
        <f>ROUND(I127*H127,2)</f>
        <v>0</v>
      </c>
      <c r="K127" s="238" t="s">
        <v>344</v>
      </c>
      <c r="L127" s="71"/>
      <c r="M127" s="243" t="s">
        <v>21</v>
      </c>
      <c r="N127" s="244" t="s">
        <v>43</v>
      </c>
      <c r="O127" s="46"/>
      <c r="P127" s="221">
        <f>O127*H127</f>
        <v>0</v>
      </c>
      <c r="Q127" s="221">
        <v>0</v>
      </c>
      <c r="R127" s="221">
        <f>Q127*H127</f>
        <v>0</v>
      </c>
      <c r="S127" s="221">
        <v>0</v>
      </c>
      <c r="T127" s="222">
        <f>S127*H127</f>
        <v>0</v>
      </c>
      <c r="AR127" s="23" t="s">
        <v>188</v>
      </c>
      <c r="AT127" s="23" t="s">
        <v>222</v>
      </c>
      <c r="AU127" s="23" t="s">
        <v>82</v>
      </c>
      <c r="AY127" s="23" t="s">
        <v>181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23" t="s">
        <v>80</v>
      </c>
      <c r="BK127" s="223">
        <f>ROUND(I127*H127,2)</f>
        <v>0</v>
      </c>
      <c r="BL127" s="23" t="s">
        <v>188</v>
      </c>
      <c r="BM127" s="23" t="s">
        <v>3665</v>
      </c>
    </row>
    <row r="128" s="10" customFormat="1">
      <c r="B128" s="224"/>
      <c r="C128" s="225"/>
      <c r="D128" s="226" t="s">
        <v>207</v>
      </c>
      <c r="E128" s="227" t="s">
        <v>21</v>
      </c>
      <c r="F128" s="228" t="s">
        <v>3666</v>
      </c>
      <c r="G128" s="225"/>
      <c r="H128" s="229">
        <v>27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AT128" s="235" t="s">
        <v>207</v>
      </c>
      <c r="AU128" s="235" t="s">
        <v>82</v>
      </c>
      <c r="AV128" s="10" t="s">
        <v>82</v>
      </c>
      <c r="AW128" s="10" t="s">
        <v>35</v>
      </c>
      <c r="AX128" s="10" t="s">
        <v>72</v>
      </c>
      <c r="AY128" s="235" t="s">
        <v>181</v>
      </c>
    </row>
    <row r="129" s="13" customFormat="1">
      <c r="B129" s="280"/>
      <c r="C129" s="281"/>
      <c r="D129" s="226" t="s">
        <v>207</v>
      </c>
      <c r="E129" s="282" t="s">
        <v>21</v>
      </c>
      <c r="F129" s="283" t="s">
        <v>3221</v>
      </c>
      <c r="G129" s="281"/>
      <c r="H129" s="284">
        <v>27</v>
      </c>
      <c r="I129" s="285"/>
      <c r="J129" s="281"/>
      <c r="K129" s="281"/>
      <c r="L129" s="286"/>
      <c r="M129" s="287"/>
      <c r="N129" s="288"/>
      <c r="O129" s="288"/>
      <c r="P129" s="288"/>
      <c r="Q129" s="288"/>
      <c r="R129" s="288"/>
      <c r="S129" s="288"/>
      <c r="T129" s="289"/>
      <c r="AT129" s="290" t="s">
        <v>207</v>
      </c>
      <c r="AU129" s="290" t="s">
        <v>82</v>
      </c>
      <c r="AV129" s="13" t="s">
        <v>188</v>
      </c>
      <c r="AW129" s="13" t="s">
        <v>35</v>
      </c>
      <c r="AX129" s="13" t="s">
        <v>80</v>
      </c>
      <c r="AY129" s="290" t="s">
        <v>181</v>
      </c>
    </row>
    <row r="130" s="1" customFormat="1" ht="25.5" customHeight="1">
      <c r="B130" s="45"/>
      <c r="C130" s="236" t="s">
        <v>9</v>
      </c>
      <c r="D130" s="236" t="s">
        <v>222</v>
      </c>
      <c r="E130" s="237" t="s">
        <v>3667</v>
      </c>
      <c r="F130" s="238" t="s">
        <v>3668</v>
      </c>
      <c r="G130" s="239" t="s">
        <v>361</v>
      </c>
      <c r="H130" s="240">
        <v>266.74000000000001</v>
      </c>
      <c r="I130" s="241"/>
      <c r="J130" s="242">
        <f>ROUND(I130*H130,2)</f>
        <v>0</v>
      </c>
      <c r="K130" s="238" t="s">
        <v>344</v>
      </c>
      <c r="L130" s="71"/>
      <c r="M130" s="243" t="s">
        <v>21</v>
      </c>
      <c r="N130" s="244" t="s">
        <v>43</v>
      </c>
      <c r="O130" s="46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AR130" s="23" t="s">
        <v>188</v>
      </c>
      <c r="AT130" s="23" t="s">
        <v>222</v>
      </c>
      <c r="AU130" s="23" t="s">
        <v>82</v>
      </c>
      <c r="AY130" s="23" t="s">
        <v>181</v>
      </c>
      <c r="BE130" s="223">
        <f>IF(N130="základní",J130,0)</f>
        <v>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23" t="s">
        <v>80</v>
      </c>
      <c r="BK130" s="223">
        <f>ROUND(I130*H130,2)</f>
        <v>0</v>
      </c>
      <c r="BL130" s="23" t="s">
        <v>188</v>
      </c>
      <c r="BM130" s="23" t="s">
        <v>3669</v>
      </c>
    </row>
    <row r="131" s="1" customFormat="1" ht="16.5" customHeight="1">
      <c r="B131" s="45"/>
      <c r="C131" s="211" t="s">
        <v>274</v>
      </c>
      <c r="D131" s="211" t="s">
        <v>182</v>
      </c>
      <c r="E131" s="212" t="s">
        <v>3670</v>
      </c>
      <c r="F131" s="213" t="s">
        <v>3671</v>
      </c>
      <c r="G131" s="214" t="s">
        <v>185</v>
      </c>
      <c r="H131" s="215">
        <v>107.94</v>
      </c>
      <c r="I131" s="216"/>
      <c r="J131" s="217">
        <f>ROUND(I131*H131,2)</f>
        <v>0</v>
      </c>
      <c r="K131" s="213" t="s">
        <v>186</v>
      </c>
      <c r="L131" s="218"/>
      <c r="M131" s="219" t="s">
        <v>21</v>
      </c>
      <c r="N131" s="220" t="s">
        <v>43</v>
      </c>
      <c r="O131" s="46"/>
      <c r="P131" s="221">
        <f>O131*H131</f>
        <v>0</v>
      </c>
      <c r="Q131" s="221">
        <v>0</v>
      </c>
      <c r="R131" s="221">
        <f>Q131*H131</f>
        <v>0</v>
      </c>
      <c r="S131" s="221">
        <v>0</v>
      </c>
      <c r="T131" s="222">
        <f>S131*H131</f>
        <v>0</v>
      </c>
      <c r="AR131" s="23" t="s">
        <v>187</v>
      </c>
      <c r="AT131" s="23" t="s">
        <v>182</v>
      </c>
      <c r="AU131" s="23" t="s">
        <v>82</v>
      </c>
      <c r="AY131" s="23" t="s">
        <v>181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23" t="s">
        <v>80</v>
      </c>
      <c r="BK131" s="223">
        <f>ROUND(I131*H131,2)</f>
        <v>0</v>
      </c>
      <c r="BL131" s="23" t="s">
        <v>188</v>
      </c>
      <c r="BM131" s="23" t="s">
        <v>3672</v>
      </c>
    </row>
    <row r="132" s="10" customFormat="1">
      <c r="B132" s="224"/>
      <c r="C132" s="225"/>
      <c r="D132" s="226" t="s">
        <v>207</v>
      </c>
      <c r="E132" s="227" t="s">
        <v>21</v>
      </c>
      <c r="F132" s="228" t="s">
        <v>3673</v>
      </c>
      <c r="G132" s="225"/>
      <c r="H132" s="229">
        <v>107.94</v>
      </c>
      <c r="I132" s="230"/>
      <c r="J132" s="225"/>
      <c r="K132" s="225"/>
      <c r="L132" s="231"/>
      <c r="M132" s="232"/>
      <c r="N132" s="233"/>
      <c r="O132" s="233"/>
      <c r="P132" s="233"/>
      <c r="Q132" s="233"/>
      <c r="R132" s="233"/>
      <c r="S132" s="233"/>
      <c r="T132" s="234"/>
      <c r="AT132" s="235" t="s">
        <v>207</v>
      </c>
      <c r="AU132" s="235" t="s">
        <v>82</v>
      </c>
      <c r="AV132" s="10" t="s">
        <v>82</v>
      </c>
      <c r="AW132" s="10" t="s">
        <v>35</v>
      </c>
      <c r="AX132" s="10" t="s">
        <v>80</v>
      </c>
      <c r="AY132" s="235" t="s">
        <v>181</v>
      </c>
    </row>
    <row r="133" s="1" customFormat="1" ht="16.5" customHeight="1">
      <c r="B133" s="45"/>
      <c r="C133" s="211" t="s">
        <v>281</v>
      </c>
      <c r="D133" s="211" t="s">
        <v>182</v>
      </c>
      <c r="E133" s="212" t="s">
        <v>3674</v>
      </c>
      <c r="F133" s="213" t="s">
        <v>3675</v>
      </c>
      <c r="G133" s="214" t="s">
        <v>185</v>
      </c>
      <c r="H133" s="215">
        <v>103.59999999999999</v>
      </c>
      <c r="I133" s="216"/>
      <c r="J133" s="217">
        <f>ROUND(I133*H133,2)</f>
        <v>0</v>
      </c>
      <c r="K133" s="213" t="s">
        <v>186</v>
      </c>
      <c r="L133" s="218"/>
      <c r="M133" s="219" t="s">
        <v>21</v>
      </c>
      <c r="N133" s="220" t="s">
        <v>43</v>
      </c>
      <c r="O133" s="46"/>
      <c r="P133" s="221">
        <f>O133*H133</f>
        <v>0</v>
      </c>
      <c r="Q133" s="221">
        <v>0</v>
      </c>
      <c r="R133" s="221">
        <f>Q133*H133</f>
        <v>0</v>
      </c>
      <c r="S133" s="221">
        <v>0</v>
      </c>
      <c r="T133" s="222">
        <f>S133*H133</f>
        <v>0</v>
      </c>
      <c r="AR133" s="23" t="s">
        <v>187</v>
      </c>
      <c r="AT133" s="23" t="s">
        <v>182</v>
      </c>
      <c r="AU133" s="23" t="s">
        <v>82</v>
      </c>
      <c r="AY133" s="23" t="s">
        <v>181</v>
      </c>
      <c r="BE133" s="223">
        <f>IF(N133="základní",J133,0)</f>
        <v>0</v>
      </c>
      <c r="BF133" s="223">
        <f>IF(N133="snížená",J133,0)</f>
        <v>0</v>
      </c>
      <c r="BG133" s="223">
        <f>IF(N133="zákl. přenesená",J133,0)</f>
        <v>0</v>
      </c>
      <c r="BH133" s="223">
        <f>IF(N133="sníž. přenesená",J133,0)</f>
        <v>0</v>
      </c>
      <c r="BI133" s="223">
        <f>IF(N133="nulová",J133,0)</f>
        <v>0</v>
      </c>
      <c r="BJ133" s="23" t="s">
        <v>80</v>
      </c>
      <c r="BK133" s="223">
        <f>ROUND(I133*H133,2)</f>
        <v>0</v>
      </c>
      <c r="BL133" s="23" t="s">
        <v>188</v>
      </c>
      <c r="BM133" s="23" t="s">
        <v>3676</v>
      </c>
    </row>
    <row r="134" s="10" customFormat="1">
      <c r="B134" s="224"/>
      <c r="C134" s="225"/>
      <c r="D134" s="226" t="s">
        <v>207</v>
      </c>
      <c r="E134" s="227" t="s">
        <v>21</v>
      </c>
      <c r="F134" s="228" t="s">
        <v>3677</v>
      </c>
      <c r="G134" s="225"/>
      <c r="H134" s="229">
        <v>103.59999999999999</v>
      </c>
      <c r="I134" s="230"/>
      <c r="J134" s="225"/>
      <c r="K134" s="225"/>
      <c r="L134" s="231"/>
      <c r="M134" s="232"/>
      <c r="N134" s="233"/>
      <c r="O134" s="233"/>
      <c r="P134" s="233"/>
      <c r="Q134" s="233"/>
      <c r="R134" s="233"/>
      <c r="S134" s="233"/>
      <c r="T134" s="234"/>
      <c r="AT134" s="235" t="s">
        <v>207</v>
      </c>
      <c r="AU134" s="235" t="s">
        <v>82</v>
      </c>
      <c r="AV134" s="10" t="s">
        <v>82</v>
      </c>
      <c r="AW134" s="10" t="s">
        <v>35</v>
      </c>
      <c r="AX134" s="10" t="s">
        <v>72</v>
      </c>
      <c r="AY134" s="235" t="s">
        <v>181</v>
      </c>
    </row>
    <row r="135" s="13" customFormat="1">
      <c r="B135" s="280"/>
      <c r="C135" s="281"/>
      <c r="D135" s="226" t="s">
        <v>207</v>
      </c>
      <c r="E135" s="282" t="s">
        <v>21</v>
      </c>
      <c r="F135" s="283" t="s">
        <v>3221</v>
      </c>
      <c r="G135" s="281"/>
      <c r="H135" s="284">
        <v>103.59999999999999</v>
      </c>
      <c r="I135" s="285"/>
      <c r="J135" s="281"/>
      <c r="K135" s="281"/>
      <c r="L135" s="286"/>
      <c r="M135" s="287"/>
      <c r="N135" s="288"/>
      <c r="O135" s="288"/>
      <c r="P135" s="288"/>
      <c r="Q135" s="288"/>
      <c r="R135" s="288"/>
      <c r="S135" s="288"/>
      <c r="T135" s="289"/>
      <c r="AT135" s="290" t="s">
        <v>207</v>
      </c>
      <c r="AU135" s="290" t="s">
        <v>82</v>
      </c>
      <c r="AV135" s="13" t="s">
        <v>188</v>
      </c>
      <c r="AW135" s="13" t="s">
        <v>35</v>
      </c>
      <c r="AX135" s="13" t="s">
        <v>80</v>
      </c>
      <c r="AY135" s="290" t="s">
        <v>181</v>
      </c>
    </row>
    <row r="136" s="1" customFormat="1" ht="16.5" customHeight="1">
      <c r="B136" s="45"/>
      <c r="C136" s="211" t="s">
        <v>285</v>
      </c>
      <c r="D136" s="211" t="s">
        <v>182</v>
      </c>
      <c r="E136" s="212" t="s">
        <v>3678</v>
      </c>
      <c r="F136" s="213" t="s">
        <v>3679</v>
      </c>
      <c r="G136" s="214" t="s">
        <v>185</v>
      </c>
      <c r="H136" s="215">
        <v>41.200000000000003</v>
      </c>
      <c r="I136" s="216"/>
      <c r="J136" s="217">
        <f>ROUND(I136*H136,2)</f>
        <v>0</v>
      </c>
      <c r="K136" s="213" t="s">
        <v>186</v>
      </c>
      <c r="L136" s="218"/>
      <c r="M136" s="219" t="s">
        <v>21</v>
      </c>
      <c r="N136" s="220" t="s">
        <v>43</v>
      </c>
      <c r="O136" s="46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AR136" s="23" t="s">
        <v>187</v>
      </c>
      <c r="AT136" s="23" t="s">
        <v>182</v>
      </c>
      <c r="AU136" s="23" t="s">
        <v>82</v>
      </c>
      <c r="AY136" s="23" t="s">
        <v>181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23" t="s">
        <v>80</v>
      </c>
      <c r="BK136" s="223">
        <f>ROUND(I136*H136,2)</f>
        <v>0</v>
      </c>
      <c r="BL136" s="23" t="s">
        <v>188</v>
      </c>
      <c r="BM136" s="23" t="s">
        <v>3680</v>
      </c>
    </row>
    <row r="137" s="10" customFormat="1">
      <c r="B137" s="224"/>
      <c r="C137" s="225"/>
      <c r="D137" s="226" t="s">
        <v>207</v>
      </c>
      <c r="E137" s="227" t="s">
        <v>21</v>
      </c>
      <c r="F137" s="228" t="s">
        <v>3681</v>
      </c>
      <c r="G137" s="225"/>
      <c r="H137" s="229">
        <v>41.200000000000003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AT137" s="235" t="s">
        <v>207</v>
      </c>
      <c r="AU137" s="235" t="s">
        <v>82</v>
      </c>
      <c r="AV137" s="10" t="s">
        <v>82</v>
      </c>
      <c r="AW137" s="10" t="s">
        <v>35</v>
      </c>
      <c r="AX137" s="10" t="s">
        <v>80</v>
      </c>
      <c r="AY137" s="235" t="s">
        <v>181</v>
      </c>
    </row>
    <row r="138" s="1" customFormat="1" ht="16.5" customHeight="1">
      <c r="B138" s="45"/>
      <c r="C138" s="211" t="s">
        <v>289</v>
      </c>
      <c r="D138" s="211" t="s">
        <v>182</v>
      </c>
      <c r="E138" s="212" t="s">
        <v>3682</v>
      </c>
      <c r="F138" s="213" t="s">
        <v>3683</v>
      </c>
      <c r="G138" s="214" t="s">
        <v>185</v>
      </c>
      <c r="H138" s="215">
        <v>14</v>
      </c>
      <c r="I138" s="216"/>
      <c r="J138" s="217">
        <f>ROUND(I138*H138,2)</f>
        <v>0</v>
      </c>
      <c r="K138" s="213" t="s">
        <v>186</v>
      </c>
      <c r="L138" s="218"/>
      <c r="M138" s="219" t="s">
        <v>21</v>
      </c>
      <c r="N138" s="220" t="s">
        <v>43</v>
      </c>
      <c r="O138" s="46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AR138" s="23" t="s">
        <v>187</v>
      </c>
      <c r="AT138" s="23" t="s">
        <v>182</v>
      </c>
      <c r="AU138" s="23" t="s">
        <v>82</v>
      </c>
      <c r="AY138" s="23" t="s">
        <v>181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23" t="s">
        <v>80</v>
      </c>
      <c r="BK138" s="223">
        <f>ROUND(I138*H138,2)</f>
        <v>0</v>
      </c>
      <c r="BL138" s="23" t="s">
        <v>188</v>
      </c>
      <c r="BM138" s="23" t="s">
        <v>3684</v>
      </c>
    </row>
    <row r="139" s="10" customFormat="1">
      <c r="B139" s="224"/>
      <c r="C139" s="225"/>
      <c r="D139" s="226" t="s">
        <v>207</v>
      </c>
      <c r="E139" s="227" t="s">
        <v>21</v>
      </c>
      <c r="F139" s="228" t="s">
        <v>239</v>
      </c>
      <c r="G139" s="225"/>
      <c r="H139" s="229">
        <v>14</v>
      </c>
      <c r="I139" s="230"/>
      <c r="J139" s="225"/>
      <c r="K139" s="225"/>
      <c r="L139" s="231"/>
      <c r="M139" s="232"/>
      <c r="N139" s="233"/>
      <c r="O139" s="233"/>
      <c r="P139" s="233"/>
      <c r="Q139" s="233"/>
      <c r="R139" s="233"/>
      <c r="S139" s="233"/>
      <c r="T139" s="234"/>
      <c r="AT139" s="235" t="s">
        <v>207</v>
      </c>
      <c r="AU139" s="235" t="s">
        <v>82</v>
      </c>
      <c r="AV139" s="10" t="s">
        <v>82</v>
      </c>
      <c r="AW139" s="10" t="s">
        <v>35</v>
      </c>
      <c r="AX139" s="10" t="s">
        <v>80</v>
      </c>
      <c r="AY139" s="235" t="s">
        <v>181</v>
      </c>
    </row>
    <row r="140" s="9" customFormat="1" ht="29.88" customHeight="1">
      <c r="B140" s="197"/>
      <c r="C140" s="198"/>
      <c r="D140" s="199" t="s">
        <v>71</v>
      </c>
      <c r="E140" s="259" t="s">
        <v>216</v>
      </c>
      <c r="F140" s="259" t="s">
        <v>3359</v>
      </c>
      <c r="G140" s="198"/>
      <c r="H140" s="198"/>
      <c r="I140" s="201"/>
      <c r="J140" s="260">
        <f>BK140</f>
        <v>0</v>
      </c>
      <c r="K140" s="198"/>
      <c r="L140" s="203"/>
      <c r="M140" s="204"/>
      <c r="N140" s="205"/>
      <c r="O140" s="205"/>
      <c r="P140" s="206">
        <f>SUM(P141:P160)</f>
        <v>0</v>
      </c>
      <c r="Q140" s="205"/>
      <c r="R140" s="206">
        <f>SUM(R141:R160)</f>
        <v>0</v>
      </c>
      <c r="S140" s="205"/>
      <c r="T140" s="207">
        <f>SUM(T141:T160)</f>
        <v>0</v>
      </c>
      <c r="AR140" s="208" t="s">
        <v>80</v>
      </c>
      <c r="AT140" s="209" t="s">
        <v>71</v>
      </c>
      <c r="AU140" s="209" t="s">
        <v>80</v>
      </c>
      <c r="AY140" s="208" t="s">
        <v>181</v>
      </c>
      <c r="BK140" s="210">
        <f>SUM(BK141:BK160)</f>
        <v>0</v>
      </c>
    </row>
    <row r="141" s="1" customFormat="1" ht="16.5" customHeight="1">
      <c r="B141" s="45"/>
      <c r="C141" s="236" t="s">
        <v>293</v>
      </c>
      <c r="D141" s="236" t="s">
        <v>222</v>
      </c>
      <c r="E141" s="237" t="s">
        <v>3685</v>
      </c>
      <c r="F141" s="238" t="s">
        <v>3686</v>
      </c>
      <c r="G141" s="239" t="s">
        <v>251</v>
      </c>
      <c r="H141" s="240">
        <v>137.97</v>
      </c>
      <c r="I141" s="241"/>
      <c r="J141" s="242">
        <f>ROUND(I141*H141,2)</f>
        <v>0</v>
      </c>
      <c r="K141" s="238" t="s">
        <v>186</v>
      </c>
      <c r="L141" s="71"/>
      <c r="M141" s="243" t="s">
        <v>21</v>
      </c>
      <c r="N141" s="244" t="s">
        <v>43</v>
      </c>
      <c r="O141" s="46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AR141" s="23" t="s">
        <v>188</v>
      </c>
      <c r="AT141" s="23" t="s">
        <v>222</v>
      </c>
      <c r="AU141" s="23" t="s">
        <v>82</v>
      </c>
      <c r="AY141" s="23" t="s">
        <v>181</v>
      </c>
      <c r="BE141" s="223">
        <f>IF(N141="základní",J141,0)</f>
        <v>0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23" t="s">
        <v>80</v>
      </c>
      <c r="BK141" s="223">
        <f>ROUND(I141*H141,2)</f>
        <v>0</v>
      </c>
      <c r="BL141" s="23" t="s">
        <v>188</v>
      </c>
      <c r="BM141" s="23" t="s">
        <v>3687</v>
      </c>
    </row>
    <row r="142" s="1" customFormat="1" ht="16.5" customHeight="1">
      <c r="B142" s="45"/>
      <c r="C142" s="236" t="s">
        <v>297</v>
      </c>
      <c r="D142" s="236" t="s">
        <v>222</v>
      </c>
      <c r="E142" s="237" t="s">
        <v>3688</v>
      </c>
      <c r="F142" s="238" t="s">
        <v>3689</v>
      </c>
      <c r="G142" s="239" t="s">
        <v>361</v>
      </c>
      <c r="H142" s="240">
        <v>14</v>
      </c>
      <c r="I142" s="241"/>
      <c r="J142" s="242">
        <f>ROUND(I142*H142,2)</f>
        <v>0</v>
      </c>
      <c r="K142" s="238" t="s">
        <v>344</v>
      </c>
      <c r="L142" s="71"/>
      <c r="M142" s="243" t="s">
        <v>21</v>
      </c>
      <c r="N142" s="244" t="s">
        <v>43</v>
      </c>
      <c r="O142" s="46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AR142" s="23" t="s">
        <v>188</v>
      </c>
      <c r="AT142" s="23" t="s">
        <v>222</v>
      </c>
      <c r="AU142" s="23" t="s">
        <v>82</v>
      </c>
      <c r="AY142" s="23" t="s">
        <v>181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23" t="s">
        <v>80</v>
      </c>
      <c r="BK142" s="223">
        <f>ROUND(I142*H142,2)</f>
        <v>0</v>
      </c>
      <c r="BL142" s="23" t="s">
        <v>188</v>
      </c>
      <c r="BM142" s="23" t="s">
        <v>3690</v>
      </c>
    </row>
    <row r="143" s="10" customFormat="1">
      <c r="B143" s="224"/>
      <c r="C143" s="225"/>
      <c r="D143" s="226" t="s">
        <v>207</v>
      </c>
      <c r="E143" s="227" t="s">
        <v>21</v>
      </c>
      <c r="F143" s="228" t="s">
        <v>239</v>
      </c>
      <c r="G143" s="225"/>
      <c r="H143" s="229">
        <v>14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AT143" s="235" t="s">
        <v>207</v>
      </c>
      <c r="AU143" s="235" t="s">
        <v>82</v>
      </c>
      <c r="AV143" s="10" t="s">
        <v>82</v>
      </c>
      <c r="AW143" s="10" t="s">
        <v>35</v>
      </c>
      <c r="AX143" s="10" t="s">
        <v>72</v>
      </c>
      <c r="AY143" s="235" t="s">
        <v>181</v>
      </c>
    </row>
    <row r="144" s="13" customFormat="1">
      <c r="B144" s="280"/>
      <c r="C144" s="281"/>
      <c r="D144" s="226" t="s">
        <v>207</v>
      </c>
      <c r="E144" s="282" t="s">
        <v>21</v>
      </c>
      <c r="F144" s="283" t="s">
        <v>3221</v>
      </c>
      <c r="G144" s="281"/>
      <c r="H144" s="284">
        <v>14</v>
      </c>
      <c r="I144" s="285"/>
      <c r="J144" s="281"/>
      <c r="K144" s="281"/>
      <c r="L144" s="286"/>
      <c r="M144" s="287"/>
      <c r="N144" s="288"/>
      <c r="O144" s="288"/>
      <c r="P144" s="288"/>
      <c r="Q144" s="288"/>
      <c r="R144" s="288"/>
      <c r="S144" s="288"/>
      <c r="T144" s="289"/>
      <c r="AT144" s="290" t="s">
        <v>207</v>
      </c>
      <c r="AU144" s="290" t="s">
        <v>82</v>
      </c>
      <c r="AV144" s="13" t="s">
        <v>188</v>
      </c>
      <c r="AW144" s="13" t="s">
        <v>35</v>
      </c>
      <c r="AX144" s="13" t="s">
        <v>80</v>
      </c>
      <c r="AY144" s="290" t="s">
        <v>181</v>
      </c>
    </row>
    <row r="145" s="1" customFormat="1" ht="16.5" customHeight="1">
      <c r="B145" s="45"/>
      <c r="C145" s="236" t="s">
        <v>301</v>
      </c>
      <c r="D145" s="236" t="s">
        <v>222</v>
      </c>
      <c r="E145" s="237" t="s">
        <v>3691</v>
      </c>
      <c r="F145" s="238" t="s">
        <v>3692</v>
      </c>
      <c r="G145" s="239" t="s">
        <v>256</v>
      </c>
      <c r="H145" s="240">
        <v>2.5899999999999999</v>
      </c>
      <c r="I145" s="241"/>
      <c r="J145" s="242">
        <f>ROUND(I145*H145,2)</f>
        <v>0</v>
      </c>
      <c r="K145" s="238" t="s">
        <v>186</v>
      </c>
      <c r="L145" s="71"/>
      <c r="M145" s="243" t="s">
        <v>21</v>
      </c>
      <c r="N145" s="244" t="s">
        <v>43</v>
      </c>
      <c r="O145" s="46"/>
      <c r="P145" s="221">
        <f>O145*H145</f>
        <v>0</v>
      </c>
      <c r="Q145" s="221">
        <v>0</v>
      </c>
      <c r="R145" s="221">
        <f>Q145*H145</f>
        <v>0</v>
      </c>
      <c r="S145" s="221">
        <v>0</v>
      </c>
      <c r="T145" s="222">
        <f>S145*H145</f>
        <v>0</v>
      </c>
      <c r="AR145" s="23" t="s">
        <v>188</v>
      </c>
      <c r="AT145" s="23" t="s">
        <v>222</v>
      </c>
      <c r="AU145" s="23" t="s">
        <v>82</v>
      </c>
      <c r="AY145" s="23" t="s">
        <v>181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23" t="s">
        <v>80</v>
      </c>
      <c r="BK145" s="223">
        <f>ROUND(I145*H145,2)</f>
        <v>0</v>
      </c>
      <c r="BL145" s="23" t="s">
        <v>188</v>
      </c>
      <c r="BM145" s="23" t="s">
        <v>3693</v>
      </c>
    </row>
    <row r="146" s="10" customFormat="1">
      <c r="B146" s="224"/>
      <c r="C146" s="225"/>
      <c r="D146" s="226" t="s">
        <v>207</v>
      </c>
      <c r="E146" s="227" t="s">
        <v>21</v>
      </c>
      <c r="F146" s="228" t="s">
        <v>3694</v>
      </c>
      <c r="G146" s="225"/>
      <c r="H146" s="229">
        <v>1.19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AT146" s="235" t="s">
        <v>207</v>
      </c>
      <c r="AU146" s="235" t="s">
        <v>82</v>
      </c>
      <c r="AV146" s="10" t="s">
        <v>82</v>
      </c>
      <c r="AW146" s="10" t="s">
        <v>35</v>
      </c>
      <c r="AX146" s="10" t="s">
        <v>72</v>
      </c>
      <c r="AY146" s="235" t="s">
        <v>181</v>
      </c>
    </row>
    <row r="147" s="10" customFormat="1">
      <c r="B147" s="224"/>
      <c r="C147" s="225"/>
      <c r="D147" s="226" t="s">
        <v>207</v>
      </c>
      <c r="E147" s="227" t="s">
        <v>21</v>
      </c>
      <c r="F147" s="228" t="s">
        <v>3695</v>
      </c>
      <c r="G147" s="225"/>
      <c r="H147" s="229">
        <v>1.3999999999999999</v>
      </c>
      <c r="I147" s="230"/>
      <c r="J147" s="225"/>
      <c r="K147" s="225"/>
      <c r="L147" s="231"/>
      <c r="M147" s="232"/>
      <c r="N147" s="233"/>
      <c r="O147" s="233"/>
      <c r="P147" s="233"/>
      <c r="Q147" s="233"/>
      <c r="R147" s="233"/>
      <c r="S147" s="233"/>
      <c r="T147" s="234"/>
      <c r="AT147" s="235" t="s">
        <v>207</v>
      </c>
      <c r="AU147" s="235" t="s">
        <v>82</v>
      </c>
      <c r="AV147" s="10" t="s">
        <v>82</v>
      </c>
      <c r="AW147" s="10" t="s">
        <v>35</v>
      </c>
      <c r="AX147" s="10" t="s">
        <v>72</v>
      </c>
      <c r="AY147" s="235" t="s">
        <v>181</v>
      </c>
    </row>
    <row r="148" s="13" customFormat="1">
      <c r="B148" s="280"/>
      <c r="C148" s="281"/>
      <c r="D148" s="226" t="s">
        <v>207</v>
      </c>
      <c r="E148" s="282" t="s">
        <v>21</v>
      </c>
      <c r="F148" s="283" t="s">
        <v>3221</v>
      </c>
      <c r="G148" s="281"/>
      <c r="H148" s="284">
        <v>2.5899999999999999</v>
      </c>
      <c r="I148" s="285"/>
      <c r="J148" s="281"/>
      <c r="K148" s="281"/>
      <c r="L148" s="286"/>
      <c r="M148" s="287"/>
      <c r="N148" s="288"/>
      <c r="O148" s="288"/>
      <c r="P148" s="288"/>
      <c r="Q148" s="288"/>
      <c r="R148" s="288"/>
      <c r="S148" s="288"/>
      <c r="T148" s="289"/>
      <c r="AT148" s="290" t="s">
        <v>207</v>
      </c>
      <c r="AU148" s="290" t="s">
        <v>82</v>
      </c>
      <c r="AV148" s="13" t="s">
        <v>188</v>
      </c>
      <c r="AW148" s="13" t="s">
        <v>35</v>
      </c>
      <c r="AX148" s="13" t="s">
        <v>80</v>
      </c>
      <c r="AY148" s="290" t="s">
        <v>181</v>
      </c>
    </row>
    <row r="149" s="1" customFormat="1" ht="16.5" customHeight="1">
      <c r="B149" s="45"/>
      <c r="C149" s="236" t="s">
        <v>305</v>
      </c>
      <c r="D149" s="236" t="s">
        <v>222</v>
      </c>
      <c r="E149" s="237" t="s">
        <v>3696</v>
      </c>
      <c r="F149" s="238" t="s">
        <v>3697</v>
      </c>
      <c r="G149" s="239" t="s">
        <v>256</v>
      </c>
      <c r="H149" s="240">
        <v>23.309999999999999</v>
      </c>
      <c r="I149" s="241"/>
      <c r="J149" s="242">
        <f>ROUND(I149*H149,2)</f>
        <v>0</v>
      </c>
      <c r="K149" s="238" t="s">
        <v>186</v>
      </c>
      <c r="L149" s="71"/>
      <c r="M149" s="243" t="s">
        <v>21</v>
      </c>
      <c r="N149" s="244" t="s">
        <v>43</v>
      </c>
      <c r="O149" s="46"/>
      <c r="P149" s="221">
        <f>O149*H149</f>
        <v>0</v>
      </c>
      <c r="Q149" s="221">
        <v>0</v>
      </c>
      <c r="R149" s="221">
        <f>Q149*H149</f>
        <v>0</v>
      </c>
      <c r="S149" s="221">
        <v>0</v>
      </c>
      <c r="T149" s="222">
        <f>S149*H149</f>
        <v>0</v>
      </c>
      <c r="AR149" s="23" t="s">
        <v>188</v>
      </c>
      <c r="AT149" s="23" t="s">
        <v>222</v>
      </c>
      <c r="AU149" s="23" t="s">
        <v>82</v>
      </c>
      <c r="AY149" s="23" t="s">
        <v>181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23" t="s">
        <v>80</v>
      </c>
      <c r="BK149" s="223">
        <f>ROUND(I149*H149,2)</f>
        <v>0</v>
      </c>
      <c r="BL149" s="23" t="s">
        <v>188</v>
      </c>
      <c r="BM149" s="23" t="s">
        <v>3698</v>
      </c>
    </row>
    <row r="150" s="10" customFormat="1">
      <c r="B150" s="224"/>
      <c r="C150" s="225"/>
      <c r="D150" s="226" t="s">
        <v>207</v>
      </c>
      <c r="E150" s="227" t="s">
        <v>21</v>
      </c>
      <c r="F150" s="228" t="s">
        <v>3699</v>
      </c>
      <c r="G150" s="225"/>
      <c r="H150" s="229">
        <v>23.309999999999999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AT150" s="235" t="s">
        <v>207</v>
      </c>
      <c r="AU150" s="235" t="s">
        <v>82</v>
      </c>
      <c r="AV150" s="10" t="s">
        <v>82</v>
      </c>
      <c r="AW150" s="10" t="s">
        <v>35</v>
      </c>
      <c r="AX150" s="10" t="s">
        <v>72</v>
      </c>
      <c r="AY150" s="235" t="s">
        <v>181</v>
      </c>
    </row>
    <row r="151" s="13" customFormat="1">
      <c r="B151" s="280"/>
      <c r="C151" s="281"/>
      <c r="D151" s="226" t="s">
        <v>207</v>
      </c>
      <c r="E151" s="282" t="s">
        <v>21</v>
      </c>
      <c r="F151" s="283" t="s">
        <v>3221</v>
      </c>
      <c r="G151" s="281"/>
      <c r="H151" s="284">
        <v>23.309999999999999</v>
      </c>
      <c r="I151" s="285"/>
      <c r="J151" s="281"/>
      <c r="K151" s="281"/>
      <c r="L151" s="286"/>
      <c r="M151" s="287"/>
      <c r="N151" s="288"/>
      <c r="O151" s="288"/>
      <c r="P151" s="288"/>
      <c r="Q151" s="288"/>
      <c r="R151" s="288"/>
      <c r="S151" s="288"/>
      <c r="T151" s="289"/>
      <c r="AT151" s="290" t="s">
        <v>207</v>
      </c>
      <c r="AU151" s="290" t="s">
        <v>82</v>
      </c>
      <c r="AV151" s="13" t="s">
        <v>188</v>
      </c>
      <c r="AW151" s="13" t="s">
        <v>35</v>
      </c>
      <c r="AX151" s="13" t="s">
        <v>80</v>
      </c>
      <c r="AY151" s="290" t="s">
        <v>181</v>
      </c>
    </row>
    <row r="152" s="1" customFormat="1" ht="16.5" customHeight="1">
      <c r="B152" s="45"/>
      <c r="C152" s="236" t="s">
        <v>309</v>
      </c>
      <c r="D152" s="236" t="s">
        <v>222</v>
      </c>
      <c r="E152" s="237" t="s">
        <v>3700</v>
      </c>
      <c r="F152" s="238" t="s">
        <v>3701</v>
      </c>
      <c r="G152" s="239" t="s">
        <v>256</v>
      </c>
      <c r="H152" s="240">
        <v>353.77999999999997</v>
      </c>
      <c r="I152" s="241"/>
      <c r="J152" s="242">
        <f>ROUND(I152*H152,2)</f>
        <v>0</v>
      </c>
      <c r="K152" s="238" t="s">
        <v>186</v>
      </c>
      <c r="L152" s="71"/>
      <c r="M152" s="243" t="s">
        <v>21</v>
      </c>
      <c r="N152" s="244" t="s">
        <v>43</v>
      </c>
      <c r="O152" s="46"/>
      <c r="P152" s="221">
        <f>O152*H152</f>
        <v>0</v>
      </c>
      <c r="Q152" s="221">
        <v>0</v>
      </c>
      <c r="R152" s="221">
        <f>Q152*H152</f>
        <v>0</v>
      </c>
      <c r="S152" s="221">
        <v>0</v>
      </c>
      <c r="T152" s="222">
        <f>S152*H152</f>
        <v>0</v>
      </c>
      <c r="AR152" s="23" t="s">
        <v>188</v>
      </c>
      <c r="AT152" s="23" t="s">
        <v>222</v>
      </c>
      <c r="AU152" s="23" t="s">
        <v>82</v>
      </c>
      <c r="AY152" s="23" t="s">
        <v>181</v>
      </c>
      <c r="BE152" s="223">
        <f>IF(N152="základní",J152,0)</f>
        <v>0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23" t="s">
        <v>80</v>
      </c>
      <c r="BK152" s="223">
        <f>ROUND(I152*H152,2)</f>
        <v>0</v>
      </c>
      <c r="BL152" s="23" t="s">
        <v>188</v>
      </c>
      <c r="BM152" s="23" t="s">
        <v>3702</v>
      </c>
    </row>
    <row r="153" s="10" customFormat="1">
      <c r="B153" s="224"/>
      <c r="C153" s="225"/>
      <c r="D153" s="226" t="s">
        <v>207</v>
      </c>
      <c r="E153" s="227" t="s">
        <v>21</v>
      </c>
      <c r="F153" s="228" t="s">
        <v>3703</v>
      </c>
      <c r="G153" s="225"/>
      <c r="H153" s="229">
        <v>353.77999999999997</v>
      </c>
      <c r="I153" s="230"/>
      <c r="J153" s="225"/>
      <c r="K153" s="225"/>
      <c r="L153" s="231"/>
      <c r="M153" s="232"/>
      <c r="N153" s="233"/>
      <c r="O153" s="233"/>
      <c r="P153" s="233"/>
      <c r="Q153" s="233"/>
      <c r="R153" s="233"/>
      <c r="S153" s="233"/>
      <c r="T153" s="234"/>
      <c r="AT153" s="235" t="s">
        <v>207</v>
      </c>
      <c r="AU153" s="235" t="s">
        <v>82</v>
      </c>
      <c r="AV153" s="10" t="s">
        <v>82</v>
      </c>
      <c r="AW153" s="10" t="s">
        <v>35</v>
      </c>
      <c r="AX153" s="10" t="s">
        <v>72</v>
      </c>
      <c r="AY153" s="235" t="s">
        <v>181</v>
      </c>
    </row>
    <row r="154" s="13" customFormat="1">
      <c r="B154" s="280"/>
      <c r="C154" s="281"/>
      <c r="D154" s="226" t="s">
        <v>207</v>
      </c>
      <c r="E154" s="282" t="s">
        <v>21</v>
      </c>
      <c r="F154" s="283" t="s">
        <v>3221</v>
      </c>
      <c r="G154" s="281"/>
      <c r="H154" s="284">
        <v>353.77999999999997</v>
      </c>
      <c r="I154" s="285"/>
      <c r="J154" s="281"/>
      <c r="K154" s="281"/>
      <c r="L154" s="286"/>
      <c r="M154" s="287"/>
      <c r="N154" s="288"/>
      <c r="O154" s="288"/>
      <c r="P154" s="288"/>
      <c r="Q154" s="288"/>
      <c r="R154" s="288"/>
      <c r="S154" s="288"/>
      <c r="T154" s="289"/>
      <c r="AT154" s="290" t="s">
        <v>207</v>
      </c>
      <c r="AU154" s="290" t="s">
        <v>82</v>
      </c>
      <c r="AV154" s="13" t="s">
        <v>188</v>
      </c>
      <c r="AW154" s="13" t="s">
        <v>35</v>
      </c>
      <c r="AX154" s="13" t="s">
        <v>80</v>
      </c>
      <c r="AY154" s="290" t="s">
        <v>181</v>
      </c>
    </row>
    <row r="155" s="1" customFormat="1" ht="16.5" customHeight="1">
      <c r="B155" s="45"/>
      <c r="C155" s="236" t="s">
        <v>313</v>
      </c>
      <c r="D155" s="236" t="s">
        <v>222</v>
      </c>
      <c r="E155" s="237" t="s">
        <v>3704</v>
      </c>
      <c r="F155" s="238" t="s">
        <v>3705</v>
      </c>
      <c r="G155" s="239" t="s">
        <v>256</v>
      </c>
      <c r="H155" s="240">
        <v>1.19</v>
      </c>
      <c r="I155" s="241"/>
      <c r="J155" s="242">
        <f>ROUND(I155*H155,2)</f>
        <v>0</v>
      </c>
      <c r="K155" s="238" t="s">
        <v>186</v>
      </c>
      <c r="L155" s="71"/>
      <c r="M155" s="243" t="s">
        <v>21</v>
      </c>
      <c r="N155" s="244" t="s">
        <v>43</v>
      </c>
      <c r="O155" s="46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AR155" s="23" t="s">
        <v>188</v>
      </c>
      <c r="AT155" s="23" t="s">
        <v>222</v>
      </c>
      <c r="AU155" s="23" t="s">
        <v>82</v>
      </c>
      <c r="AY155" s="23" t="s">
        <v>181</v>
      </c>
      <c r="BE155" s="223">
        <f>IF(N155="základní",J155,0)</f>
        <v>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23" t="s">
        <v>80</v>
      </c>
      <c r="BK155" s="223">
        <f>ROUND(I155*H155,2)</f>
        <v>0</v>
      </c>
      <c r="BL155" s="23" t="s">
        <v>188</v>
      </c>
      <c r="BM155" s="23" t="s">
        <v>3706</v>
      </c>
    </row>
    <row r="156" s="10" customFormat="1">
      <c r="B156" s="224"/>
      <c r="C156" s="225"/>
      <c r="D156" s="226" t="s">
        <v>207</v>
      </c>
      <c r="E156" s="227" t="s">
        <v>21</v>
      </c>
      <c r="F156" s="228" t="s">
        <v>3707</v>
      </c>
      <c r="G156" s="225"/>
      <c r="H156" s="229">
        <v>1.19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AT156" s="235" t="s">
        <v>207</v>
      </c>
      <c r="AU156" s="235" t="s">
        <v>82</v>
      </c>
      <c r="AV156" s="10" t="s">
        <v>82</v>
      </c>
      <c r="AW156" s="10" t="s">
        <v>35</v>
      </c>
      <c r="AX156" s="10" t="s">
        <v>72</v>
      </c>
      <c r="AY156" s="235" t="s">
        <v>181</v>
      </c>
    </row>
    <row r="157" s="13" customFormat="1">
      <c r="B157" s="280"/>
      <c r="C157" s="281"/>
      <c r="D157" s="226" t="s">
        <v>207</v>
      </c>
      <c r="E157" s="282" t="s">
        <v>21</v>
      </c>
      <c r="F157" s="283" t="s">
        <v>3221</v>
      </c>
      <c r="G157" s="281"/>
      <c r="H157" s="284">
        <v>1.19</v>
      </c>
      <c r="I157" s="285"/>
      <c r="J157" s="281"/>
      <c r="K157" s="281"/>
      <c r="L157" s="286"/>
      <c r="M157" s="287"/>
      <c r="N157" s="288"/>
      <c r="O157" s="288"/>
      <c r="P157" s="288"/>
      <c r="Q157" s="288"/>
      <c r="R157" s="288"/>
      <c r="S157" s="288"/>
      <c r="T157" s="289"/>
      <c r="AT157" s="290" t="s">
        <v>207</v>
      </c>
      <c r="AU157" s="290" t="s">
        <v>82</v>
      </c>
      <c r="AV157" s="13" t="s">
        <v>188</v>
      </c>
      <c r="AW157" s="13" t="s">
        <v>35</v>
      </c>
      <c r="AX157" s="13" t="s">
        <v>80</v>
      </c>
      <c r="AY157" s="290" t="s">
        <v>181</v>
      </c>
    </row>
    <row r="158" s="1" customFormat="1" ht="16.5" customHeight="1">
      <c r="B158" s="45"/>
      <c r="C158" s="236" t="s">
        <v>319</v>
      </c>
      <c r="D158" s="236" t="s">
        <v>222</v>
      </c>
      <c r="E158" s="237" t="s">
        <v>3708</v>
      </c>
      <c r="F158" s="238" t="s">
        <v>3709</v>
      </c>
      <c r="G158" s="239" t="s">
        <v>256</v>
      </c>
      <c r="H158" s="240">
        <v>1.3999999999999999</v>
      </c>
      <c r="I158" s="241"/>
      <c r="J158" s="242">
        <f>ROUND(I158*H158,2)</f>
        <v>0</v>
      </c>
      <c r="K158" s="238" t="s">
        <v>186</v>
      </c>
      <c r="L158" s="71"/>
      <c r="M158" s="243" t="s">
        <v>21</v>
      </c>
      <c r="N158" s="244" t="s">
        <v>43</v>
      </c>
      <c r="O158" s="46"/>
      <c r="P158" s="221">
        <f>O158*H158</f>
        <v>0</v>
      </c>
      <c r="Q158" s="221">
        <v>0</v>
      </c>
      <c r="R158" s="221">
        <f>Q158*H158</f>
        <v>0</v>
      </c>
      <c r="S158" s="221">
        <v>0</v>
      </c>
      <c r="T158" s="222">
        <f>S158*H158</f>
        <v>0</v>
      </c>
      <c r="AR158" s="23" t="s">
        <v>188</v>
      </c>
      <c r="AT158" s="23" t="s">
        <v>222</v>
      </c>
      <c r="AU158" s="23" t="s">
        <v>82</v>
      </c>
      <c r="AY158" s="23" t="s">
        <v>181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23" t="s">
        <v>80</v>
      </c>
      <c r="BK158" s="223">
        <f>ROUND(I158*H158,2)</f>
        <v>0</v>
      </c>
      <c r="BL158" s="23" t="s">
        <v>188</v>
      </c>
      <c r="BM158" s="23" t="s">
        <v>3710</v>
      </c>
    </row>
    <row r="159" s="10" customFormat="1">
      <c r="B159" s="224"/>
      <c r="C159" s="225"/>
      <c r="D159" s="226" t="s">
        <v>207</v>
      </c>
      <c r="E159" s="227" t="s">
        <v>21</v>
      </c>
      <c r="F159" s="228" t="s">
        <v>3711</v>
      </c>
      <c r="G159" s="225"/>
      <c r="H159" s="229">
        <v>1.3999999999999999</v>
      </c>
      <c r="I159" s="230"/>
      <c r="J159" s="225"/>
      <c r="K159" s="225"/>
      <c r="L159" s="231"/>
      <c r="M159" s="232"/>
      <c r="N159" s="233"/>
      <c r="O159" s="233"/>
      <c r="P159" s="233"/>
      <c r="Q159" s="233"/>
      <c r="R159" s="233"/>
      <c r="S159" s="233"/>
      <c r="T159" s="234"/>
      <c r="AT159" s="235" t="s">
        <v>207</v>
      </c>
      <c r="AU159" s="235" t="s">
        <v>82</v>
      </c>
      <c r="AV159" s="10" t="s">
        <v>82</v>
      </c>
      <c r="AW159" s="10" t="s">
        <v>35</v>
      </c>
      <c r="AX159" s="10" t="s">
        <v>72</v>
      </c>
      <c r="AY159" s="235" t="s">
        <v>181</v>
      </c>
    </row>
    <row r="160" s="13" customFormat="1">
      <c r="B160" s="280"/>
      <c r="C160" s="281"/>
      <c r="D160" s="226" t="s">
        <v>207</v>
      </c>
      <c r="E160" s="282" t="s">
        <v>21</v>
      </c>
      <c r="F160" s="283" t="s">
        <v>3221</v>
      </c>
      <c r="G160" s="281"/>
      <c r="H160" s="284">
        <v>1.3999999999999999</v>
      </c>
      <c r="I160" s="285"/>
      <c r="J160" s="281"/>
      <c r="K160" s="281"/>
      <c r="L160" s="286"/>
      <c r="M160" s="291"/>
      <c r="N160" s="292"/>
      <c r="O160" s="292"/>
      <c r="P160" s="292"/>
      <c r="Q160" s="292"/>
      <c r="R160" s="292"/>
      <c r="S160" s="292"/>
      <c r="T160" s="293"/>
      <c r="AT160" s="290" t="s">
        <v>207</v>
      </c>
      <c r="AU160" s="290" t="s">
        <v>82</v>
      </c>
      <c r="AV160" s="13" t="s">
        <v>188</v>
      </c>
      <c r="AW160" s="13" t="s">
        <v>35</v>
      </c>
      <c r="AX160" s="13" t="s">
        <v>80</v>
      </c>
      <c r="AY160" s="290" t="s">
        <v>181</v>
      </c>
    </row>
    <row r="161" s="1" customFormat="1" ht="6.96" customHeight="1">
      <c r="B161" s="66"/>
      <c r="C161" s="67"/>
      <c r="D161" s="67"/>
      <c r="E161" s="67"/>
      <c r="F161" s="67"/>
      <c r="G161" s="67"/>
      <c r="H161" s="67"/>
      <c r="I161" s="165"/>
      <c r="J161" s="67"/>
      <c r="K161" s="67"/>
      <c r="L161" s="71"/>
    </row>
  </sheetData>
  <sheetProtection sheet="1" autoFilter="0" formatColumns="0" formatRows="0" objects="1" scenarios="1" spinCount="100000" saltValue="mdh4KNeQqgMvW4I0Z+YKaMIZm4db3ahijRYsCjybv15mrZfW/dV2EZQbI+InuTVYsPrlsg6oKvvGmKd4Ai/P2w==" hashValue="Krwnqu5AVZfA8OSelgr92U0qjIdT7wUOaqMZ2QKjerh6PsclULARb8Lh27TXKExez4PbPHghKAAeK5fHtgng4Q==" algorithmName="SHA-512" password="CC35"/>
  <autoFilter ref="C79:K160"/>
  <mergeCells count="10">
    <mergeCell ref="E7:H7"/>
    <mergeCell ref="E9:H9"/>
    <mergeCell ref="E24:H24"/>
    <mergeCell ref="E45:H45"/>
    <mergeCell ref="E47:H47"/>
    <mergeCell ref="J51:J52"/>
    <mergeCell ref="E70:H70"/>
    <mergeCell ref="E72:H72"/>
    <mergeCell ref="G1:H1"/>
    <mergeCell ref="L2:V2"/>
  </mergeCells>
  <hyperlinks>
    <hyperlink ref="F1:G1" location="C2" display="1) Krycí list soupisu"/>
    <hyperlink ref="G1:H1" location="C54" display="2) Rekapitulace"/>
    <hyperlink ref="J1" location="C79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122</v>
      </c>
      <c r="G1" s="138" t="s">
        <v>123</v>
      </c>
      <c r="H1" s="138"/>
      <c r="I1" s="139"/>
      <c r="J1" s="138" t="s">
        <v>124</v>
      </c>
      <c r="K1" s="137" t="s">
        <v>125</v>
      </c>
      <c r="L1" s="138" t="s">
        <v>126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118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82</v>
      </c>
    </row>
    <row r="4" ht="36.96" customHeight="1">
      <c r="B4" s="27"/>
      <c r="C4" s="28"/>
      <c r="D4" s="29" t="s">
        <v>127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Novostavba 2. areálu MŠ Hostivice - Finalizace projektu 11.7.2018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128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3712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24</v>
      </c>
      <c r="G12" s="46"/>
      <c r="H12" s="46"/>
      <c r="I12" s="145" t="s">
        <v>25</v>
      </c>
      <c r="J12" s="146" t="str">
        <f>'Rekapitulace stavby'!AN8</f>
        <v>1. 3. 2018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">
        <v>29</v>
      </c>
      <c r="K14" s="50"/>
    </row>
    <row r="15" s="1" customFormat="1" ht="18" customHeight="1">
      <c r="B15" s="45"/>
      <c r="C15" s="46"/>
      <c r="D15" s="46"/>
      <c r="E15" s="34" t="s">
        <v>30</v>
      </c>
      <c r="F15" s="46"/>
      <c r="G15" s="46"/>
      <c r="H15" s="46"/>
      <c r="I15" s="145" t="s">
        <v>31</v>
      </c>
      <c r="J15" s="34" t="s">
        <v>21</v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32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31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34</v>
      </c>
      <c r="E20" s="46"/>
      <c r="F20" s="46"/>
      <c r="G20" s="46"/>
      <c r="H20" s="46"/>
      <c r="I20" s="145" t="s">
        <v>28</v>
      </c>
      <c r="J20" s="34" t="s">
        <v>21</v>
      </c>
      <c r="K20" s="50"/>
    </row>
    <row r="21" s="1" customFormat="1" ht="18" customHeight="1">
      <c r="B21" s="45"/>
      <c r="C21" s="46"/>
      <c r="D21" s="46"/>
      <c r="E21" s="34" t="s">
        <v>24</v>
      </c>
      <c r="F21" s="46"/>
      <c r="G21" s="46"/>
      <c r="H21" s="46"/>
      <c r="I21" s="145" t="s">
        <v>31</v>
      </c>
      <c r="J21" s="34" t="s">
        <v>21</v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38</v>
      </c>
      <c r="E27" s="46"/>
      <c r="F27" s="46"/>
      <c r="G27" s="46"/>
      <c r="H27" s="46"/>
      <c r="I27" s="143"/>
      <c r="J27" s="154">
        <f>ROUND(J81,2)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40</v>
      </c>
      <c r="G29" s="46"/>
      <c r="H29" s="46"/>
      <c r="I29" s="155" t="s">
        <v>39</v>
      </c>
      <c r="J29" s="51" t="s">
        <v>41</v>
      </c>
      <c r="K29" s="50"/>
    </row>
    <row r="30" s="1" customFormat="1" ht="14.4" customHeight="1">
      <c r="B30" s="45"/>
      <c r="C30" s="46"/>
      <c r="D30" s="54" t="s">
        <v>42</v>
      </c>
      <c r="E30" s="54" t="s">
        <v>43</v>
      </c>
      <c r="F30" s="156">
        <f>ROUND(SUM(BE81:BE218), 2)</f>
        <v>0</v>
      </c>
      <c r="G30" s="46"/>
      <c r="H30" s="46"/>
      <c r="I30" s="157">
        <v>0.20999999999999999</v>
      </c>
      <c r="J30" s="156">
        <f>ROUND(ROUND((SUM(BE81:BE218)), 2)*I30, 2)</f>
        <v>0</v>
      </c>
      <c r="K30" s="50"/>
    </row>
    <row r="31" s="1" customFormat="1" ht="14.4" customHeight="1">
      <c r="B31" s="45"/>
      <c r="C31" s="46"/>
      <c r="D31" s="46"/>
      <c r="E31" s="54" t="s">
        <v>44</v>
      </c>
      <c r="F31" s="156">
        <f>ROUND(SUM(BF81:BF218), 2)</f>
        <v>0</v>
      </c>
      <c r="G31" s="46"/>
      <c r="H31" s="46"/>
      <c r="I31" s="157">
        <v>0.14999999999999999</v>
      </c>
      <c r="J31" s="156">
        <f>ROUND(ROUND((SUM(BF81:BF218)),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45</v>
      </c>
      <c r="F32" s="156">
        <f>ROUND(SUM(BG81:BG218),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46</v>
      </c>
      <c r="F33" s="156">
        <f>ROUND(SUM(BH81:BH218),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47</v>
      </c>
      <c r="F34" s="156">
        <f>ROUND(SUM(BI81:BI218),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48</v>
      </c>
      <c r="E36" s="97"/>
      <c r="F36" s="97"/>
      <c r="G36" s="160" t="s">
        <v>49</v>
      </c>
      <c r="H36" s="161" t="s">
        <v>50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130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Novostavba 2. areálu MŠ Hostivice - Finalizace projektu 11.7.2018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128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D.2.IO.05 - Terénní úpravy - oplocení a chodník k MŠ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 xml:space="preserve"> </v>
      </c>
      <c r="G49" s="46"/>
      <c r="H49" s="46"/>
      <c r="I49" s="145" t="s">
        <v>25</v>
      </c>
      <c r="J49" s="146" t="str">
        <f>IF(J12="","",J12)</f>
        <v>1. 3. 2018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>Město Hostivice</v>
      </c>
      <c r="G51" s="46"/>
      <c r="H51" s="46"/>
      <c r="I51" s="145" t="s">
        <v>34</v>
      </c>
      <c r="J51" s="43" t="str">
        <f>E21</f>
        <v xml:space="preserve"> </v>
      </c>
      <c r="K51" s="50"/>
    </row>
    <row r="52" s="1" customFormat="1" ht="14.4" customHeight="1">
      <c r="B52" s="45"/>
      <c r="C52" s="39" t="s">
        <v>32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131</v>
      </c>
      <c r="D54" s="158"/>
      <c r="E54" s="158"/>
      <c r="F54" s="158"/>
      <c r="G54" s="158"/>
      <c r="H54" s="158"/>
      <c r="I54" s="172"/>
      <c r="J54" s="173" t="s">
        <v>132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133</v>
      </c>
      <c r="D56" s="46"/>
      <c r="E56" s="46"/>
      <c r="F56" s="46"/>
      <c r="G56" s="46"/>
      <c r="H56" s="46"/>
      <c r="I56" s="143"/>
      <c r="J56" s="154">
        <f>J81</f>
        <v>0</v>
      </c>
      <c r="K56" s="50"/>
      <c r="AU56" s="23" t="s">
        <v>134</v>
      </c>
    </row>
    <row r="57" s="7" customFormat="1" ht="24.96" customHeight="1">
      <c r="B57" s="176"/>
      <c r="C57" s="177"/>
      <c r="D57" s="178" t="s">
        <v>3328</v>
      </c>
      <c r="E57" s="179"/>
      <c r="F57" s="179"/>
      <c r="G57" s="179"/>
      <c r="H57" s="179"/>
      <c r="I57" s="180"/>
      <c r="J57" s="181">
        <f>J82</f>
        <v>0</v>
      </c>
      <c r="K57" s="182"/>
    </row>
    <row r="58" s="11" customFormat="1" ht="19.92" customHeight="1">
      <c r="B58" s="252"/>
      <c r="C58" s="253"/>
      <c r="D58" s="254" t="s">
        <v>3596</v>
      </c>
      <c r="E58" s="255"/>
      <c r="F58" s="255"/>
      <c r="G58" s="255"/>
      <c r="H58" s="255"/>
      <c r="I58" s="256"/>
      <c r="J58" s="257">
        <f>J83</f>
        <v>0</v>
      </c>
      <c r="K58" s="258"/>
    </row>
    <row r="59" s="11" customFormat="1" ht="19.92" customHeight="1">
      <c r="B59" s="252"/>
      <c r="C59" s="253"/>
      <c r="D59" s="254" t="s">
        <v>3713</v>
      </c>
      <c r="E59" s="255"/>
      <c r="F59" s="255"/>
      <c r="G59" s="255"/>
      <c r="H59" s="255"/>
      <c r="I59" s="256"/>
      <c r="J59" s="257">
        <f>J94</f>
        <v>0</v>
      </c>
      <c r="K59" s="258"/>
    </row>
    <row r="60" s="11" customFormat="1" ht="19.92" customHeight="1">
      <c r="B60" s="252"/>
      <c r="C60" s="253"/>
      <c r="D60" s="254" t="s">
        <v>3714</v>
      </c>
      <c r="E60" s="255"/>
      <c r="F60" s="255"/>
      <c r="G60" s="255"/>
      <c r="H60" s="255"/>
      <c r="I60" s="256"/>
      <c r="J60" s="257">
        <f>J141</f>
        <v>0</v>
      </c>
      <c r="K60" s="258"/>
    </row>
    <row r="61" s="11" customFormat="1" ht="19.92" customHeight="1">
      <c r="B61" s="252"/>
      <c r="C61" s="253"/>
      <c r="D61" s="254" t="s">
        <v>3330</v>
      </c>
      <c r="E61" s="255"/>
      <c r="F61" s="255"/>
      <c r="G61" s="255"/>
      <c r="H61" s="255"/>
      <c r="I61" s="256"/>
      <c r="J61" s="257">
        <f>J199</f>
        <v>0</v>
      </c>
      <c r="K61" s="258"/>
    </row>
    <row r="62" s="1" customFormat="1" ht="21.84" customHeight="1">
      <c r="B62" s="45"/>
      <c r="C62" s="46"/>
      <c r="D62" s="46"/>
      <c r="E62" s="46"/>
      <c r="F62" s="46"/>
      <c r="G62" s="46"/>
      <c r="H62" s="46"/>
      <c r="I62" s="143"/>
      <c r="J62" s="46"/>
      <c r="K62" s="50"/>
    </row>
    <row r="63" s="1" customFormat="1" ht="6.96" customHeight="1">
      <c r="B63" s="66"/>
      <c r="C63" s="67"/>
      <c r="D63" s="67"/>
      <c r="E63" s="67"/>
      <c r="F63" s="67"/>
      <c r="G63" s="67"/>
      <c r="H63" s="67"/>
      <c r="I63" s="165"/>
      <c r="J63" s="67"/>
      <c r="K63" s="68"/>
    </row>
    <row r="67" s="1" customFormat="1" ht="6.96" customHeight="1">
      <c r="B67" s="69"/>
      <c r="C67" s="70"/>
      <c r="D67" s="70"/>
      <c r="E67" s="70"/>
      <c r="F67" s="70"/>
      <c r="G67" s="70"/>
      <c r="H67" s="70"/>
      <c r="I67" s="168"/>
      <c r="J67" s="70"/>
      <c r="K67" s="70"/>
      <c r="L67" s="71"/>
    </row>
    <row r="68" s="1" customFormat="1" ht="36.96" customHeight="1">
      <c r="B68" s="45"/>
      <c r="C68" s="72" t="s">
        <v>165</v>
      </c>
      <c r="D68" s="73"/>
      <c r="E68" s="73"/>
      <c r="F68" s="73"/>
      <c r="G68" s="73"/>
      <c r="H68" s="73"/>
      <c r="I68" s="183"/>
      <c r="J68" s="73"/>
      <c r="K68" s="73"/>
      <c r="L68" s="71"/>
    </row>
    <row r="69" s="1" customFormat="1" ht="6.96" customHeight="1">
      <c r="B69" s="45"/>
      <c r="C69" s="73"/>
      <c r="D69" s="73"/>
      <c r="E69" s="73"/>
      <c r="F69" s="73"/>
      <c r="G69" s="73"/>
      <c r="H69" s="73"/>
      <c r="I69" s="183"/>
      <c r="J69" s="73"/>
      <c r="K69" s="73"/>
      <c r="L69" s="71"/>
    </row>
    <row r="70" s="1" customFormat="1" ht="14.4" customHeight="1">
      <c r="B70" s="45"/>
      <c r="C70" s="75" t="s">
        <v>18</v>
      </c>
      <c r="D70" s="73"/>
      <c r="E70" s="73"/>
      <c r="F70" s="73"/>
      <c r="G70" s="73"/>
      <c r="H70" s="73"/>
      <c r="I70" s="183"/>
      <c r="J70" s="73"/>
      <c r="K70" s="73"/>
      <c r="L70" s="71"/>
    </row>
    <row r="71" s="1" customFormat="1" ht="16.5" customHeight="1">
      <c r="B71" s="45"/>
      <c r="C71" s="73"/>
      <c r="D71" s="73"/>
      <c r="E71" s="184" t="str">
        <f>E7</f>
        <v>Novostavba 2. areálu MŠ Hostivice - Finalizace projektu 11.7.2018</v>
      </c>
      <c r="F71" s="75"/>
      <c r="G71" s="75"/>
      <c r="H71" s="75"/>
      <c r="I71" s="183"/>
      <c r="J71" s="73"/>
      <c r="K71" s="73"/>
      <c r="L71" s="71"/>
    </row>
    <row r="72" s="1" customFormat="1" ht="14.4" customHeight="1">
      <c r="B72" s="45"/>
      <c r="C72" s="75" t="s">
        <v>128</v>
      </c>
      <c r="D72" s="73"/>
      <c r="E72" s="73"/>
      <c r="F72" s="73"/>
      <c r="G72" s="73"/>
      <c r="H72" s="73"/>
      <c r="I72" s="183"/>
      <c r="J72" s="73"/>
      <c r="K72" s="73"/>
      <c r="L72" s="71"/>
    </row>
    <row r="73" s="1" customFormat="1" ht="17.25" customHeight="1">
      <c r="B73" s="45"/>
      <c r="C73" s="73"/>
      <c r="D73" s="73"/>
      <c r="E73" s="81" t="str">
        <f>E9</f>
        <v>D.2.IO.05 - Terénní úpravy - oplocení a chodník k MŠ</v>
      </c>
      <c r="F73" s="73"/>
      <c r="G73" s="73"/>
      <c r="H73" s="73"/>
      <c r="I73" s="183"/>
      <c r="J73" s="73"/>
      <c r="K73" s="73"/>
      <c r="L73" s="71"/>
    </row>
    <row r="74" s="1" customFormat="1" ht="6.96" customHeight="1">
      <c r="B74" s="45"/>
      <c r="C74" s="73"/>
      <c r="D74" s="73"/>
      <c r="E74" s="73"/>
      <c r="F74" s="73"/>
      <c r="G74" s="73"/>
      <c r="H74" s="73"/>
      <c r="I74" s="183"/>
      <c r="J74" s="73"/>
      <c r="K74" s="73"/>
      <c r="L74" s="71"/>
    </row>
    <row r="75" s="1" customFormat="1" ht="18" customHeight="1">
      <c r="B75" s="45"/>
      <c r="C75" s="75" t="s">
        <v>23</v>
      </c>
      <c r="D75" s="73"/>
      <c r="E75" s="73"/>
      <c r="F75" s="185" t="str">
        <f>F12</f>
        <v xml:space="preserve"> </v>
      </c>
      <c r="G75" s="73"/>
      <c r="H75" s="73"/>
      <c r="I75" s="186" t="s">
        <v>25</v>
      </c>
      <c r="J75" s="84" t="str">
        <f>IF(J12="","",J12)</f>
        <v>1. 3. 2018</v>
      </c>
      <c r="K75" s="73"/>
      <c r="L75" s="71"/>
    </row>
    <row r="76" s="1" customFormat="1" ht="6.96" customHeight="1">
      <c r="B76" s="45"/>
      <c r="C76" s="73"/>
      <c r="D76" s="73"/>
      <c r="E76" s="73"/>
      <c r="F76" s="73"/>
      <c r="G76" s="73"/>
      <c r="H76" s="73"/>
      <c r="I76" s="183"/>
      <c r="J76" s="73"/>
      <c r="K76" s="73"/>
      <c r="L76" s="71"/>
    </row>
    <row r="77" s="1" customFormat="1">
      <c r="B77" s="45"/>
      <c r="C77" s="75" t="s">
        <v>27</v>
      </c>
      <c r="D77" s="73"/>
      <c r="E77" s="73"/>
      <c r="F77" s="185" t="str">
        <f>E15</f>
        <v>Město Hostivice</v>
      </c>
      <c r="G77" s="73"/>
      <c r="H77" s="73"/>
      <c r="I77" s="186" t="s">
        <v>34</v>
      </c>
      <c r="J77" s="185" t="str">
        <f>E21</f>
        <v xml:space="preserve"> </v>
      </c>
      <c r="K77" s="73"/>
      <c r="L77" s="71"/>
    </row>
    <row r="78" s="1" customFormat="1" ht="14.4" customHeight="1">
      <c r="B78" s="45"/>
      <c r="C78" s="75" t="s">
        <v>32</v>
      </c>
      <c r="D78" s="73"/>
      <c r="E78" s="73"/>
      <c r="F78" s="185" t="str">
        <f>IF(E18="","",E18)</f>
        <v/>
      </c>
      <c r="G78" s="73"/>
      <c r="H78" s="73"/>
      <c r="I78" s="183"/>
      <c r="J78" s="73"/>
      <c r="K78" s="73"/>
      <c r="L78" s="71"/>
    </row>
    <row r="79" s="1" customFormat="1" ht="10.32" customHeight="1">
      <c r="B79" s="45"/>
      <c r="C79" s="73"/>
      <c r="D79" s="73"/>
      <c r="E79" s="73"/>
      <c r="F79" s="73"/>
      <c r="G79" s="73"/>
      <c r="H79" s="73"/>
      <c r="I79" s="183"/>
      <c r="J79" s="73"/>
      <c r="K79" s="73"/>
      <c r="L79" s="71"/>
    </row>
    <row r="80" s="8" customFormat="1" ht="29.28" customHeight="1">
      <c r="B80" s="187"/>
      <c r="C80" s="188" t="s">
        <v>166</v>
      </c>
      <c r="D80" s="189" t="s">
        <v>57</v>
      </c>
      <c r="E80" s="189" t="s">
        <v>53</v>
      </c>
      <c r="F80" s="189" t="s">
        <v>167</v>
      </c>
      <c r="G80" s="189" t="s">
        <v>168</v>
      </c>
      <c r="H80" s="189" t="s">
        <v>169</v>
      </c>
      <c r="I80" s="190" t="s">
        <v>170</v>
      </c>
      <c r="J80" s="189" t="s">
        <v>132</v>
      </c>
      <c r="K80" s="191" t="s">
        <v>171</v>
      </c>
      <c r="L80" s="192"/>
      <c r="M80" s="101" t="s">
        <v>172</v>
      </c>
      <c r="N80" s="102" t="s">
        <v>42</v>
      </c>
      <c r="O80" s="102" t="s">
        <v>173</v>
      </c>
      <c r="P80" s="102" t="s">
        <v>174</v>
      </c>
      <c r="Q80" s="102" t="s">
        <v>175</v>
      </c>
      <c r="R80" s="102" t="s">
        <v>176</v>
      </c>
      <c r="S80" s="102" t="s">
        <v>177</v>
      </c>
      <c r="T80" s="103" t="s">
        <v>178</v>
      </c>
    </row>
    <row r="81" s="1" customFormat="1" ht="29.28" customHeight="1">
      <c r="B81" s="45"/>
      <c r="C81" s="107" t="s">
        <v>133</v>
      </c>
      <c r="D81" s="73"/>
      <c r="E81" s="73"/>
      <c r="F81" s="73"/>
      <c r="G81" s="73"/>
      <c r="H81" s="73"/>
      <c r="I81" s="183"/>
      <c r="J81" s="193">
        <f>BK81</f>
        <v>0</v>
      </c>
      <c r="K81" s="73"/>
      <c r="L81" s="71"/>
      <c r="M81" s="104"/>
      <c r="N81" s="105"/>
      <c r="O81" s="105"/>
      <c r="P81" s="194">
        <f>P82</f>
        <v>0</v>
      </c>
      <c r="Q81" s="105"/>
      <c r="R81" s="194">
        <f>R82</f>
        <v>293.78059450000001</v>
      </c>
      <c r="S81" s="105"/>
      <c r="T81" s="195">
        <f>T82</f>
        <v>29.245800000000003</v>
      </c>
      <c r="AT81" s="23" t="s">
        <v>71</v>
      </c>
      <c r="AU81" s="23" t="s">
        <v>134</v>
      </c>
      <c r="BK81" s="196">
        <f>BK82</f>
        <v>0</v>
      </c>
    </row>
    <row r="82" s="9" customFormat="1" ht="37.44" customHeight="1">
      <c r="B82" s="197"/>
      <c r="C82" s="198"/>
      <c r="D82" s="199" t="s">
        <v>71</v>
      </c>
      <c r="E82" s="200" t="s">
        <v>2041</v>
      </c>
      <c r="F82" s="200" t="s">
        <v>3331</v>
      </c>
      <c r="G82" s="198"/>
      <c r="H82" s="198"/>
      <c r="I82" s="201"/>
      <c r="J82" s="202">
        <f>BK82</f>
        <v>0</v>
      </c>
      <c r="K82" s="198"/>
      <c r="L82" s="203"/>
      <c r="M82" s="204"/>
      <c r="N82" s="205"/>
      <c r="O82" s="205"/>
      <c r="P82" s="206">
        <f>P83+P94+P141+P199</f>
        <v>0</v>
      </c>
      <c r="Q82" s="205"/>
      <c r="R82" s="206">
        <f>R83+R94+R141+R199</f>
        <v>293.78059450000001</v>
      </c>
      <c r="S82" s="205"/>
      <c r="T82" s="207">
        <f>T83+T94+T141+T199</f>
        <v>29.245800000000003</v>
      </c>
      <c r="AR82" s="208" t="s">
        <v>80</v>
      </c>
      <c r="AT82" s="209" t="s">
        <v>71</v>
      </c>
      <c r="AU82" s="209" t="s">
        <v>72</v>
      </c>
      <c r="AY82" s="208" t="s">
        <v>181</v>
      </c>
      <c r="BK82" s="210">
        <f>BK83+BK94+BK141+BK199</f>
        <v>0</v>
      </c>
    </row>
    <row r="83" s="9" customFormat="1" ht="19.92" customHeight="1">
      <c r="B83" s="197"/>
      <c r="C83" s="198"/>
      <c r="D83" s="199" t="s">
        <v>71</v>
      </c>
      <c r="E83" s="259" t="s">
        <v>80</v>
      </c>
      <c r="F83" s="259" t="s">
        <v>3216</v>
      </c>
      <c r="G83" s="198"/>
      <c r="H83" s="198"/>
      <c r="I83" s="201"/>
      <c r="J83" s="260">
        <f>BK83</f>
        <v>0</v>
      </c>
      <c r="K83" s="198"/>
      <c r="L83" s="203"/>
      <c r="M83" s="204"/>
      <c r="N83" s="205"/>
      <c r="O83" s="205"/>
      <c r="P83" s="206">
        <f>SUM(P84:P93)</f>
        <v>0</v>
      </c>
      <c r="Q83" s="205"/>
      <c r="R83" s="206">
        <f>SUM(R84:R93)</f>
        <v>0</v>
      </c>
      <c r="S83" s="205"/>
      <c r="T83" s="207">
        <f>SUM(T84:T93)</f>
        <v>0</v>
      </c>
      <c r="AR83" s="208" t="s">
        <v>80</v>
      </c>
      <c r="AT83" s="209" t="s">
        <v>71</v>
      </c>
      <c r="AU83" s="209" t="s">
        <v>80</v>
      </c>
      <c r="AY83" s="208" t="s">
        <v>181</v>
      </c>
      <c r="BK83" s="210">
        <f>SUM(BK84:BK93)</f>
        <v>0</v>
      </c>
    </row>
    <row r="84" s="1" customFormat="1" ht="16.5" customHeight="1">
      <c r="B84" s="45"/>
      <c r="C84" s="236" t="s">
        <v>80</v>
      </c>
      <c r="D84" s="236" t="s">
        <v>222</v>
      </c>
      <c r="E84" s="237" t="s">
        <v>3597</v>
      </c>
      <c r="F84" s="238" t="s">
        <v>3598</v>
      </c>
      <c r="G84" s="239" t="s">
        <v>251</v>
      </c>
      <c r="H84" s="240">
        <v>148.87600000000001</v>
      </c>
      <c r="I84" s="241"/>
      <c r="J84" s="242">
        <f>ROUND(I84*H84,2)</f>
        <v>0</v>
      </c>
      <c r="K84" s="238" t="s">
        <v>186</v>
      </c>
      <c r="L84" s="71"/>
      <c r="M84" s="243" t="s">
        <v>21</v>
      </c>
      <c r="N84" s="244" t="s">
        <v>43</v>
      </c>
      <c r="O84" s="46"/>
      <c r="P84" s="221">
        <f>O84*H84</f>
        <v>0</v>
      </c>
      <c r="Q84" s="221">
        <v>0</v>
      </c>
      <c r="R84" s="221">
        <f>Q84*H84</f>
        <v>0</v>
      </c>
      <c r="S84" s="221">
        <v>0</v>
      </c>
      <c r="T84" s="222">
        <f>S84*H84</f>
        <v>0</v>
      </c>
      <c r="AR84" s="23" t="s">
        <v>188</v>
      </c>
      <c r="AT84" s="23" t="s">
        <v>222</v>
      </c>
      <c r="AU84" s="23" t="s">
        <v>82</v>
      </c>
      <c r="AY84" s="23" t="s">
        <v>181</v>
      </c>
      <c r="BE84" s="223">
        <f>IF(N84="základní",J84,0)</f>
        <v>0</v>
      </c>
      <c r="BF84" s="223">
        <f>IF(N84="snížená",J84,0)</f>
        <v>0</v>
      </c>
      <c r="BG84" s="223">
        <f>IF(N84="zákl. přenesená",J84,0)</f>
        <v>0</v>
      </c>
      <c r="BH84" s="223">
        <f>IF(N84="sníž. přenesená",J84,0)</f>
        <v>0</v>
      </c>
      <c r="BI84" s="223">
        <f>IF(N84="nulová",J84,0)</f>
        <v>0</v>
      </c>
      <c r="BJ84" s="23" t="s">
        <v>80</v>
      </c>
      <c r="BK84" s="223">
        <f>ROUND(I84*H84,2)</f>
        <v>0</v>
      </c>
      <c r="BL84" s="23" t="s">
        <v>188</v>
      </c>
      <c r="BM84" s="23" t="s">
        <v>3715</v>
      </c>
    </row>
    <row r="85" s="10" customFormat="1">
      <c r="B85" s="224"/>
      <c r="C85" s="225"/>
      <c r="D85" s="226" t="s">
        <v>207</v>
      </c>
      <c r="E85" s="227" t="s">
        <v>21</v>
      </c>
      <c r="F85" s="228" t="s">
        <v>3716</v>
      </c>
      <c r="G85" s="225"/>
      <c r="H85" s="229">
        <v>148.87600000000001</v>
      </c>
      <c r="I85" s="230"/>
      <c r="J85" s="225"/>
      <c r="K85" s="225"/>
      <c r="L85" s="231"/>
      <c r="M85" s="232"/>
      <c r="N85" s="233"/>
      <c r="O85" s="233"/>
      <c r="P85" s="233"/>
      <c r="Q85" s="233"/>
      <c r="R85" s="233"/>
      <c r="S85" s="233"/>
      <c r="T85" s="234"/>
      <c r="AT85" s="235" t="s">
        <v>207</v>
      </c>
      <c r="AU85" s="235" t="s">
        <v>82</v>
      </c>
      <c r="AV85" s="10" t="s">
        <v>82</v>
      </c>
      <c r="AW85" s="10" t="s">
        <v>35</v>
      </c>
      <c r="AX85" s="10" t="s">
        <v>72</v>
      </c>
      <c r="AY85" s="235" t="s">
        <v>181</v>
      </c>
    </row>
    <row r="86" s="13" customFormat="1">
      <c r="B86" s="280"/>
      <c r="C86" s="281"/>
      <c r="D86" s="226" t="s">
        <v>207</v>
      </c>
      <c r="E86" s="282" t="s">
        <v>21</v>
      </c>
      <c r="F86" s="283" t="s">
        <v>3221</v>
      </c>
      <c r="G86" s="281"/>
      <c r="H86" s="284">
        <v>148.87600000000001</v>
      </c>
      <c r="I86" s="285"/>
      <c r="J86" s="281"/>
      <c r="K86" s="281"/>
      <c r="L86" s="286"/>
      <c r="M86" s="287"/>
      <c r="N86" s="288"/>
      <c r="O86" s="288"/>
      <c r="P86" s="288"/>
      <c r="Q86" s="288"/>
      <c r="R86" s="288"/>
      <c r="S86" s="288"/>
      <c r="T86" s="289"/>
      <c r="AT86" s="290" t="s">
        <v>207</v>
      </c>
      <c r="AU86" s="290" t="s">
        <v>82</v>
      </c>
      <c r="AV86" s="13" t="s">
        <v>188</v>
      </c>
      <c r="AW86" s="13" t="s">
        <v>35</v>
      </c>
      <c r="AX86" s="13" t="s">
        <v>80</v>
      </c>
      <c r="AY86" s="290" t="s">
        <v>181</v>
      </c>
    </row>
    <row r="87" s="1" customFormat="1" ht="16.5" customHeight="1">
      <c r="B87" s="45"/>
      <c r="C87" s="236" t="s">
        <v>82</v>
      </c>
      <c r="D87" s="236" t="s">
        <v>222</v>
      </c>
      <c r="E87" s="237" t="s">
        <v>3600</v>
      </c>
      <c r="F87" s="238" t="s">
        <v>3601</v>
      </c>
      <c r="G87" s="239" t="s">
        <v>251</v>
      </c>
      <c r="H87" s="240">
        <v>1339.884</v>
      </c>
      <c r="I87" s="241"/>
      <c r="J87" s="242">
        <f>ROUND(I87*H87,2)</f>
        <v>0</v>
      </c>
      <c r="K87" s="238" t="s">
        <v>186</v>
      </c>
      <c r="L87" s="71"/>
      <c r="M87" s="243" t="s">
        <v>21</v>
      </c>
      <c r="N87" s="244" t="s">
        <v>43</v>
      </c>
      <c r="O87" s="46"/>
      <c r="P87" s="221">
        <f>O87*H87</f>
        <v>0</v>
      </c>
      <c r="Q87" s="221">
        <v>0</v>
      </c>
      <c r="R87" s="221">
        <f>Q87*H87</f>
        <v>0</v>
      </c>
      <c r="S87" s="221">
        <v>0</v>
      </c>
      <c r="T87" s="222">
        <f>S87*H87</f>
        <v>0</v>
      </c>
      <c r="AR87" s="23" t="s">
        <v>188</v>
      </c>
      <c r="AT87" s="23" t="s">
        <v>222</v>
      </c>
      <c r="AU87" s="23" t="s">
        <v>82</v>
      </c>
      <c r="AY87" s="23" t="s">
        <v>181</v>
      </c>
      <c r="BE87" s="223">
        <f>IF(N87="základní",J87,0)</f>
        <v>0</v>
      </c>
      <c r="BF87" s="223">
        <f>IF(N87="snížená",J87,0)</f>
        <v>0</v>
      </c>
      <c r="BG87" s="223">
        <f>IF(N87="zákl. přenesená",J87,0)</f>
        <v>0</v>
      </c>
      <c r="BH87" s="223">
        <f>IF(N87="sníž. přenesená",J87,0)</f>
        <v>0</v>
      </c>
      <c r="BI87" s="223">
        <f>IF(N87="nulová",J87,0)</f>
        <v>0</v>
      </c>
      <c r="BJ87" s="23" t="s">
        <v>80</v>
      </c>
      <c r="BK87" s="223">
        <f>ROUND(I87*H87,2)</f>
        <v>0</v>
      </c>
      <c r="BL87" s="23" t="s">
        <v>188</v>
      </c>
      <c r="BM87" s="23" t="s">
        <v>3717</v>
      </c>
    </row>
    <row r="88" s="10" customFormat="1">
      <c r="B88" s="224"/>
      <c r="C88" s="225"/>
      <c r="D88" s="226" t="s">
        <v>207</v>
      </c>
      <c r="E88" s="227" t="s">
        <v>21</v>
      </c>
      <c r="F88" s="228" t="s">
        <v>3718</v>
      </c>
      <c r="G88" s="225"/>
      <c r="H88" s="229">
        <v>1339.884</v>
      </c>
      <c r="I88" s="230"/>
      <c r="J88" s="225"/>
      <c r="K88" s="225"/>
      <c r="L88" s="231"/>
      <c r="M88" s="232"/>
      <c r="N88" s="233"/>
      <c r="O88" s="233"/>
      <c r="P88" s="233"/>
      <c r="Q88" s="233"/>
      <c r="R88" s="233"/>
      <c r="S88" s="233"/>
      <c r="T88" s="234"/>
      <c r="AT88" s="235" t="s">
        <v>207</v>
      </c>
      <c r="AU88" s="235" t="s">
        <v>82</v>
      </c>
      <c r="AV88" s="10" t="s">
        <v>82</v>
      </c>
      <c r="AW88" s="10" t="s">
        <v>35</v>
      </c>
      <c r="AX88" s="10" t="s">
        <v>72</v>
      </c>
      <c r="AY88" s="235" t="s">
        <v>181</v>
      </c>
    </row>
    <row r="89" s="13" customFormat="1">
      <c r="B89" s="280"/>
      <c r="C89" s="281"/>
      <c r="D89" s="226" t="s">
        <v>207</v>
      </c>
      <c r="E89" s="282" t="s">
        <v>21</v>
      </c>
      <c r="F89" s="283" t="s">
        <v>3221</v>
      </c>
      <c r="G89" s="281"/>
      <c r="H89" s="284">
        <v>1339.884</v>
      </c>
      <c r="I89" s="285"/>
      <c r="J89" s="281"/>
      <c r="K89" s="281"/>
      <c r="L89" s="286"/>
      <c r="M89" s="287"/>
      <c r="N89" s="288"/>
      <c r="O89" s="288"/>
      <c r="P89" s="288"/>
      <c r="Q89" s="288"/>
      <c r="R89" s="288"/>
      <c r="S89" s="288"/>
      <c r="T89" s="289"/>
      <c r="AT89" s="290" t="s">
        <v>207</v>
      </c>
      <c r="AU89" s="290" t="s">
        <v>82</v>
      </c>
      <c r="AV89" s="13" t="s">
        <v>188</v>
      </c>
      <c r="AW89" s="13" t="s">
        <v>35</v>
      </c>
      <c r="AX89" s="13" t="s">
        <v>80</v>
      </c>
      <c r="AY89" s="290" t="s">
        <v>181</v>
      </c>
    </row>
    <row r="90" s="1" customFormat="1" ht="16.5" customHeight="1">
      <c r="B90" s="45"/>
      <c r="C90" s="236" t="s">
        <v>179</v>
      </c>
      <c r="D90" s="236" t="s">
        <v>222</v>
      </c>
      <c r="E90" s="237" t="s">
        <v>3719</v>
      </c>
      <c r="F90" s="238" t="s">
        <v>3720</v>
      </c>
      <c r="G90" s="239" t="s">
        <v>251</v>
      </c>
      <c r="H90" s="240">
        <v>104.386</v>
      </c>
      <c r="I90" s="241"/>
      <c r="J90" s="242">
        <f>ROUND(I90*H90,2)</f>
        <v>0</v>
      </c>
      <c r="K90" s="238" t="s">
        <v>344</v>
      </c>
      <c r="L90" s="71"/>
      <c r="M90" s="243" t="s">
        <v>21</v>
      </c>
      <c r="N90" s="244" t="s">
        <v>43</v>
      </c>
      <c r="O90" s="46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AR90" s="23" t="s">
        <v>188</v>
      </c>
      <c r="AT90" s="23" t="s">
        <v>222</v>
      </c>
      <c r="AU90" s="23" t="s">
        <v>82</v>
      </c>
      <c r="AY90" s="23" t="s">
        <v>181</v>
      </c>
      <c r="BE90" s="223">
        <f>IF(N90="základní",J90,0)</f>
        <v>0</v>
      </c>
      <c r="BF90" s="223">
        <f>IF(N90="snížená",J90,0)</f>
        <v>0</v>
      </c>
      <c r="BG90" s="223">
        <f>IF(N90="zákl. přenesená",J90,0)</f>
        <v>0</v>
      </c>
      <c r="BH90" s="223">
        <f>IF(N90="sníž. přenesená",J90,0)</f>
        <v>0</v>
      </c>
      <c r="BI90" s="223">
        <f>IF(N90="nulová",J90,0)</f>
        <v>0</v>
      </c>
      <c r="BJ90" s="23" t="s">
        <v>80</v>
      </c>
      <c r="BK90" s="223">
        <f>ROUND(I90*H90,2)</f>
        <v>0</v>
      </c>
      <c r="BL90" s="23" t="s">
        <v>188</v>
      </c>
      <c r="BM90" s="23" t="s">
        <v>3721</v>
      </c>
    </row>
    <row r="91" s="10" customFormat="1">
      <c r="B91" s="224"/>
      <c r="C91" s="225"/>
      <c r="D91" s="226" t="s">
        <v>207</v>
      </c>
      <c r="E91" s="227" t="s">
        <v>21</v>
      </c>
      <c r="F91" s="228" t="s">
        <v>21</v>
      </c>
      <c r="G91" s="225"/>
      <c r="H91" s="229">
        <v>0</v>
      </c>
      <c r="I91" s="230"/>
      <c r="J91" s="225"/>
      <c r="K91" s="225"/>
      <c r="L91" s="231"/>
      <c r="M91" s="232"/>
      <c r="N91" s="233"/>
      <c r="O91" s="233"/>
      <c r="P91" s="233"/>
      <c r="Q91" s="233"/>
      <c r="R91" s="233"/>
      <c r="S91" s="233"/>
      <c r="T91" s="234"/>
      <c r="AT91" s="235" t="s">
        <v>207</v>
      </c>
      <c r="AU91" s="235" t="s">
        <v>82</v>
      </c>
      <c r="AV91" s="10" t="s">
        <v>82</v>
      </c>
      <c r="AW91" s="10" t="s">
        <v>6</v>
      </c>
      <c r="AX91" s="10" t="s">
        <v>72</v>
      </c>
      <c r="AY91" s="235" t="s">
        <v>181</v>
      </c>
    </row>
    <row r="92" s="10" customFormat="1">
      <c r="B92" s="224"/>
      <c r="C92" s="225"/>
      <c r="D92" s="226" t="s">
        <v>207</v>
      </c>
      <c r="E92" s="227" t="s">
        <v>21</v>
      </c>
      <c r="F92" s="228" t="s">
        <v>3722</v>
      </c>
      <c r="G92" s="225"/>
      <c r="H92" s="229">
        <v>104.386</v>
      </c>
      <c r="I92" s="230"/>
      <c r="J92" s="225"/>
      <c r="K92" s="225"/>
      <c r="L92" s="231"/>
      <c r="M92" s="232"/>
      <c r="N92" s="233"/>
      <c r="O92" s="233"/>
      <c r="P92" s="233"/>
      <c r="Q92" s="233"/>
      <c r="R92" s="233"/>
      <c r="S92" s="233"/>
      <c r="T92" s="234"/>
      <c r="AT92" s="235" t="s">
        <v>207</v>
      </c>
      <c r="AU92" s="235" t="s">
        <v>82</v>
      </c>
      <c r="AV92" s="10" t="s">
        <v>82</v>
      </c>
      <c r="AW92" s="10" t="s">
        <v>35</v>
      </c>
      <c r="AX92" s="10" t="s">
        <v>72</v>
      </c>
      <c r="AY92" s="235" t="s">
        <v>181</v>
      </c>
    </row>
    <row r="93" s="13" customFormat="1">
      <c r="B93" s="280"/>
      <c r="C93" s="281"/>
      <c r="D93" s="226" t="s">
        <v>207</v>
      </c>
      <c r="E93" s="282" t="s">
        <v>21</v>
      </c>
      <c r="F93" s="283" t="s">
        <v>3221</v>
      </c>
      <c r="G93" s="281"/>
      <c r="H93" s="284">
        <v>104.386</v>
      </c>
      <c r="I93" s="285"/>
      <c r="J93" s="281"/>
      <c r="K93" s="281"/>
      <c r="L93" s="286"/>
      <c r="M93" s="287"/>
      <c r="N93" s="288"/>
      <c r="O93" s="288"/>
      <c r="P93" s="288"/>
      <c r="Q93" s="288"/>
      <c r="R93" s="288"/>
      <c r="S93" s="288"/>
      <c r="T93" s="289"/>
      <c r="AT93" s="290" t="s">
        <v>207</v>
      </c>
      <c r="AU93" s="290" t="s">
        <v>82</v>
      </c>
      <c r="AV93" s="13" t="s">
        <v>188</v>
      </c>
      <c r="AW93" s="13" t="s">
        <v>35</v>
      </c>
      <c r="AX93" s="13" t="s">
        <v>80</v>
      </c>
      <c r="AY93" s="290" t="s">
        <v>181</v>
      </c>
    </row>
    <row r="94" s="9" customFormat="1" ht="29.88" customHeight="1">
      <c r="B94" s="197"/>
      <c r="C94" s="198"/>
      <c r="D94" s="199" t="s">
        <v>71</v>
      </c>
      <c r="E94" s="259" t="s">
        <v>179</v>
      </c>
      <c r="F94" s="259" t="s">
        <v>180</v>
      </c>
      <c r="G94" s="198"/>
      <c r="H94" s="198"/>
      <c r="I94" s="201"/>
      <c r="J94" s="260">
        <f>BK94</f>
        <v>0</v>
      </c>
      <c r="K94" s="198"/>
      <c r="L94" s="203"/>
      <c r="M94" s="204"/>
      <c r="N94" s="205"/>
      <c r="O94" s="205"/>
      <c r="P94" s="206">
        <f>SUM(P95:P140)</f>
        <v>0</v>
      </c>
      <c r="Q94" s="205"/>
      <c r="R94" s="206">
        <f>SUM(R95:R140)</f>
        <v>32.418679999999995</v>
      </c>
      <c r="S94" s="205"/>
      <c r="T94" s="207">
        <f>SUM(T95:T140)</f>
        <v>0.39229999999999998</v>
      </c>
      <c r="AR94" s="208" t="s">
        <v>80</v>
      </c>
      <c r="AT94" s="209" t="s">
        <v>71</v>
      </c>
      <c r="AU94" s="209" t="s">
        <v>80</v>
      </c>
      <c r="AY94" s="208" t="s">
        <v>181</v>
      </c>
      <c r="BK94" s="210">
        <f>SUM(BK95:BK140)</f>
        <v>0</v>
      </c>
    </row>
    <row r="95" s="1" customFormat="1" ht="16.5" customHeight="1">
      <c r="B95" s="45"/>
      <c r="C95" s="236" t="s">
        <v>188</v>
      </c>
      <c r="D95" s="236" t="s">
        <v>222</v>
      </c>
      <c r="E95" s="237" t="s">
        <v>3723</v>
      </c>
      <c r="F95" s="238" t="s">
        <v>3724</v>
      </c>
      <c r="G95" s="239" t="s">
        <v>251</v>
      </c>
      <c r="H95" s="240">
        <v>8.7200000000000006</v>
      </c>
      <c r="I95" s="241"/>
      <c r="J95" s="242">
        <f>ROUND(I95*H95,2)</f>
        <v>0</v>
      </c>
      <c r="K95" s="238" t="s">
        <v>344</v>
      </c>
      <c r="L95" s="71"/>
      <c r="M95" s="243" t="s">
        <v>21</v>
      </c>
      <c r="N95" s="244" t="s">
        <v>43</v>
      </c>
      <c r="O95" s="46"/>
      <c r="P95" s="221">
        <f>O95*H95</f>
        <v>0</v>
      </c>
      <c r="Q95" s="221">
        <v>0</v>
      </c>
      <c r="R95" s="221">
        <f>Q95*H95</f>
        <v>0</v>
      </c>
      <c r="S95" s="221">
        <v>0</v>
      </c>
      <c r="T95" s="222">
        <f>S95*H95</f>
        <v>0</v>
      </c>
      <c r="AR95" s="23" t="s">
        <v>188</v>
      </c>
      <c r="AT95" s="23" t="s">
        <v>222</v>
      </c>
      <c r="AU95" s="23" t="s">
        <v>82</v>
      </c>
      <c r="AY95" s="23" t="s">
        <v>181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23" t="s">
        <v>80</v>
      </c>
      <c r="BK95" s="223">
        <f>ROUND(I95*H95,2)</f>
        <v>0</v>
      </c>
      <c r="BL95" s="23" t="s">
        <v>188</v>
      </c>
      <c r="BM95" s="23" t="s">
        <v>3725</v>
      </c>
    </row>
    <row r="96" s="10" customFormat="1">
      <c r="B96" s="224"/>
      <c r="C96" s="225"/>
      <c r="D96" s="226" t="s">
        <v>207</v>
      </c>
      <c r="E96" s="227" t="s">
        <v>21</v>
      </c>
      <c r="F96" s="228" t="s">
        <v>3726</v>
      </c>
      <c r="G96" s="225"/>
      <c r="H96" s="229">
        <v>8.7200000000000006</v>
      </c>
      <c r="I96" s="230"/>
      <c r="J96" s="225"/>
      <c r="K96" s="225"/>
      <c r="L96" s="231"/>
      <c r="M96" s="232"/>
      <c r="N96" s="233"/>
      <c r="O96" s="233"/>
      <c r="P96" s="233"/>
      <c r="Q96" s="233"/>
      <c r="R96" s="233"/>
      <c r="S96" s="233"/>
      <c r="T96" s="234"/>
      <c r="AT96" s="235" t="s">
        <v>207</v>
      </c>
      <c r="AU96" s="235" t="s">
        <v>82</v>
      </c>
      <c r="AV96" s="10" t="s">
        <v>82</v>
      </c>
      <c r="AW96" s="10" t="s">
        <v>35</v>
      </c>
      <c r="AX96" s="10" t="s">
        <v>72</v>
      </c>
      <c r="AY96" s="235" t="s">
        <v>181</v>
      </c>
    </row>
    <row r="97" s="13" customFormat="1">
      <c r="B97" s="280"/>
      <c r="C97" s="281"/>
      <c r="D97" s="226" t="s">
        <v>207</v>
      </c>
      <c r="E97" s="282" t="s">
        <v>21</v>
      </c>
      <c r="F97" s="283" t="s">
        <v>3221</v>
      </c>
      <c r="G97" s="281"/>
      <c r="H97" s="284">
        <v>8.7200000000000006</v>
      </c>
      <c r="I97" s="285"/>
      <c r="J97" s="281"/>
      <c r="K97" s="281"/>
      <c r="L97" s="286"/>
      <c r="M97" s="287"/>
      <c r="N97" s="288"/>
      <c r="O97" s="288"/>
      <c r="P97" s="288"/>
      <c r="Q97" s="288"/>
      <c r="R97" s="288"/>
      <c r="S97" s="288"/>
      <c r="T97" s="289"/>
      <c r="AT97" s="290" t="s">
        <v>207</v>
      </c>
      <c r="AU97" s="290" t="s">
        <v>82</v>
      </c>
      <c r="AV97" s="13" t="s">
        <v>188</v>
      </c>
      <c r="AW97" s="13" t="s">
        <v>35</v>
      </c>
      <c r="AX97" s="13" t="s">
        <v>80</v>
      </c>
      <c r="AY97" s="290" t="s">
        <v>181</v>
      </c>
    </row>
    <row r="98" s="1" customFormat="1" ht="16.5" customHeight="1">
      <c r="B98" s="45"/>
      <c r="C98" s="236" t="s">
        <v>199</v>
      </c>
      <c r="D98" s="236" t="s">
        <v>222</v>
      </c>
      <c r="E98" s="237" t="s">
        <v>3727</v>
      </c>
      <c r="F98" s="238" t="s">
        <v>3728</v>
      </c>
      <c r="G98" s="239" t="s">
        <v>185</v>
      </c>
      <c r="H98" s="240">
        <v>32</v>
      </c>
      <c r="I98" s="241"/>
      <c r="J98" s="242">
        <f>ROUND(I98*H98,2)</f>
        <v>0</v>
      </c>
      <c r="K98" s="238" t="s">
        <v>344</v>
      </c>
      <c r="L98" s="71"/>
      <c r="M98" s="243" t="s">
        <v>21</v>
      </c>
      <c r="N98" s="244" t="s">
        <v>43</v>
      </c>
      <c r="O98" s="46"/>
      <c r="P98" s="221">
        <f>O98*H98</f>
        <v>0</v>
      </c>
      <c r="Q98" s="221">
        <v>0.17488999999999999</v>
      </c>
      <c r="R98" s="221">
        <f>Q98*H98</f>
        <v>5.5964799999999997</v>
      </c>
      <c r="S98" s="221">
        <v>0</v>
      </c>
      <c r="T98" s="222">
        <f>S98*H98</f>
        <v>0</v>
      </c>
      <c r="AR98" s="23" t="s">
        <v>188</v>
      </c>
      <c r="AT98" s="23" t="s">
        <v>222</v>
      </c>
      <c r="AU98" s="23" t="s">
        <v>82</v>
      </c>
      <c r="AY98" s="23" t="s">
        <v>181</v>
      </c>
      <c r="BE98" s="223">
        <f>IF(N98="základní",J98,0)</f>
        <v>0</v>
      </c>
      <c r="BF98" s="223">
        <f>IF(N98="snížená",J98,0)</f>
        <v>0</v>
      </c>
      <c r="BG98" s="223">
        <f>IF(N98="zákl. přenesená",J98,0)</f>
        <v>0</v>
      </c>
      <c r="BH98" s="223">
        <f>IF(N98="sníž. přenesená",J98,0)</f>
        <v>0</v>
      </c>
      <c r="BI98" s="223">
        <f>IF(N98="nulová",J98,0)</f>
        <v>0</v>
      </c>
      <c r="BJ98" s="23" t="s">
        <v>80</v>
      </c>
      <c r="BK98" s="223">
        <f>ROUND(I98*H98,2)</f>
        <v>0</v>
      </c>
      <c r="BL98" s="23" t="s">
        <v>188</v>
      </c>
      <c r="BM98" s="23" t="s">
        <v>3729</v>
      </c>
    </row>
    <row r="99" s="1" customFormat="1">
      <c r="B99" s="45"/>
      <c r="C99" s="73"/>
      <c r="D99" s="226" t="s">
        <v>1253</v>
      </c>
      <c r="E99" s="73"/>
      <c r="F99" s="249" t="s">
        <v>3730</v>
      </c>
      <c r="G99" s="73"/>
      <c r="H99" s="73"/>
      <c r="I99" s="183"/>
      <c r="J99" s="73"/>
      <c r="K99" s="73"/>
      <c r="L99" s="71"/>
      <c r="M99" s="250"/>
      <c r="N99" s="46"/>
      <c r="O99" s="46"/>
      <c r="P99" s="46"/>
      <c r="Q99" s="46"/>
      <c r="R99" s="46"/>
      <c r="S99" s="46"/>
      <c r="T99" s="94"/>
      <c r="AT99" s="23" t="s">
        <v>1253</v>
      </c>
      <c r="AU99" s="23" t="s">
        <v>82</v>
      </c>
    </row>
    <row r="100" s="10" customFormat="1">
      <c r="B100" s="224"/>
      <c r="C100" s="225"/>
      <c r="D100" s="226" t="s">
        <v>207</v>
      </c>
      <c r="E100" s="227" t="s">
        <v>21</v>
      </c>
      <c r="F100" s="228" t="s">
        <v>3731</v>
      </c>
      <c r="G100" s="225"/>
      <c r="H100" s="229">
        <v>32</v>
      </c>
      <c r="I100" s="230"/>
      <c r="J100" s="225"/>
      <c r="K100" s="225"/>
      <c r="L100" s="231"/>
      <c r="M100" s="232"/>
      <c r="N100" s="233"/>
      <c r="O100" s="233"/>
      <c r="P100" s="233"/>
      <c r="Q100" s="233"/>
      <c r="R100" s="233"/>
      <c r="S100" s="233"/>
      <c r="T100" s="234"/>
      <c r="AT100" s="235" t="s">
        <v>207</v>
      </c>
      <c r="AU100" s="235" t="s">
        <v>82</v>
      </c>
      <c r="AV100" s="10" t="s">
        <v>82</v>
      </c>
      <c r="AW100" s="10" t="s">
        <v>35</v>
      </c>
      <c r="AX100" s="10" t="s">
        <v>72</v>
      </c>
      <c r="AY100" s="235" t="s">
        <v>181</v>
      </c>
    </row>
    <row r="101" s="13" customFormat="1">
      <c r="B101" s="280"/>
      <c r="C101" s="281"/>
      <c r="D101" s="226" t="s">
        <v>207</v>
      </c>
      <c r="E101" s="282" t="s">
        <v>21</v>
      </c>
      <c r="F101" s="283" t="s">
        <v>3221</v>
      </c>
      <c r="G101" s="281"/>
      <c r="H101" s="284">
        <v>32</v>
      </c>
      <c r="I101" s="285"/>
      <c r="J101" s="281"/>
      <c r="K101" s="281"/>
      <c r="L101" s="286"/>
      <c r="M101" s="287"/>
      <c r="N101" s="288"/>
      <c r="O101" s="288"/>
      <c r="P101" s="288"/>
      <c r="Q101" s="288"/>
      <c r="R101" s="288"/>
      <c r="S101" s="288"/>
      <c r="T101" s="289"/>
      <c r="AT101" s="290" t="s">
        <v>207</v>
      </c>
      <c r="AU101" s="290" t="s">
        <v>82</v>
      </c>
      <c r="AV101" s="13" t="s">
        <v>188</v>
      </c>
      <c r="AW101" s="13" t="s">
        <v>35</v>
      </c>
      <c r="AX101" s="13" t="s">
        <v>80</v>
      </c>
      <c r="AY101" s="290" t="s">
        <v>181</v>
      </c>
    </row>
    <row r="102" s="1" customFormat="1" ht="16.5" customHeight="1">
      <c r="B102" s="45"/>
      <c r="C102" s="211" t="s">
        <v>203</v>
      </c>
      <c r="D102" s="211" t="s">
        <v>182</v>
      </c>
      <c r="E102" s="212" t="s">
        <v>3732</v>
      </c>
      <c r="F102" s="213" t="s">
        <v>3733</v>
      </c>
      <c r="G102" s="214" t="s">
        <v>251</v>
      </c>
      <c r="H102" s="215">
        <v>7.2000000000000002</v>
      </c>
      <c r="I102" s="216"/>
      <c r="J102" s="217">
        <f>ROUND(I102*H102,2)</f>
        <v>0</v>
      </c>
      <c r="K102" s="213" t="s">
        <v>344</v>
      </c>
      <c r="L102" s="218"/>
      <c r="M102" s="219" t="s">
        <v>21</v>
      </c>
      <c r="N102" s="220" t="s">
        <v>43</v>
      </c>
      <c r="O102" s="46"/>
      <c r="P102" s="221">
        <f>O102*H102</f>
        <v>0</v>
      </c>
      <c r="Q102" s="221">
        <v>2.4289999999999998</v>
      </c>
      <c r="R102" s="221">
        <f>Q102*H102</f>
        <v>17.488799999999998</v>
      </c>
      <c r="S102" s="221">
        <v>0</v>
      </c>
      <c r="T102" s="222">
        <f>S102*H102</f>
        <v>0</v>
      </c>
      <c r="AR102" s="23" t="s">
        <v>187</v>
      </c>
      <c r="AT102" s="23" t="s">
        <v>182</v>
      </c>
      <c r="AU102" s="23" t="s">
        <v>82</v>
      </c>
      <c r="AY102" s="23" t="s">
        <v>181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23" t="s">
        <v>80</v>
      </c>
      <c r="BK102" s="223">
        <f>ROUND(I102*H102,2)</f>
        <v>0</v>
      </c>
      <c r="BL102" s="23" t="s">
        <v>188</v>
      </c>
      <c r="BM102" s="23" t="s">
        <v>3734</v>
      </c>
    </row>
    <row r="103" s="10" customFormat="1">
      <c r="B103" s="224"/>
      <c r="C103" s="225"/>
      <c r="D103" s="226" t="s">
        <v>207</v>
      </c>
      <c r="E103" s="227" t="s">
        <v>21</v>
      </c>
      <c r="F103" s="228" t="s">
        <v>3735</v>
      </c>
      <c r="G103" s="225"/>
      <c r="H103" s="229">
        <v>7.2000000000000002</v>
      </c>
      <c r="I103" s="230"/>
      <c r="J103" s="225"/>
      <c r="K103" s="225"/>
      <c r="L103" s="231"/>
      <c r="M103" s="232"/>
      <c r="N103" s="233"/>
      <c r="O103" s="233"/>
      <c r="P103" s="233"/>
      <c r="Q103" s="233"/>
      <c r="R103" s="233"/>
      <c r="S103" s="233"/>
      <c r="T103" s="234"/>
      <c r="AT103" s="235" t="s">
        <v>207</v>
      </c>
      <c r="AU103" s="235" t="s">
        <v>82</v>
      </c>
      <c r="AV103" s="10" t="s">
        <v>82</v>
      </c>
      <c r="AW103" s="10" t="s">
        <v>35</v>
      </c>
      <c r="AX103" s="10" t="s">
        <v>80</v>
      </c>
      <c r="AY103" s="235" t="s">
        <v>181</v>
      </c>
    </row>
    <row r="104" s="1" customFormat="1" ht="25.5" customHeight="1">
      <c r="B104" s="45"/>
      <c r="C104" s="236" t="s">
        <v>209</v>
      </c>
      <c r="D104" s="236" t="s">
        <v>222</v>
      </c>
      <c r="E104" s="237" t="s">
        <v>3736</v>
      </c>
      <c r="F104" s="238" t="s">
        <v>3737</v>
      </c>
      <c r="G104" s="239" t="s">
        <v>185</v>
      </c>
      <c r="H104" s="240">
        <v>30</v>
      </c>
      <c r="I104" s="241"/>
      <c r="J104" s="242">
        <f>ROUND(I104*H104,2)</f>
        <v>0</v>
      </c>
      <c r="K104" s="238" t="s">
        <v>344</v>
      </c>
      <c r="L104" s="71"/>
      <c r="M104" s="243" t="s">
        <v>21</v>
      </c>
      <c r="N104" s="244" t="s">
        <v>43</v>
      </c>
      <c r="O104" s="46"/>
      <c r="P104" s="221">
        <f>O104*H104</f>
        <v>0</v>
      </c>
      <c r="Q104" s="221">
        <v>0.067019999999999996</v>
      </c>
      <c r="R104" s="221">
        <f>Q104*H104</f>
        <v>2.0105999999999997</v>
      </c>
      <c r="S104" s="221">
        <v>0</v>
      </c>
      <c r="T104" s="222">
        <f>S104*H104</f>
        <v>0</v>
      </c>
      <c r="AR104" s="23" t="s">
        <v>188</v>
      </c>
      <c r="AT104" s="23" t="s">
        <v>222</v>
      </c>
      <c r="AU104" s="23" t="s">
        <v>82</v>
      </c>
      <c r="AY104" s="23" t="s">
        <v>181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23" t="s">
        <v>80</v>
      </c>
      <c r="BK104" s="223">
        <f>ROUND(I104*H104,2)</f>
        <v>0</v>
      </c>
      <c r="BL104" s="23" t="s">
        <v>188</v>
      </c>
      <c r="BM104" s="23" t="s">
        <v>3738</v>
      </c>
    </row>
    <row r="105" s="1" customFormat="1" ht="16.5" customHeight="1">
      <c r="B105" s="45"/>
      <c r="C105" s="211" t="s">
        <v>187</v>
      </c>
      <c r="D105" s="211" t="s">
        <v>182</v>
      </c>
      <c r="E105" s="212" t="s">
        <v>3739</v>
      </c>
      <c r="F105" s="213" t="s">
        <v>3740</v>
      </c>
      <c r="G105" s="214" t="s">
        <v>185</v>
      </c>
      <c r="H105" s="215">
        <v>14</v>
      </c>
      <c r="I105" s="216"/>
      <c r="J105" s="217">
        <f>ROUND(I105*H105,2)</f>
        <v>0</v>
      </c>
      <c r="K105" s="213" t="s">
        <v>344</v>
      </c>
      <c r="L105" s="218"/>
      <c r="M105" s="219" t="s">
        <v>21</v>
      </c>
      <c r="N105" s="220" t="s">
        <v>43</v>
      </c>
      <c r="O105" s="46"/>
      <c r="P105" s="221">
        <f>O105*H105</f>
        <v>0</v>
      </c>
      <c r="Q105" s="221">
        <v>0.042000000000000003</v>
      </c>
      <c r="R105" s="221">
        <f>Q105*H105</f>
        <v>0.58800000000000008</v>
      </c>
      <c r="S105" s="221">
        <v>0</v>
      </c>
      <c r="T105" s="222">
        <f>S105*H105</f>
        <v>0</v>
      </c>
      <c r="AR105" s="23" t="s">
        <v>187</v>
      </c>
      <c r="AT105" s="23" t="s">
        <v>182</v>
      </c>
      <c r="AU105" s="23" t="s">
        <v>82</v>
      </c>
      <c r="AY105" s="23" t="s">
        <v>181</v>
      </c>
      <c r="BE105" s="223">
        <f>IF(N105="základní",J105,0)</f>
        <v>0</v>
      </c>
      <c r="BF105" s="223">
        <f>IF(N105="snížená",J105,0)</f>
        <v>0</v>
      </c>
      <c r="BG105" s="223">
        <f>IF(N105="zákl. přenesená",J105,0)</f>
        <v>0</v>
      </c>
      <c r="BH105" s="223">
        <f>IF(N105="sníž. přenesená",J105,0)</f>
        <v>0</v>
      </c>
      <c r="BI105" s="223">
        <f>IF(N105="nulová",J105,0)</f>
        <v>0</v>
      </c>
      <c r="BJ105" s="23" t="s">
        <v>80</v>
      </c>
      <c r="BK105" s="223">
        <f>ROUND(I105*H105,2)</f>
        <v>0</v>
      </c>
      <c r="BL105" s="23" t="s">
        <v>188</v>
      </c>
      <c r="BM105" s="23" t="s">
        <v>3741</v>
      </c>
    </row>
    <row r="106" s="1" customFormat="1" ht="16.5" customHeight="1">
      <c r="B106" s="45"/>
      <c r="C106" s="211" t="s">
        <v>216</v>
      </c>
      <c r="D106" s="211" t="s">
        <v>182</v>
      </c>
      <c r="E106" s="212" t="s">
        <v>3742</v>
      </c>
      <c r="F106" s="213" t="s">
        <v>3743</v>
      </c>
      <c r="G106" s="214" t="s">
        <v>185</v>
      </c>
      <c r="H106" s="215">
        <v>16</v>
      </c>
      <c r="I106" s="216"/>
      <c r="J106" s="217">
        <f>ROUND(I106*H106,2)</f>
        <v>0</v>
      </c>
      <c r="K106" s="213" t="s">
        <v>344</v>
      </c>
      <c r="L106" s="218"/>
      <c r="M106" s="219" t="s">
        <v>21</v>
      </c>
      <c r="N106" s="220" t="s">
        <v>43</v>
      </c>
      <c r="O106" s="46"/>
      <c r="P106" s="221">
        <f>O106*H106</f>
        <v>0</v>
      </c>
      <c r="Q106" s="221">
        <v>0.056000000000000001</v>
      </c>
      <c r="R106" s="221">
        <f>Q106*H106</f>
        <v>0.89600000000000002</v>
      </c>
      <c r="S106" s="221">
        <v>0</v>
      </c>
      <c r="T106" s="222">
        <f>S106*H106</f>
        <v>0</v>
      </c>
      <c r="AR106" s="23" t="s">
        <v>187</v>
      </c>
      <c r="AT106" s="23" t="s">
        <v>182</v>
      </c>
      <c r="AU106" s="23" t="s">
        <v>82</v>
      </c>
      <c r="AY106" s="23" t="s">
        <v>181</v>
      </c>
      <c r="BE106" s="223">
        <f>IF(N106="základní",J106,0)</f>
        <v>0</v>
      </c>
      <c r="BF106" s="223">
        <f>IF(N106="snížená",J106,0)</f>
        <v>0</v>
      </c>
      <c r="BG106" s="223">
        <f>IF(N106="zákl. přenesená",J106,0)</f>
        <v>0</v>
      </c>
      <c r="BH106" s="223">
        <f>IF(N106="sníž. přenesená",J106,0)</f>
        <v>0</v>
      </c>
      <c r="BI106" s="223">
        <f>IF(N106="nulová",J106,0)</f>
        <v>0</v>
      </c>
      <c r="BJ106" s="23" t="s">
        <v>80</v>
      </c>
      <c r="BK106" s="223">
        <f>ROUND(I106*H106,2)</f>
        <v>0</v>
      </c>
      <c r="BL106" s="23" t="s">
        <v>188</v>
      </c>
      <c r="BM106" s="23" t="s">
        <v>3744</v>
      </c>
    </row>
    <row r="107" s="1" customFormat="1" ht="25.5" customHeight="1">
      <c r="B107" s="45"/>
      <c r="C107" s="236" t="s">
        <v>221</v>
      </c>
      <c r="D107" s="236" t="s">
        <v>222</v>
      </c>
      <c r="E107" s="237" t="s">
        <v>3745</v>
      </c>
      <c r="F107" s="238" t="s">
        <v>3746</v>
      </c>
      <c r="G107" s="239" t="s">
        <v>185</v>
      </c>
      <c r="H107" s="240">
        <v>35</v>
      </c>
      <c r="I107" s="241"/>
      <c r="J107" s="242">
        <f>ROUND(I107*H107,2)</f>
        <v>0</v>
      </c>
      <c r="K107" s="238" t="s">
        <v>344</v>
      </c>
      <c r="L107" s="71"/>
      <c r="M107" s="243" t="s">
        <v>21</v>
      </c>
      <c r="N107" s="244" t="s">
        <v>43</v>
      </c>
      <c r="O107" s="46"/>
      <c r="P107" s="221">
        <f>O107*H107</f>
        <v>0</v>
      </c>
      <c r="Q107" s="221">
        <v>0.082659999999999997</v>
      </c>
      <c r="R107" s="221">
        <f>Q107*H107</f>
        <v>2.8931</v>
      </c>
      <c r="S107" s="221">
        <v>0</v>
      </c>
      <c r="T107" s="222">
        <f>S107*H107</f>
        <v>0</v>
      </c>
      <c r="AR107" s="23" t="s">
        <v>188</v>
      </c>
      <c r="AT107" s="23" t="s">
        <v>222</v>
      </c>
      <c r="AU107" s="23" t="s">
        <v>82</v>
      </c>
      <c r="AY107" s="23" t="s">
        <v>181</v>
      </c>
      <c r="BE107" s="223">
        <f>IF(N107="základní",J107,0)</f>
        <v>0</v>
      </c>
      <c r="BF107" s="223">
        <f>IF(N107="snížená",J107,0)</f>
        <v>0</v>
      </c>
      <c r="BG107" s="223">
        <f>IF(N107="zákl. přenesená",J107,0)</f>
        <v>0</v>
      </c>
      <c r="BH107" s="223">
        <f>IF(N107="sníž. přenesená",J107,0)</f>
        <v>0</v>
      </c>
      <c r="BI107" s="223">
        <f>IF(N107="nulová",J107,0)</f>
        <v>0</v>
      </c>
      <c r="BJ107" s="23" t="s">
        <v>80</v>
      </c>
      <c r="BK107" s="223">
        <f>ROUND(I107*H107,2)</f>
        <v>0</v>
      </c>
      <c r="BL107" s="23" t="s">
        <v>188</v>
      </c>
      <c r="BM107" s="23" t="s">
        <v>3747</v>
      </c>
    </row>
    <row r="108" s="1" customFormat="1">
      <c r="B108" s="45"/>
      <c r="C108" s="73"/>
      <c r="D108" s="226" t="s">
        <v>3748</v>
      </c>
      <c r="E108" s="73"/>
      <c r="F108" s="249" t="s">
        <v>3749</v>
      </c>
      <c r="G108" s="73"/>
      <c r="H108" s="73"/>
      <c r="I108" s="183"/>
      <c r="J108" s="73"/>
      <c r="K108" s="73"/>
      <c r="L108" s="71"/>
      <c r="M108" s="250"/>
      <c r="N108" s="46"/>
      <c r="O108" s="46"/>
      <c r="P108" s="46"/>
      <c r="Q108" s="46"/>
      <c r="R108" s="46"/>
      <c r="S108" s="46"/>
      <c r="T108" s="94"/>
      <c r="AT108" s="23" t="s">
        <v>3748</v>
      </c>
      <c r="AU108" s="23" t="s">
        <v>82</v>
      </c>
    </row>
    <row r="109" s="1" customFormat="1" ht="16.5" customHeight="1">
      <c r="B109" s="45"/>
      <c r="C109" s="211" t="s">
        <v>227</v>
      </c>
      <c r="D109" s="211" t="s">
        <v>182</v>
      </c>
      <c r="E109" s="212" t="s">
        <v>3750</v>
      </c>
      <c r="F109" s="213" t="s">
        <v>3751</v>
      </c>
      <c r="G109" s="214" t="s">
        <v>185</v>
      </c>
      <c r="H109" s="215">
        <v>35</v>
      </c>
      <c r="I109" s="216"/>
      <c r="J109" s="217">
        <f>ROUND(I109*H109,2)</f>
        <v>0</v>
      </c>
      <c r="K109" s="213" t="s">
        <v>344</v>
      </c>
      <c r="L109" s="218"/>
      <c r="M109" s="219" t="s">
        <v>21</v>
      </c>
      <c r="N109" s="220" t="s">
        <v>43</v>
      </c>
      <c r="O109" s="46"/>
      <c r="P109" s="221">
        <f>O109*H109</f>
        <v>0</v>
      </c>
      <c r="Q109" s="221">
        <v>0.084000000000000005</v>
      </c>
      <c r="R109" s="221">
        <f>Q109*H109</f>
        <v>2.9400000000000004</v>
      </c>
      <c r="S109" s="221">
        <v>0</v>
      </c>
      <c r="T109" s="222">
        <f>S109*H109</f>
        <v>0</v>
      </c>
      <c r="AR109" s="23" t="s">
        <v>187</v>
      </c>
      <c r="AT109" s="23" t="s">
        <v>182</v>
      </c>
      <c r="AU109" s="23" t="s">
        <v>82</v>
      </c>
      <c r="AY109" s="23" t="s">
        <v>181</v>
      </c>
      <c r="BE109" s="223">
        <f>IF(N109="základní",J109,0)</f>
        <v>0</v>
      </c>
      <c r="BF109" s="223">
        <f>IF(N109="snížená",J109,0)</f>
        <v>0</v>
      </c>
      <c r="BG109" s="223">
        <f>IF(N109="zákl. přenesená",J109,0)</f>
        <v>0</v>
      </c>
      <c r="BH109" s="223">
        <f>IF(N109="sníž. přenesená",J109,0)</f>
        <v>0</v>
      </c>
      <c r="BI109" s="223">
        <f>IF(N109="nulová",J109,0)</f>
        <v>0</v>
      </c>
      <c r="BJ109" s="23" t="s">
        <v>80</v>
      </c>
      <c r="BK109" s="223">
        <f>ROUND(I109*H109,2)</f>
        <v>0</v>
      </c>
      <c r="BL109" s="23" t="s">
        <v>188</v>
      </c>
      <c r="BM109" s="23" t="s">
        <v>3752</v>
      </c>
    </row>
    <row r="110" s="1" customFormat="1" ht="16.5" customHeight="1">
      <c r="B110" s="45"/>
      <c r="C110" s="236" t="s">
        <v>231</v>
      </c>
      <c r="D110" s="236" t="s">
        <v>222</v>
      </c>
      <c r="E110" s="237" t="s">
        <v>3753</v>
      </c>
      <c r="F110" s="238" t="s">
        <v>3754</v>
      </c>
      <c r="G110" s="239" t="s">
        <v>185</v>
      </c>
      <c r="H110" s="240">
        <v>2</v>
      </c>
      <c r="I110" s="241"/>
      <c r="J110" s="242">
        <f>ROUND(I110*H110,2)</f>
        <v>0</v>
      </c>
      <c r="K110" s="238" t="s">
        <v>186</v>
      </c>
      <c r="L110" s="71"/>
      <c r="M110" s="243" t="s">
        <v>21</v>
      </c>
      <c r="N110" s="244" t="s">
        <v>43</v>
      </c>
      <c r="O110" s="46"/>
      <c r="P110" s="221">
        <f>O110*H110</f>
        <v>0</v>
      </c>
      <c r="Q110" s="221">
        <v>0</v>
      </c>
      <c r="R110" s="221">
        <f>Q110*H110</f>
        <v>0</v>
      </c>
      <c r="S110" s="221">
        <v>0</v>
      </c>
      <c r="T110" s="222">
        <f>S110*H110</f>
        <v>0</v>
      </c>
      <c r="AR110" s="23" t="s">
        <v>188</v>
      </c>
      <c r="AT110" s="23" t="s">
        <v>222</v>
      </c>
      <c r="AU110" s="23" t="s">
        <v>82</v>
      </c>
      <c r="AY110" s="23" t="s">
        <v>181</v>
      </c>
      <c r="BE110" s="223">
        <f>IF(N110="základní",J110,0)</f>
        <v>0</v>
      </c>
      <c r="BF110" s="223">
        <f>IF(N110="snížená",J110,0)</f>
        <v>0</v>
      </c>
      <c r="BG110" s="223">
        <f>IF(N110="zákl. přenesená",J110,0)</f>
        <v>0</v>
      </c>
      <c r="BH110" s="223">
        <f>IF(N110="sníž. přenesená",J110,0)</f>
        <v>0</v>
      </c>
      <c r="BI110" s="223">
        <f>IF(N110="nulová",J110,0)</f>
        <v>0</v>
      </c>
      <c r="BJ110" s="23" t="s">
        <v>80</v>
      </c>
      <c r="BK110" s="223">
        <f>ROUND(I110*H110,2)</f>
        <v>0</v>
      </c>
      <c r="BL110" s="23" t="s">
        <v>188</v>
      </c>
      <c r="BM110" s="23" t="s">
        <v>3755</v>
      </c>
    </row>
    <row r="111" s="1" customFormat="1">
      <c r="B111" s="45"/>
      <c r="C111" s="73"/>
      <c r="D111" s="226" t="s">
        <v>1253</v>
      </c>
      <c r="E111" s="73"/>
      <c r="F111" s="249" t="s">
        <v>3756</v>
      </c>
      <c r="G111" s="73"/>
      <c r="H111" s="73"/>
      <c r="I111" s="183"/>
      <c r="J111" s="73"/>
      <c r="K111" s="73"/>
      <c r="L111" s="71"/>
      <c r="M111" s="250"/>
      <c r="N111" s="46"/>
      <c r="O111" s="46"/>
      <c r="P111" s="46"/>
      <c r="Q111" s="46"/>
      <c r="R111" s="46"/>
      <c r="S111" s="46"/>
      <c r="T111" s="94"/>
      <c r="AT111" s="23" t="s">
        <v>1253</v>
      </c>
      <c r="AU111" s="23" t="s">
        <v>82</v>
      </c>
    </row>
    <row r="112" s="1" customFormat="1" ht="25.5" customHeight="1">
      <c r="B112" s="45"/>
      <c r="C112" s="236" t="s">
        <v>235</v>
      </c>
      <c r="D112" s="236" t="s">
        <v>222</v>
      </c>
      <c r="E112" s="237" t="s">
        <v>3757</v>
      </c>
      <c r="F112" s="238" t="s">
        <v>3758</v>
      </c>
      <c r="G112" s="239" t="s">
        <v>361</v>
      </c>
      <c r="H112" s="240">
        <v>39</v>
      </c>
      <c r="I112" s="241"/>
      <c r="J112" s="242">
        <f>ROUND(I112*H112,2)</f>
        <v>0</v>
      </c>
      <c r="K112" s="238" t="s">
        <v>344</v>
      </c>
      <c r="L112" s="71"/>
      <c r="M112" s="243" t="s">
        <v>21</v>
      </c>
      <c r="N112" s="244" t="s">
        <v>43</v>
      </c>
      <c r="O112" s="46"/>
      <c r="P112" s="221">
        <f>O112*H112</f>
        <v>0</v>
      </c>
      <c r="Q112" s="221">
        <v>0</v>
      </c>
      <c r="R112" s="221">
        <f>Q112*H112</f>
        <v>0</v>
      </c>
      <c r="S112" s="221">
        <v>0</v>
      </c>
      <c r="T112" s="222">
        <f>S112*H112</f>
        <v>0</v>
      </c>
      <c r="AR112" s="23" t="s">
        <v>188</v>
      </c>
      <c r="AT112" s="23" t="s">
        <v>222</v>
      </c>
      <c r="AU112" s="23" t="s">
        <v>82</v>
      </c>
      <c r="AY112" s="23" t="s">
        <v>181</v>
      </c>
      <c r="BE112" s="223">
        <f>IF(N112="základní",J112,0)</f>
        <v>0</v>
      </c>
      <c r="BF112" s="223">
        <f>IF(N112="snížená",J112,0)</f>
        <v>0</v>
      </c>
      <c r="BG112" s="223">
        <f>IF(N112="zákl. přenesená",J112,0)</f>
        <v>0</v>
      </c>
      <c r="BH112" s="223">
        <f>IF(N112="sníž. přenesená",J112,0)</f>
        <v>0</v>
      </c>
      <c r="BI112" s="223">
        <f>IF(N112="nulová",J112,0)</f>
        <v>0</v>
      </c>
      <c r="BJ112" s="23" t="s">
        <v>80</v>
      </c>
      <c r="BK112" s="223">
        <f>ROUND(I112*H112,2)</f>
        <v>0</v>
      </c>
      <c r="BL112" s="23" t="s">
        <v>188</v>
      </c>
      <c r="BM112" s="23" t="s">
        <v>3759</v>
      </c>
    </row>
    <row r="113" s="10" customFormat="1">
      <c r="B113" s="224"/>
      <c r="C113" s="225"/>
      <c r="D113" s="226" t="s">
        <v>207</v>
      </c>
      <c r="E113" s="227" t="s">
        <v>21</v>
      </c>
      <c r="F113" s="228" t="s">
        <v>274</v>
      </c>
      <c r="G113" s="225"/>
      <c r="H113" s="229">
        <v>22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AT113" s="235" t="s">
        <v>207</v>
      </c>
      <c r="AU113" s="235" t="s">
        <v>82</v>
      </c>
      <c r="AV113" s="10" t="s">
        <v>82</v>
      </c>
      <c r="AW113" s="10" t="s">
        <v>35</v>
      </c>
      <c r="AX113" s="10" t="s">
        <v>72</v>
      </c>
      <c r="AY113" s="235" t="s">
        <v>181</v>
      </c>
    </row>
    <row r="114" s="10" customFormat="1">
      <c r="B114" s="224"/>
      <c r="C114" s="225"/>
      <c r="D114" s="226" t="s">
        <v>207</v>
      </c>
      <c r="E114" s="227" t="s">
        <v>21</v>
      </c>
      <c r="F114" s="228" t="s">
        <v>3760</v>
      </c>
      <c r="G114" s="225"/>
      <c r="H114" s="229">
        <v>17</v>
      </c>
      <c r="I114" s="230"/>
      <c r="J114" s="225"/>
      <c r="K114" s="225"/>
      <c r="L114" s="231"/>
      <c r="M114" s="232"/>
      <c r="N114" s="233"/>
      <c r="O114" s="233"/>
      <c r="P114" s="233"/>
      <c r="Q114" s="233"/>
      <c r="R114" s="233"/>
      <c r="S114" s="233"/>
      <c r="T114" s="234"/>
      <c r="AT114" s="235" t="s">
        <v>207</v>
      </c>
      <c r="AU114" s="235" t="s">
        <v>82</v>
      </c>
      <c r="AV114" s="10" t="s">
        <v>82</v>
      </c>
      <c r="AW114" s="10" t="s">
        <v>35</v>
      </c>
      <c r="AX114" s="10" t="s">
        <v>72</v>
      </c>
      <c r="AY114" s="235" t="s">
        <v>181</v>
      </c>
    </row>
    <row r="115" s="13" customFormat="1">
      <c r="B115" s="280"/>
      <c r="C115" s="281"/>
      <c r="D115" s="226" t="s">
        <v>207</v>
      </c>
      <c r="E115" s="282" t="s">
        <v>21</v>
      </c>
      <c r="F115" s="283" t="s">
        <v>3221</v>
      </c>
      <c r="G115" s="281"/>
      <c r="H115" s="284">
        <v>39</v>
      </c>
      <c r="I115" s="285"/>
      <c r="J115" s="281"/>
      <c r="K115" s="281"/>
      <c r="L115" s="286"/>
      <c r="M115" s="287"/>
      <c r="N115" s="288"/>
      <c r="O115" s="288"/>
      <c r="P115" s="288"/>
      <c r="Q115" s="288"/>
      <c r="R115" s="288"/>
      <c r="S115" s="288"/>
      <c r="T115" s="289"/>
      <c r="AT115" s="290" t="s">
        <v>207</v>
      </c>
      <c r="AU115" s="290" t="s">
        <v>82</v>
      </c>
      <c r="AV115" s="13" t="s">
        <v>188</v>
      </c>
      <c r="AW115" s="13" t="s">
        <v>35</v>
      </c>
      <c r="AX115" s="13" t="s">
        <v>80</v>
      </c>
      <c r="AY115" s="290" t="s">
        <v>181</v>
      </c>
    </row>
    <row r="116" s="1" customFormat="1" ht="16.5" customHeight="1">
      <c r="B116" s="45"/>
      <c r="C116" s="211" t="s">
        <v>239</v>
      </c>
      <c r="D116" s="211" t="s">
        <v>182</v>
      </c>
      <c r="E116" s="212" t="s">
        <v>3761</v>
      </c>
      <c r="F116" s="213" t="s">
        <v>3762</v>
      </c>
      <c r="G116" s="214" t="s">
        <v>185</v>
      </c>
      <c r="H116" s="215">
        <v>26</v>
      </c>
      <c r="I116" s="216"/>
      <c r="J116" s="217">
        <f>ROUND(I116*H116,2)</f>
        <v>0</v>
      </c>
      <c r="K116" s="213" t="s">
        <v>186</v>
      </c>
      <c r="L116" s="218"/>
      <c r="M116" s="219" t="s">
        <v>21</v>
      </c>
      <c r="N116" s="220" t="s">
        <v>43</v>
      </c>
      <c r="O116" s="46"/>
      <c r="P116" s="221">
        <f>O116*H116</f>
        <v>0</v>
      </c>
      <c r="Q116" s="221">
        <v>0</v>
      </c>
      <c r="R116" s="221">
        <f>Q116*H116</f>
        <v>0</v>
      </c>
      <c r="S116" s="221">
        <v>0</v>
      </c>
      <c r="T116" s="222">
        <f>S116*H116</f>
        <v>0</v>
      </c>
      <c r="AR116" s="23" t="s">
        <v>187</v>
      </c>
      <c r="AT116" s="23" t="s">
        <v>182</v>
      </c>
      <c r="AU116" s="23" t="s">
        <v>82</v>
      </c>
      <c r="AY116" s="23" t="s">
        <v>181</v>
      </c>
      <c r="BE116" s="223">
        <f>IF(N116="základní",J116,0)</f>
        <v>0</v>
      </c>
      <c r="BF116" s="223">
        <f>IF(N116="snížená",J116,0)</f>
        <v>0</v>
      </c>
      <c r="BG116" s="223">
        <f>IF(N116="zákl. přenesená",J116,0)</f>
        <v>0</v>
      </c>
      <c r="BH116" s="223">
        <f>IF(N116="sníž. přenesená",J116,0)</f>
        <v>0</v>
      </c>
      <c r="BI116" s="223">
        <f>IF(N116="nulová",J116,0)</f>
        <v>0</v>
      </c>
      <c r="BJ116" s="23" t="s">
        <v>80</v>
      </c>
      <c r="BK116" s="223">
        <f>ROUND(I116*H116,2)</f>
        <v>0</v>
      </c>
      <c r="BL116" s="23" t="s">
        <v>188</v>
      </c>
      <c r="BM116" s="23" t="s">
        <v>3763</v>
      </c>
    </row>
    <row r="117" s="10" customFormat="1">
      <c r="B117" s="224"/>
      <c r="C117" s="225"/>
      <c r="D117" s="226" t="s">
        <v>207</v>
      </c>
      <c r="E117" s="227" t="s">
        <v>21</v>
      </c>
      <c r="F117" s="228" t="s">
        <v>3764</v>
      </c>
      <c r="G117" s="225"/>
      <c r="H117" s="229">
        <v>8</v>
      </c>
      <c r="I117" s="230"/>
      <c r="J117" s="225"/>
      <c r="K117" s="225"/>
      <c r="L117" s="231"/>
      <c r="M117" s="232"/>
      <c r="N117" s="233"/>
      <c r="O117" s="233"/>
      <c r="P117" s="233"/>
      <c r="Q117" s="233"/>
      <c r="R117" s="233"/>
      <c r="S117" s="233"/>
      <c r="T117" s="234"/>
      <c r="AT117" s="235" t="s">
        <v>207</v>
      </c>
      <c r="AU117" s="235" t="s">
        <v>82</v>
      </c>
      <c r="AV117" s="10" t="s">
        <v>82</v>
      </c>
      <c r="AW117" s="10" t="s">
        <v>35</v>
      </c>
      <c r="AX117" s="10" t="s">
        <v>72</v>
      </c>
      <c r="AY117" s="235" t="s">
        <v>181</v>
      </c>
    </row>
    <row r="118" s="10" customFormat="1">
      <c r="B118" s="224"/>
      <c r="C118" s="225"/>
      <c r="D118" s="226" t="s">
        <v>207</v>
      </c>
      <c r="E118" s="227" t="s">
        <v>21</v>
      </c>
      <c r="F118" s="228" t="s">
        <v>3765</v>
      </c>
      <c r="G118" s="225"/>
      <c r="H118" s="229">
        <v>18</v>
      </c>
      <c r="I118" s="230"/>
      <c r="J118" s="225"/>
      <c r="K118" s="225"/>
      <c r="L118" s="231"/>
      <c r="M118" s="232"/>
      <c r="N118" s="233"/>
      <c r="O118" s="233"/>
      <c r="P118" s="233"/>
      <c r="Q118" s="233"/>
      <c r="R118" s="233"/>
      <c r="S118" s="233"/>
      <c r="T118" s="234"/>
      <c r="AT118" s="235" t="s">
        <v>207</v>
      </c>
      <c r="AU118" s="235" t="s">
        <v>82</v>
      </c>
      <c r="AV118" s="10" t="s">
        <v>82</v>
      </c>
      <c r="AW118" s="10" t="s">
        <v>35</v>
      </c>
      <c r="AX118" s="10" t="s">
        <v>72</v>
      </c>
      <c r="AY118" s="235" t="s">
        <v>181</v>
      </c>
    </row>
    <row r="119" s="13" customFormat="1">
      <c r="B119" s="280"/>
      <c r="C119" s="281"/>
      <c r="D119" s="226" t="s">
        <v>207</v>
      </c>
      <c r="E119" s="282" t="s">
        <v>21</v>
      </c>
      <c r="F119" s="283" t="s">
        <v>3221</v>
      </c>
      <c r="G119" s="281"/>
      <c r="H119" s="284">
        <v>26</v>
      </c>
      <c r="I119" s="285"/>
      <c r="J119" s="281"/>
      <c r="K119" s="281"/>
      <c r="L119" s="286"/>
      <c r="M119" s="287"/>
      <c r="N119" s="288"/>
      <c r="O119" s="288"/>
      <c r="P119" s="288"/>
      <c r="Q119" s="288"/>
      <c r="R119" s="288"/>
      <c r="S119" s="288"/>
      <c r="T119" s="289"/>
      <c r="AT119" s="290" t="s">
        <v>207</v>
      </c>
      <c r="AU119" s="290" t="s">
        <v>82</v>
      </c>
      <c r="AV119" s="13" t="s">
        <v>188</v>
      </c>
      <c r="AW119" s="13" t="s">
        <v>35</v>
      </c>
      <c r="AX119" s="13" t="s">
        <v>80</v>
      </c>
      <c r="AY119" s="290" t="s">
        <v>181</v>
      </c>
    </row>
    <row r="120" s="1" customFormat="1" ht="16.5" customHeight="1">
      <c r="B120" s="45"/>
      <c r="C120" s="236" t="s">
        <v>10</v>
      </c>
      <c r="D120" s="236" t="s">
        <v>222</v>
      </c>
      <c r="E120" s="237" t="s">
        <v>3766</v>
      </c>
      <c r="F120" s="238" t="s">
        <v>3767</v>
      </c>
      <c r="G120" s="239" t="s">
        <v>361</v>
      </c>
      <c r="H120" s="240">
        <v>114</v>
      </c>
      <c r="I120" s="241"/>
      <c r="J120" s="242">
        <f>ROUND(I120*H120,2)</f>
        <v>0</v>
      </c>
      <c r="K120" s="238" t="s">
        <v>344</v>
      </c>
      <c r="L120" s="71"/>
      <c r="M120" s="243" t="s">
        <v>21</v>
      </c>
      <c r="N120" s="244" t="s">
        <v>43</v>
      </c>
      <c r="O120" s="46"/>
      <c r="P120" s="221">
        <f>O120*H120</f>
        <v>0</v>
      </c>
      <c r="Q120" s="221">
        <v>0</v>
      </c>
      <c r="R120" s="221">
        <f>Q120*H120</f>
        <v>0</v>
      </c>
      <c r="S120" s="221">
        <v>0</v>
      </c>
      <c r="T120" s="222">
        <f>S120*H120</f>
        <v>0</v>
      </c>
      <c r="AR120" s="23" t="s">
        <v>188</v>
      </c>
      <c r="AT120" s="23" t="s">
        <v>222</v>
      </c>
      <c r="AU120" s="23" t="s">
        <v>82</v>
      </c>
      <c r="AY120" s="23" t="s">
        <v>181</v>
      </c>
      <c r="BE120" s="223">
        <f>IF(N120="základní",J120,0)</f>
        <v>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23" t="s">
        <v>80</v>
      </c>
      <c r="BK120" s="223">
        <f>ROUND(I120*H120,2)</f>
        <v>0</v>
      </c>
      <c r="BL120" s="23" t="s">
        <v>188</v>
      </c>
      <c r="BM120" s="23" t="s">
        <v>3768</v>
      </c>
    </row>
    <row r="121" s="10" customFormat="1">
      <c r="B121" s="224"/>
      <c r="C121" s="225"/>
      <c r="D121" s="226" t="s">
        <v>207</v>
      </c>
      <c r="E121" s="227" t="s">
        <v>21</v>
      </c>
      <c r="F121" s="228" t="s">
        <v>661</v>
      </c>
      <c r="G121" s="225"/>
      <c r="H121" s="229">
        <v>114</v>
      </c>
      <c r="I121" s="230"/>
      <c r="J121" s="225"/>
      <c r="K121" s="225"/>
      <c r="L121" s="231"/>
      <c r="M121" s="232"/>
      <c r="N121" s="233"/>
      <c r="O121" s="233"/>
      <c r="P121" s="233"/>
      <c r="Q121" s="233"/>
      <c r="R121" s="233"/>
      <c r="S121" s="233"/>
      <c r="T121" s="234"/>
      <c r="AT121" s="235" t="s">
        <v>207</v>
      </c>
      <c r="AU121" s="235" t="s">
        <v>82</v>
      </c>
      <c r="AV121" s="10" t="s">
        <v>82</v>
      </c>
      <c r="AW121" s="10" t="s">
        <v>35</v>
      </c>
      <c r="AX121" s="10" t="s">
        <v>72</v>
      </c>
      <c r="AY121" s="235" t="s">
        <v>181</v>
      </c>
    </row>
    <row r="122" s="13" customFormat="1">
      <c r="B122" s="280"/>
      <c r="C122" s="281"/>
      <c r="D122" s="226" t="s">
        <v>207</v>
      </c>
      <c r="E122" s="282" t="s">
        <v>21</v>
      </c>
      <c r="F122" s="283" t="s">
        <v>3221</v>
      </c>
      <c r="G122" s="281"/>
      <c r="H122" s="284">
        <v>114</v>
      </c>
      <c r="I122" s="285"/>
      <c r="J122" s="281"/>
      <c r="K122" s="281"/>
      <c r="L122" s="286"/>
      <c r="M122" s="287"/>
      <c r="N122" s="288"/>
      <c r="O122" s="288"/>
      <c r="P122" s="288"/>
      <c r="Q122" s="288"/>
      <c r="R122" s="288"/>
      <c r="S122" s="288"/>
      <c r="T122" s="289"/>
      <c r="AT122" s="290" t="s">
        <v>207</v>
      </c>
      <c r="AU122" s="290" t="s">
        <v>82</v>
      </c>
      <c r="AV122" s="13" t="s">
        <v>188</v>
      </c>
      <c r="AW122" s="13" t="s">
        <v>35</v>
      </c>
      <c r="AX122" s="13" t="s">
        <v>80</v>
      </c>
      <c r="AY122" s="290" t="s">
        <v>181</v>
      </c>
    </row>
    <row r="123" s="1" customFormat="1" ht="16.5" customHeight="1">
      <c r="B123" s="45"/>
      <c r="C123" s="211" t="s">
        <v>248</v>
      </c>
      <c r="D123" s="211" t="s">
        <v>182</v>
      </c>
      <c r="E123" s="212" t="s">
        <v>3769</v>
      </c>
      <c r="F123" s="213" t="s">
        <v>3770</v>
      </c>
      <c r="G123" s="214" t="s">
        <v>361</v>
      </c>
      <c r="H123" s="215">
        <v>114</v>
      </c>
      <c r="I123" s="216"/>
      <c r="J123" s="217">
        <f>ROUND(I123*H123,2)</f>
        <v>0</v>
      </c>
      <c r="K123" s="213" t="s">
        <v>344</v>
      </c>
      <c r="L123" s="218"/>
      <c r="M123" s="219" t="s">
        <v>21</v>
      </c>
      <c r="N123" s="220" t="s">
        <v>43</v>
      </c>
      <c r="O123" s="46"/>
      <c r="P123" s="221">
        <f>O123*H123</f>
        <v>0</v>
      </c>
      <c r="Q123" s="221">
        <v>5.0000000000000002E-05</v>
      </c>
      <c r="R123" s="221">
        <f>Q123*H123</f>
        <v>0.0057000000000000002</v>
      </c>
      <c r="S123" s="221">
        <v>0</v>
      </c>
      <c r="T123" s="222">
        <f>S123*H123</f>
        <v>0</v>
      </c>
      <c r="AR123" s="23" t="s">
        <v>187</v>
      </c>
      <c r="AT123" s="23" t="s">
        <v>182</v>
      </c>
      <c r="AU123" s="23" t="s">
        <v>82</v>
      </c>
      <c r="AY123" s="23" t="s">
        <v>181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23" t="s">
        <v>80</v>
      </c>
      <c r="BK123" s="223">
        <f>ROUND(I123*H123,2)</f>
        <v>0</v>
      </c>
      <c r="BL123" s="23" t="s">
        <v>188</v>
      </c>
      <c r="BM123" s="23" t="s">
        <v>3771</v>
      </c>
    </row>
    <row r="124" s="10" customFormat="1">
      <c r="B124" s="224"/>
      <c r="C124" s="225"/>
      <c r="D124" s="226" t="s">
        <v>207</v>
      </c>
      <c r="E124" s="227" t="s">
        <v>21</v>
      </c>
      <c r="F124" s="228" t="s">
        <v>3772</v>
      </c>
      <c r="G124" s="225"/>
      <c r="H124" s="229">
        <v>51</v>
      </c>
      <c r="I124" s="230"/>
      <c r="J124" s="225"/>
      <c r="K124" s="225"/>
      <c r="L124" s="231"/>
      <c r="M124" s="232"/>
      <c r="N124" s="233"/>
      <c r="O124" s="233"/>
      <c r="P124" s="233"/>
      <c r="Q124" s="233"/>
      <c r="R124" s="233"/>
      <c r="S124" s="233"/>
      <c r="T124" s="234"/>
      <c r="AT124" s="235" t="s">
        <v>207</v>
      </c>
      <c r="AU124" s="235" t="s">
        <v>82</v>
      </c>
      <c r="AV124" s="10" t="s">
        <v>82</v>
      </c>
      <c r="AW124" s="10" t="s">
        <v>35</v>
      </c>
      <c r="AX124" s="10" t="s">
        <v>72</v>
      </c>
      <c r="AY124" s="235" t="s">
        <v>181</v>
      </c>
    </row>
    <row r="125" s="10" customFormat="1">
      <c r="B125" s="224"/>
      <c r="C125" s="225"/>
      <c r="D125" s="226" t="s">
        <v>207</v>
      </c>
      <c r="E125" s="227" t="s">
        <v>21</v>
      </c>
      <c r="F125" s="228" t="s">
        <v>3773</v>
      </c>
      <c r="G125" s="225"/>
      <c r="H125" s="229">
        <v>63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AT125" s="235" t="s">
        <v>207</v>
      </c>
      <c r="AU125" s="235" t="s">
        <v>82</v>
      </c>
      <c r="AV125" s="10" t="s">
        <v>82</v>
      </c>
      <c r="AW125" s="10" t="s">
        <v>35</v>
      </c>
      <c r="AX125" s="10" t="s">
        <v>72</v>
      </c>
      <c r="AY125" s="235" t="s">
        <v>181</v>
      </c>
    </row>
    <row r="126" s="13" customFormat="1">
      <c r="B126" s="280"/>
      <c r="C126" s="281"/>
      <c r="D126" s="226" t="s">
        <v>207</v>
      </c>
      <c r="E126" s="282" t="s">
        <v>21</v>
      </c>
      <c r="F126" s="283" t="s">
        <v>3221</v>
      </c>
      <c r="G126" s="281"/>
      <c r="H126" s="284">
        <v>114</v>
      </c>
      <c r="I126" s="285"/>
      <c r="J126" s="281"/>
      <c r="K126" s="281"/>
      <c r="L126" s="286"/>
      <c r="M126" s="287"/>
      <c r="N126" s="288"/>
      <c r="O126" s="288"/>
      <c r="P126" s="288"/>
      <c r="Q126" s="288"/>
      <c r="R126" s="288"/>
      <c r="S126" s="288"/>
      <c r="T126" s="289"/>
      <c r="AT126" s="290" t="s">
        <v>207</v>
      </c>
      <c r="AU126" s="290" t="s">
        <v>82</v>
      </c>
      <c r="AV126" s="13" t="s">
        <v>188</v>
      </c>
      <c r="AW126" s="13" t="s">
        <v>35</v>
      </c>
      <c r="AX126" s="13" t="s">
        <v>80</v>
      </c>
      <c r="AY126" s="290" t="s">
        <v>181</v>
      </c>
    </row>
    <row r="127" s="1" customFormat="1" ht="16.5" customHeight="1">
      <c r="B127" s="45"/>
      <c r="C127" s="211" t="s">
        <v>253</v>
      </c>
      <c r="D127" s="211" t="s">
        <v>182</v>
      </c>
      <c r="E127" s="212" t="s">
        <v>3774</v>
      </c>
      <c r="F127" s="213" t="s">
        <v>3775</v>
      </c>
      <c r="G127" s="214" t="s">
        <v>185</v>
      </c>
      <c r="H127" s="215">
        <v>6</v>
      </c>
      <c r="I127" s="216"/>
      <c r="J127" s="217">
        <f>ROUND(I127*H127,2)</f>
        <v>0</v>
      </c>
      <c r="K127" s="213" t="s">
        <v>186</v>
      </c>
      <c r="L127" s="218"/>
      <c r="M127" s="219" t="s">
        <v>21</v>
      </c>
      <c r="N127" s="220" t="s">
        <v>43</v>
      </c>
      <c r="O127" s="46"/>
      <c r="P127" s="221">
        <f>O127*H127</f>
        <v>0</v>
      </c>
      <c r="Q127" s="221">
        <v>0</v>
      </c>
      <c r="R127" s="221">
        <f>Q127*H127</f>
        <v>0</v>
      </c>
      <c r="S127" s="221">
        <v>0</v>
      </c>
      <c r="T127" s="222">
        <f>S127*H127</f>
        <v>0</v>
      </c>
      <c r="AR127" s="23" t="s">
        <v>187</v>
      </c>
      <c r="AT127" s="23" t="s">
        <v>182</v>
      </c>
      <c r="AU127" s="23" t="s">
        <v>82</v>
      </c>
      <c r="AY127" s="23" t="s">
        <v>181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23" t="s">
        <v>80</v>
      </c>
      <c r="BK127" s="223">
        <f>ROUND(I127*H127,2)</f>
        <v>0</v>
      </c>
      <c r="BL127" s="23" t="s">
        <v>188</v>
      </c>
      <c r="BM127" s="23" t="s">
        <v>3776</v>
      </c>
    </row>
    <row r="128" s="1" customFormat="1" ht="16.5" customHeight="1">
      <c r="B128" s="45"/>
      <c r="C128" s="211" t="s">
        <v>259</v>
      </c>
      <c r="D128" s="211" t="s">
        <v>182</v>
      </c>
      <c r="E128" s="212" t="s">
        <v>3777</v>
      </c>
      <c r="F128" s="213" t="s">
        <v>3778</v>
      </c>
      <c r="G128" s="214" t="s">
        <v>185</v>
      </c>
      <c r="H128" s="215">
        <v>12</v>
      </c>
      <c r="I128" s="216"/>
      <c r="J128" s="217">
        <f>ROUND(I128*H128,2)</f>
        <v>0</v>
      </c>
      <c r="K128" s="213" t="s">
        <v>186</v>
      </c>
      <c r="L128" s="218"/>
      <c r="M128" s="219" t="s">
        <v>21</v>
      </c>
      <c r="N128" s="220" t="s">
        <v>43</v>
      </c>
      <c r="O128" s="46"/>
      <c r="P128" s="221">
        <f>O128*H128</f>
        <v>0</v>
      </c>
      <c r="Q128" s="221">
        <v>0</v>
      </c>
      <c r="R128" s="221">
        <f>Q128*H128</f>
        <v>0</v>
      </c>
      <c r="S128" s="221">
        <v>0</v>
      </c>
      <c r="T128" s="222">
        <f>S128*H128</f>
        <v>0</v>
      </c>
      <c r="AR128" s="23" t="s">
        <v>187</v>
      </c>
      <c r="AT128" s="23" t="s">
        <v>182</v>
      </c>
      <c r="AU128" s="23" t="s">
        <v>82</v>
      </c>
      <c r="AY128" s="23" t="s">
        <v>181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23" t="s">
        <v>80</v>
      </c>
      <c r="BK128" s="223">
        <f>ROUND(I128*H128,2)</f>
        <v>0</v>
      </c>
      <c r="BL128" s="23" t="s">
        <v>188</v>
      </c>
      <c r="BM128" s="23" t="s">
        <v>3779</v>
      </c>
    </row>
    <row r="129" s="1" customFormat="1" ht="16.5" customHeight="1">
      <c r="B129" s="45"/>
      <c r="C129" s="211" t="s">
        <v>263</v>
      </c>
      <c r="D129" s="211" t="s">
        <v>182</v>
      </c>
      <c r="E129" s="212" t="s">
        <v>3780</v>
      </c>
      <c r="F129" s="213" t="s">
        <v>3781</v>
      </c>
      <c r="G129" s="214" t="s">
        <v>361</v>
      </c>
      <c r="H129" s="215">
        <v>39</v>
      </c>
      <c r="I129" s="216"/>
      <c r="J129" s="217">
        <f>ROUND(I129*H129,2)</f>
        <v>0</v>
      </c>
      <c r="K129" s="213" t="s">
        <v>186</v>
      </c>
      <c r="L129" s="218"/>
      <c r="M129" s="219" t="s">
        <v>21</v>
      </c>
      <c r="N129" s="220" t="s">
        <v>43</v>
      </c>
      <c r="O129" s="46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AR129" s="23" t="s">
        <v>187</v>
      </c>
      <c r="AT129" s="23" t="s">
        <v>182</v>
      </c>
      <c r="AU129" s="23" t="s">
        <v>82</v>
      </c>
      <c r="AY129" s="23" t="s">
        <v>181</v>
      </c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23" t="s">
        <v>80</v>
      </c>
      <c r="BK129" s="223">
        <f>ROUND(I129*H129,2)</f>
        <v>0</v>
      </c>
      <c r="BL129" s="23" t="s">
        <v>188</v>
      </c>
      <c r="BM129" s="23" t="s">
        <v>3782</v>
      </c>
    </row>
    <row r="130" s="10" customFormat="1">
      <c r="B130" s="224"/>
      <c r="C130" s="225"/>
      <c r="D130" s="226" t="s">
        <v>207</v>
      </c>
      <c r="E130" s="227" t="s">
        <v>21</v>
      </c>
      <c r="F130" s="228" t="s">
        <v>346</v>
      </c>
      <c r="G130" s="225"/>
      <c r="H130" s="229">
        <v>39</v>
      </c>
      <c r="I130" s="230"/>
      <c r="J130" s="225"/>
      <c r="K130" s="225"/>
      <c r="L130" s="231"/>
      <c r="M130" s="232"/>
      <c r="N130" s="233"/>
      <c r="O130" s="233"/>
      <c r="P130" s="233"/>
      <c r="Q130" s="233"/>
      <c r="R130" s="233"/>
      <c r="S130" s="233"/>
      <c r="T130" s="234"/>
      <c r="AT130" s="235" t="s">
        <v>207</v>
      </c>
      <c r="AU130" s="235" t="s">
        <v>82</v>
      </c>
      <c r="AV130" s="10" t="s">
        <v>82</v>
      </c>
      <c r="AW130" s="10" t="s">
        <v>35</v>
      </c>
      <c r="AX130" s="10" t="s">
        <v>72</v>
      </c>
      <c r="AY130" s="235" t="s">
        <v>181</v>
      </c>
    </row>
    <row r="131" s="13" customFormat="1">
      <c r="B131" s="280"/>
      <c r="C131" s="281"/>
      <c r="D131" s="226" t="s">
        <v>207</v>
      </c>
      <c r="E131" s="282" t="s">
        <v>21</v>
      </c>
      <c r="F131" s="283" t="s">
        <v>3221</v>
      </c>
      <c r="G131" s="281"/>
      <c r="H131" s="284">
        <v>39</v>
      </c>
      <c r="I131" s="285"/>
      <c r="J131" s="281"/>
      <c r="K131" s="281"/>
      <c r="L131" s="286"/>
      <c r="M131" s="287"/>
      <c r="N131" s="288"/>
      <c r="O131" s="288"/>
      <c r="P131" s="288"/>
      <c r="Q131" s="288"/>
      <c r="R131" s="288"/>
      <c r="S131" s="288"/>
      <c r="T131" s="289"/>
      <c r="AT131" s="290" t="s">
        <v>207</v>
      </c>
      <c r="AU131" s="290" t="s">
        <v>82</v>
      </c>
      <c r="AV131" s="13" t="s">
        <v>188</v>
      </c>
      <c r="AW131" s="13" t="s">
        <v>35</v>
      </c>
      <c r="AX131" s="13" t="s">
        <v>80</v>
      </c>
      <c r="AY131" s="290" t="s">
        <v>181</v>
      </c>
    </row>
    <row r="132" s="1" customFormat="1" ht="16.5" customHeight="1">
      <c r="B132" s="45"/>
      <c r="C132" s="211" t="s">
        <v>267</v>
      </c>
      <c r="D132" s="211" t="s">
        <v>182</v>
      </c>
      <c r="E132" s="212" t="s">
        <v>3783</v>
      </c>
      <c r="F132" s="213" t="s">
        <v>3784</v>
      </c>
      <c r="G132" s="214" t="s">
        <v>185</v>
      </c>
      <c r="H132" s="215">
        <v>1</v>
      </c>
      <c r="I132" s="216"/>
      <c r="J132" s="217">
        <f>ROUND(I132*H132,2)</f>
        <v>0</v>
      </c>
      <c r="K132" s="213" t="s">
        <v>186</v>
      </c>
      <c r="L132" s="218"/>
      <c r="M132" s="219" t="s">
        <v>21</v>
      </c>
      <c r="N132" s="220" t="s">
        <v>43</v>
      </c>
      <c r="O132" s="46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AR132" s="23" t="s">
        <v>187</v>
      </c>
      <c r="AT132" s="23" t="s">
        <v>182</v>
      </c>
      <c r="AU132" s="23" t="s">
        <v>82</v>
      </c>
      <c r="AY132" s="23" t="s">
        <v>181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23" t="s">
        <v>80</v>
      </c>
      <c r="BK132" s="223">
        <f>ROUND(I132*H132,2)</f>
        <v>0</v>
      </c>
      <c r="BL132" s="23" t="s">
        <v>188</v>
      </c>
      <c r="BM132" s="23" t="s">
        <v>3785</v>
      </c>
    </row>
    <row r="133" s="1" customFormat="1" ht="16.5" customHeight="1">
      <c r="B133" s="45"/>
      <c r="C133" s="211" t="s">
        <v>9</v>
      </c>
      <c r="D133" s="211" t="s">
        <v>182</v>
      </c>
      <c r="E133" s="212" t="s">
        <v>3786</v>
      </c>
      <c r="F133" s="213" t="s">
        <v>3787</v>
      </c>
      <c r="G133" s="214" t="s">
        <v>185</v>
      </c>
      <c r="H133" s="215">
        <v>2</v>
      </c>
      <c r="I133" s="216"/>
      <c r="J133" s="217">
        <f>ROUND(I133*H133,2)</f>
        <v>0</v>
      </c>
      <c r="K133" s="213" t="s">
        <v>186</v>
      </c>
      <c r="L133" s="218"/>
      <c r="M133" s="219" t="s">
        <v>21</v>
      </c>
      <c r="N133" s="220" t="s">
        <v>43</v>
      </c>
      <c r="O133" s="46"/>
      <c r="P133" s="221">
        <f>O133*H133</f>
        <v>0</v>
      </c>
      <c r="Q133" s="221">
        <v>0</v>
      </c>
      <c r="R133" s="221">
        <f>Q133*H133</f>
        <v>0</v>
      </c>
      <c r="S133" s="221">
        <v>0</v>
      </c>
      <c r="T133" s="222">
        <f>S133*H133</f>
        <v>0</v>
      </c>
      <c r="AR133" s="23" t="s">
        <v>187</v>
      </c>
      <c r="AT133" s="23" t="s">
        <v>182</v>
      </c>
      <c r="AU133" s="23" t="s">
        <v>82</v>
      </c>
      <c r="AY133" s="23" t="s">
        <v>181</v>
      </c>
      <c r="BE133" s="223">
        <f>IF(N133="základní",J133,0)</f>
        <v>0</v>
      </c>
      <c r="BF133" s="223">
        <f>IF(N133="snížená",J133,0)</f>
        <v>0</v>
      </c>
      <c r="BG133" s="223">
        <f>IF(N133="zákl. přenesená",J133,0)</f>
        <v>0</v>
      </c>
      <c r="BH133" s="223">
        <f>IF(N133="sníž. přenesená",J133,0)</f>
        <v>0</v>
      </c>
      <c r="BI133" s="223">
        <f>IF(N133="nulová",J133,0)</f>
        <v>0</v>
      </c>
      <c r="BJ133" s="23" t="s">
        <v>80</v>
      </c>
      <c r="BK133" s="223">
        <f>ROUND(I133*H133,2)</f>
        <v>0</v>
      </c>
      <c r="BL133" s="23" t="s">
        <v>188</v>
      </c>
      <c r="BM133" s="23" t="s">
        <v>3788</v>
      </c>
    </row>
    <row r="134" s="1" customFormat="1" ht="16.5" customHeight="1">
      <c r="B134" s="45"/>
      <c r="C134" s="236" t="s">
        <v>274</v>
      </c>
      <c r="D134" s="236" t="s">
        <v>222</v>
      </c>
      <c r="E134" s="237" t="s">
        <v>3789</v>
      </c>
      <c r="F134" s="238" t="s">
        <v>3790</v>
      </c>
      <c r="G134" s="239" t="s">
        <v>185</v>
      </c>
      <c r="H134" s="240">
        <v>1</v>
      </c>
      <c r="I134" s="241"/>
      <c r="J134" s="242">
        <f>ROUND(I134*H134,2)</f>
        <v>0</v>
      </c>
      <c r="K134" s="238" t="s">
        <v>186</v>
      </c>
      <c r="L134" s="71"/>
      <c r="M134" s="243" t="s">
        <v>21</v>
      </c>
      <c r="N134" s="244" t="s">
        <v>43</v>
      </c>
      <c r="O134" s="46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AR134" s="23" t="s">
        <v>188</v>
      </c>
      <c r="AT134" s="23" t="s">
        <v>222</v>
      </c>
      <c r="AU134" s="23" t="s">
        <v>82</v>
      </c>
      <c r="AY134" s="23" t="s">
        <v>181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23" t="s">
        <v>80</v>
      </c>
      <c r="BK134" s="223">
        <f>ROUND(I134*H134,2)</f>
        <v>0</v>
      </c>
      <c r="BL134" s="23" t="s">
        <v>188</v>
      </c>
      <c r="BM134" s="23" t="s">
        <v>3791</v>
      </c>
    </row>
    <row r="135" s="1" customFormat="1">
      <c r="B135" s="45"/>
      <c r="C135" s="73"/>
      <c r="D135" s="226" t="s">
        <v>1253</v>
      </c>
      <c r="E135" s="73"/>
      <c r="F135" s="249" t="s">
        <v>3792</v>
      </c>
      <c r="G135" s="73"/>
      <c r="H135" s="73"/>
      <c r="I135" s="183"/>
      <c r="J135" s="73"/>
      <c r="K135" s="73"/>
      <c r="L135" s="71"/>
      <c r="M135" s="250"/>
      <c r="N135" s="46"/>
      <c r="O135" s="46"/>
      <c r="P135" s="46"/>
      <c r="Q135" s="46"/>
      <c r="R135" s="46"/>
      <c r="S135" s="46"/>
      <c r="T135" s="94"/>
      <c r="AT135" s="23" t="s">
        <v>1253</v>
      </c>
      <c r="AU135" s="23" t="s">
        <v>82</v>
      </c>
    </row>
    <row r="136" s="1" customFormat="1" ht="16.5" customHeight="1">
      <c r="B136" s="45"/>
      <c r="C136" s="236" t="s">
        <v>281</v>
      </c>
      <c r="D136" s="236" t="s">
        <v>222</v>
      </c>
      <c r="E136" s="237" t="s">
        <v>3793</v>
      </c>
      <c r="F136" s="238" t="s">
        <v>3794</v>
      </c>
      <c r="G136" s="239" t="s">
        <v>185</v>
      </c>
      <c r="H136" s="240">
        <v>4</v>
      </c>
      <c r="I136" s="241"/>
      <c r="J136" s="242">
        <f>ROUND(I136*H136,2)</f>
        <v>0</v>
      </c>
      <c r="K136" s="238" t="s">
        <v>344</v>
      </c>
      <c r="L136" s="71"/>
      <c r="M136" s="243" t="s">
        <v>21</v>
      </c>
      <c r="N136" s="244" t="s">
        <v>43</v>
      </c>
      <c r="O136" s="46"/>
      <c r="P136" s="221">
        <f>O136*H136</f>
        <v>0</v>
      </c>
      <c r="Q136" s="221">
        <v>0</v>
      </c>
      <c r="R136" s="221">
        <f>Q136*H136</f>
        <v>0</v>
      </c>
      <c r="S136" s="221">
        <v>0.065699999999999995</v>
      </c>
      <c r="T136" s="222">
        <f>S136*H136</f>
        <v>0.26279999999999998</v>
      </c>
      <c r="AR136" s="23" t="s">
        <v>188</v>
      </c>
      <c r="AT136" s="23" t="s">
        <v>222</v>
      </c>
      <c r="AU136" s="23" t="s">
        <v>82</v>
      </c>
      <c r="AY136" s="23" t="s">
        <v>181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23" t="s">
        <v>80</v>
      </c>
      <c r="BK136" s="223">
        <f>ROUND(I136*H136,2)</f>
        <v>0</v>
      </c>
      <c r="BL136" s="23" t="s">
        <v>188</v>
      </c>
      <c r="BM136" s="23" t="s">
        <v>3795</v>
      </c>
    </row>
    <row r="137" s="1" customFormat="1" ht="16.5" customHeight="1">
      <c r="B137" s="45"/>
      <c r="C137" s="236" t="s">
        <v>285</v>
      </c>
      <c r="D137" s="236" t="s">
        <v>222</v>
      </c>
      <c r="E137" s="237" t="s">
        <v>3796</v>
      </c>
      <c r="F137" s="238" t="s">
        <v>3797</v>
      </c>
      <c r="G137" s="239" t="s">
        <v>361</v>
      </c>
      <c r="H137" s="240">
        <v>14</v>
      </c>
      <c r="I137" s="241"/>
      <c r="J137" s="242">
        <f>ROUND(I137*H137,2)</f>
        <v>0</v>
      </c>
      <c r="K137" s="238" t="s">
        <v>344</v>
      </c>
      <c r="L137" s="71"/>
      <c r="M137" s="243" t="s">
        <v>21</v>
      </c>
      <c r="N137" s="244" t="s">
        <v>43</v>
      </c>
      <c r="O137" s="46"/>
      <c r="P137" s="221">
        <f>O137*H137</f>
        <v>0</v>
      </c>
      <c r="Q137" s="221">
        <v>0</v>
      </c>
      <c r="R137" s="221">
        <f>Q137*H137</f>
        <v>0</v>
      </c>
      <c r="S137" s="221">
        <v>0.0092499999999999995</v>
      </c>
      <c r="T137" s="222">
        <f>S137*H137</f>
        <v>0.1295</v>
      </c>
      <c r="AR137" s="23" t="s">
        <v>188</v>
      </c>
      <c r="AT137" s="23" t="s">
        <v>222</v>
      </c>
      <c r="AU137" s="23" t="s">
        <v>82</v>
      </c>
      <c r="AY137" s="23" t="s">
        <v>181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23" t="s">
        <v>80</v>
      </c>
      <c r="BK137" s="223">
        <f>ROUND(I137*H137,2)</f>
        <v>0</v>
      </c>
      <c r="BL137" s="23" t="s">
        <v>188</v>
      </c>
      <c r="BM137" s="23" t="s">
        <v>3798</v>
      </c>
    </row>
    <row r="138" s="10" customFormat="1">
      <c r="B138" s="224"/>
      <c r="C138" s="225"/>
      <c r="D138" s="226" t="s">
        <v>207</v>
      </c>
      <c r="E138" s="227" t="s">
        <v>21</v>
      </c>
      <c r="F138" s="228" t="s">
        <v>21</v>
      </c>
      <c r="G138" s="225"/>
      <c r="H138" s="229">
        <v>0</v>
      </c>
      <c r="I138" s="230"/>
      <c r="J138" s="225"/>
      <c r="K138" s="225"/>
      <c r="L138" s="231"/>
      <c r="M138" s="232"/>
      <c r="N138" s="233"/>
      <c r="O138" s="233"/>
      <c r="P138" s="233"/>
      <c r="Q138" s="233"/>
      <c r="R138" s="233"/>
      <c r="S138" s="233"/>
      <c r="T138" s="234"/>
      <c r="AT138" s="235" t="s">
        <v>207</v>
      </c>
      <c r="AU138" s="235" t="s">
        <v>82</v>
      </c>
      <c r="AV138" s="10" t="s">
        <v>82</v>
      </c>
      <c r="AW138" s="10" t="s">
        <v>6</v>
      </c>
      <c r="AX138" s="10" t="s">
        <v>72</v>
      </c>
      <c r="AY138" s="235" t="s">
        <v>181</v>
      </c>
    </row>
    <row r="139" s="10" customFormat="1">
      <c r="B139" s="224"/>
      <c r="C139" s="225"/>
      <c r="D139" s="226" t="s">
        <v>207</v>
      </c>
      <c r="E139" s="227" t="s">
        <v>21</v>
      </c>
      <c r="F139" s="228" t="s">
        <v>239</v>
      </c>
      <c r="G139" s="225"/>
      <c r="H139" s="229">
        <v>14</v>
      </c>
      <c r="I139" s="230"/>
      <c r="J139" s="225"/>
      <c r="K139" s="225"/>
      <c r="L139" s="231"/>
      <c r="M139" s="232"/>
      <c r="N139" s="233"/>
      <c r="O139" s="233"/>
      <c r="P139" s="233"/>
      <c r="Q139" s="233"/>
      <c r="R139" s="233"/>
      <c r="S139" s="233"/>
      <c r="T139" s="234"/>
      <c r="AT139" s="235" t="s">
        <v>207</v>
      </c>
      <c r="AU139" s="235" t="s">
        <v>82</v>
      </c>
      <c r="AV139" s="10" t="s">
        <v>82</v>
      </c>
      <c r="AW139" s="10" t="s">
        <v>35</v>
      </c>
      <c r="AX139" s="10" t="s">
        <v>72</v>
      </c>
      <c r="AY139" s="235" t="s">
        <v>181</v>
      </c>
    </row>
    <row r="140" s="13" customFormat="1">
      <c r="B140" s="280"/>
      <c r="C140" s="281"/>
      <c r="D140" s="226" t="s">
        <v>207</v>
      </c>
      <c r="E140" s="282" t="s">
        <v>21</v>
      </c>
      <c r="F140" s="283" t="s">
        <v>3221</v>
      </c>
      <c r="G140" s="281"/>
      <c r="H140" s="284">
        <v>14</v>
      </c>
      <c r="I140" s="285"/>
      <c r="J140" s="281"/>
      <c r="K140" s="281"/>
      <c r="L140" s="286"/>
      <c r="M140" s="287"/>
      <c r="N140" s="288"/>
      <c r="O140" s="288"/>
      <c r="P140" s="288"/>
      <c r="Q140" s="288"/>
      <c r="R140" s="288"/>
      <c r="S140" s="288"/>
      <c r="T140" s="289"/>
      <c r="AT140" s="290" t="s">
        <v>207</v>
      </c>
      <c r="AU140" s="290" t="s">
        <v>82</v>
      </c>
      <c r="AV140" s="13" t="s">
        <v>188</v>
      </c>
      <c r="AW140" s="13" t="s">
        <v>35</v>
      </c>
      <c r="AX140" s="13" t="s">
        <v>80</v>
      </c>
      <c r="AY140" s="290" t="s">
        <v>181</v>
      </c>
    </row>
    <row r="141" s="9" customFormat="1" ht="29.88" customHeight="1">
      <c r="B141" s="197"/>
      <c r="C141" s="198"/>
      <c r="D141" s="199" t="s">
        <v>71</v>
      </c>
      <c r="E141" s="259" t="s">
        <v>199</v>
      </c>
      <c r="F141" s="259" t="s">
        <v>3799</v>
      </c>
      <c r="G141" s="198"/>
      <c r="H141" s="198"/>
      <c r="I141" s="201"/>
      <c r="J141" s="260">
        <f>BK141</f>
        <v>0</v>
      </c>
      <c r="K141" s="198"/>
      <c r="L141" s="203"/>
      <c r="M141" s="204"/>
      <c r="N141" s="205"/>
      <c r="O141" s="205"/>
      <c r="P141" s="206">
        <f>SUM(P142:P198)</f>
        <v>0</v>
      </c>
      <c r="Q141" s="205"/>
      <c r="R141" s="206">
        <f>SUM(R142:R198)</f>
        <v>261.36191450000001</v>
      </c>
      <c r="S141" s="205"/>
      <c r="T141" s="207">
        <f>SUM(T142:T198)</f>
        <v>28.853500000000004</v>
      </c>
      <c r="AR141" s="208" t="s">
        <v>80</v>
      </c>
      <c r="AT141" s="209" t="s">
        <v>71</v>
      </c>
      <c r="AU141" s="209" t="s">
        <v>80</v>
      </c>
      <c r="AY141" s="208" t="s">
        <v>181</v>
      </c>
      <c r="BK141" s="210">
        <f>SUM(BK142:BK198)</f>
        <v>0</v>
      </c>
    </row>
    <row r="142" s="1" customFormat="1" ht="16.5" customHeight="1">
      <c r="B142" s="45"/>
      <c r="C142" s="236" t="s">
        <v>289</v>
      </c>
      <c r="D142" s="236" t="s">
        <v>222</v>
      </c>
      <c r="E142" s="237" t="s">
        <v>3800</v>
      </c>
      <c r="F142" s="238" t="s">
        <v>3801</v>
      </c>
      <c r="G142" s="239" t="s">
        <v>219</v>
      </c>
      <c r="H142" s="240">
        <v>14.5</v>
      </c>
      <c r="I142" s="241"/>
      <c r="J142" s="242">
        <f>ROUND(I142*H142,2)</f>
        <v>0</v>
      </c>
      <c r="K142" s="238" t="s">
        <v>344</v>
      </c>
      <c r="L142" s="71"/>
      <c r="M142" s="243" t="s">
        <v>21</v>
      </c>
      <c r="N142" s="244" t="s">
        <v>43</v>
      </c>
      <c r="O142" s="46"/>
      <c r="P142" s="221">
        <f>O142*H142</f>
        <v>0</v>
      </c>
      <c r="Q142" s="221">
        <v>0</v>
      </c>
      <c r="R142" s="221">
        <f>Q142*H142</f>
        <v>0</v>
      </c>
      <c r="S142" s="221">
        <v>0.255</v>
      </c>
      <c r="T142" s="222">
        <f>S142*H142</f>
        <v>3.6975000000000002</v>
      </c>
      <c r="AR142" s="23" t="s">
        <v>188</v>
      </c>
      <c r="AT142" s="23" t="s">
        <v>222</v>
      </c>
      <c r="AU142" s="23" t="s">
        <v>82</v>
      </c>
      <c r="AY142" s="23" t="s">
        <v>181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23" t="s">
        <v>80</v>
      </c>
      <c r="BK142" s="223">
        <f>ROUND(I142*H142,2)</f>
        <v>0</v>
      </c>
      <c r="BL142" s="23" t="s">
        <v>188</v>
      </c>
      <c r="BM142" s="23" t="s">
        <v>3802</v>
      </c>
    </row>
    <row r="143" s="1" customFormat="1" ht="16.5" customHeight="1">
      <c r="B143" s="45"/>
      <c r="C143" s="236" t="s">
        <v>293</v>
      </c>
      <c r="D143" s="236" t="s">
        <v>222</v>
      </c>
      <c r="E143" s="237" t="s">
        <v>3608</v>
      </c>
      <c r="F143" s="238" t="s">
        <v>3609</v>
      </c>
      <c r="G143" s="239" t="s">
        <v>219</v>
      </c>
      <c r="H143" s="240">
        <v>38</v>
      </c>
      <c r="I143" s="241"/>
      <c r="J143" s="242">
        <f>ROUND(I143*H143,2)</f>
        <v>0</v>
      </c>
      <c r="K143" s="238" t="s">
        <v>344</v>
      </c>
      <c r="L143" s="71"/>
      <c r="M143" s="243" t="s">
        <v>21</v>
      </c>
      <c r="N143" s="244" t="s">
        <v>43</v>
      </c>
      <c r="O143" s="46"/>
      <c r="P143" s="221">
        <f>O143*H143</f>
        <v>0</v>
      </c>
      <c r="Q143" s="221">
        <v>0</v>
      </c>
      <c r="R143" s="221">
        <f>Q143*H143</f>
        <v>0</v>
      </c>
      <c r="S143" s="221">
        <v>0</v>
      </c>
      <c r="T143" s="222">
        <f>S143*H143</f>
        <v>0</v>
      </c>
      <c r="AR143" s="23" t="s">
        <v>188</v>
      </c>
      <c r="AT143" s="23" t="s">
        <v>222</v>
      </c>
      <c r="AU143" s="23" t="s">
        <v>82</v>
      </c>
      <c r="AY143" s="23" t="s">
        <v>181</v>
      </c>
      <c r="BE143" s="223">
        <f>IF(N143="základní",J143,0)</f>
        <v>0</v>
      </c>
      <c r="BF143" s="223">
        <f>IF(N143="snížená",J143,0)</f>
        <v>0</v>
      </c>
      <c r="BG143" s="223">
        <f>IF(N143="zákl. přenesená",J143,0)</f>
        <v>0</v>
      </c>
      <c r="BH143" s="223">
        <f>IF(N143="sníž. přenesená",J143,0)</f>
        <v>0</v>
      </c>
      <c r="BI143" s="223">
        <f>IF(N143="nulová",J143,0)</f>
        <v>0</v>
      </c>
      <c r="BJ143" s="23" t="s">
        <v>80</v>
      </c>
      <c r="BK143" s="223">
        <f>ROUND(I143*H143,2)</f>
        <v>0</v>
      </c>
      <c r="BL143" s="23" t="s">
        <v>188</v>
      </c>
      <c r="BM143" s="23" t="s">
        <v>3803</v>
      </c>
    </row>
    <row r="144" s="10" customFormat="1">
      <c r="B144" s="224"/>
      <c r="C144" s="225"/>
      <c r="D144" s="226" t="s">
        <v>207</v>
      </c>
      <c r="E144" s="227" t="s">
        <v>21</v>
      </c>
      <c r="F144" s="228" t="s">
        <v>246</v>
      </c>
      <c r="G144" s="225"/>
      <c r="H144" s="229">
        <v>38</v>
      </c>
      <c r="I144" s="230"/>
      <c r="J144" s="225"/>
      <c r="K144" s="225"/>
      <c r="L144" s="231"/>
      <c r="M144" s="232"/>
      <c r="N144" s="233"/>
      <c r="O144" s="233"/>
      <c r="P144" s="233"/>
      <c r="Q144" s="233"/>
      <c r="R144" s="233"/>
      <c r="S144" s="233"/>
      <c r="T144" s="234"/>
      <c r="AT144" s="235" t="s">
        <v>207</v>
      </c>
      <c r="AU144" s="235" t="s">
        <v>82</v>
      </c>
      <c r="AV144" s="10" t="s">
        <v>82</v>
      </c>
      <c r="AW144" s="10" t="s">
        <v>35</v>
      </c>
      <c r="AX144" s="10" t="s">
        <v>80</v>
      </c>
      <c r="AY144" s="235" t="s">
        <v>181</v>
      </c>
    </row>
    <row r="145" s="1" customFormat="1" ht="16.5" customHeight="1">
      <c r="B145" s="45"/>
      <c r="C145" s="236" t="s">
        <v>297</v>
      </c>
      <c r="D145" s="236" t="s">
        <v>222</v>
      </c>
      <c r="E145" s="237" t="s">
        <v>3612</v>
      </c>
      <c r="F145" s="238" t="s">
        <v>3613</v>
      </c>
      <c r="G145" s="239" t="s">
        <v>251</v>
      </c>
      <c r="H145" s="240">
        <v>16.34</v>
      </c>
      <c r="I145" s="241"/>
      <c r="J145" s="242">
        <f>ROUND(I145*H145,2)</f>
        <v>0</v>
      </c>
      <c r="K145" s="238" t="s">
        <v>344</v>
      </c>
      <c r="L145" s="71"/>
      <c r="M145" s="243" t="s">
        <v>21</v>
      </c>
      <c r="N145" s="244" t="s">
        <v>43</v>
      </c>
      <c r="O145" s="46"/>
      <c r="P145" s="221">
        <f>O145*H145</f>
        <v>0</v>
      </c>
      <c r="Q145" s="221">
        <v>0</v>
      </c>
      <c r="R145" s="221">
        <f>Q145*H145</f>
        <v>0</v>
      </c>
      <c r="S145" s="221">
        <v>1.3</v>
      </c>
      <c r="T145" s="222">
        <f>S145*H145</f>
        <v>21.242000000000001</v>
      </c>
      <c r="AR145" s="23" t="s">
        <v>188</v>
      </c>
      <c r="AT145" s="23" t="s">
        <v>222</v>
      </c>
      <c r="AU145" s="23" t="s">
        <v>82</v>
      </c>
      <c r="AY145" s="23" t="s">
        <v>181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23" t="s">
        <v>80</v>
      </c>
      <c r="BK145" s="223">
        <f>ROUND(I145*H145,2)</f>
        <v>0</v>
      </c>
      <c r="BL145" s="23" t="s">
        <v>188</v>
      </c>
      <c r="BM145" s="23" t="s">
        <v>3804</v>
      </c>
    </row>
    <row r="146" s="10" customFormat="1">
      <c r="B146" s="224"/>
      <c r="C146" s="225"/>
      <c r="D146" s="226" t="s">
        <v>207</v>
      </c>
      <c r="E146" s="227" t="s">
        <v>21</v>
      </c>
      <c r="F146" s="228" t="s">
        <v>3805</v>
      </c>
      <c r="G146" s="225"/>
      <c r="H146" s="229">
        <v>16.34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AT146" s="235" t="s">
        <v>207</v>
      </c>
      <c r="AU146" s="235" t="s">
        <v>82</v>
      </c>
      <c r="AV146" s="10" t="s">
        <v>82</v>
      </c>
      <c r="AW146" s="10" t="s">
        <v>35</v>
      </c>
      <c r="AX146" s="10" t="s">
        <v>72</v>
      </c>
      <c r="AY146" s="235" t="s">
        <v>181</v>
      </c>
    </row>
    <row r="147" s="13" customFormat="1">
      <c r="B147" s="280"/>
      <c r="C147" s="281"/>
      <c r="D147" s="226" t="s">
        <v>207</v>
      </c>
      <c r="E147" s="282" t="s">
        <v>21</v>
      </c>
      <c r="F147" s="283" t="s">
        <v>3221</v>
      </c>
      <c r="G147" s="281"/>
      <c r="H147" s="284">
        <v>16.34</v>
      </c>
      <c r="I147" s="285"/>
      <c r="J147" s="281"/>
      <c r="K147" s="281"/>
      <c r="L147" s="286"/>
      <c r="M147" s="287"/>
      <c r="N147" s="288"/>
      <c r="O147" s="288"/>
      <c r="P147" s="288"/>
      <c r="Q147" s="288"/>
      <c r="R147" s="288"/>
      <c r="S147" s="288"/>
      <c r="T147" s="289"/>
      <c r="AT147" s="290" t="s">
        <v>207</v>
      </c>
      <c r="AU147" s="290" t="s">
        <v>82</v>
      </c>
      <c r="AV147" s="13" t="s">
        <v>188</v>
      </c>
      <c r="AW147" s="13" t="s">
        <v>35</v>
      </c>
      <c r="AX147" s="13" t="s">
        <v>80</v>
      </c>
      <c r="AY147" s="290" t="s">
        <v>181</v>
      </c>
    </row>
    <row r="148" s="1" customFormat="1" ht="25.5" customHeight="1">
      <c r="B148" s="45"/>
      <c r="C148" s="236" t="s">
        <v>301</v>
      </c>
      <c r="D148" s="236" t="s">
        <v>222</v>
      </c>
      <c r="E148" s="237" t="s">
        <v>3616</v>
      </c>
      <c r="F148" s="238" t="s">
        <v>3617</v>
      </c>
      <c r="G148" s="239" t="s">
        <v>219</v>
      </c>
      <c r="H148" s="240">
        <v>38</v>
      </c>
      <c r="I148" s="241"/>
      <c r="J148" s="242">
        <f>ROUND(I148*H148,2)</f>
        <v>0</v>
      </c>
      <c r="K148" s="238" t="s">
        <v>344</v>
      </c>
      <c r="L148" s="71"/>
      <c r="M148" s="243" t="s">
        <v>21</v>
      </c>
      <c r="N148" s="244" t="s">
        <v>43</v>
      </c>
      <c r="O148" s="46"/>
      <c r="P148" s="221">
        <f>O148*H148</f>
        <v>0</v>
      </c>
      <c r="Q148" s="221">
        <v>6.0000000000000002E-05</v>
      </c>
      <c r="R148" s="221">
        <f>Q148*H148</f>
        <v>0.0022799999999999999</v>
      </c>
      <c r="S148" s="221">
        <v>0.10299999999999999</v>
      </c>
      <c r="T148" s="222">
        <f>S148*H148</f>
        <v>3.9139999999999997</v>
      </c>
      <c r="AR148" s="23" t="s">
        <v>188</v>
      </c>
      <c r="AT148" s="23" t="s">
        <v>222</v>
      </c>
      <c r="AU148" s="23" t="s">
        <v>82</v>
      </c>
      <c r="AY148" s="23" t="s">
        <v>181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23" t="s">
        <v>80</v>
      </c>
      <c r="BK148" s="223">
        <f>ROUND(I148*H148,2)</f>
        <v>0</v>
      </c>
      <c r="BL148" s="23" t="s">
        <v>188</v>
      </c>
      <c r="BM148" s="23" t="s">
        <v>3806</v>
      </c>
    </row>
    <row r="149" s="1" customFormat="1" ht="16.5" customHeight="1">
      <c r="B149" s="45"/>
      <c r="C149" s="236" t="s">
        <v>305</v>
      </c>
      <c r="D149" s="236" t="s">
        <v>222</v>
      </c>
      <c r="E149" s="237" t="s">
        <v>3217</v>
      </c>
      <c r="F149" s="238" t="s">
        <v>3218</v>
      </c>
      <c r="G149" s="239" t="s">
        <v>251</v>
      </c>
      <c r="H149" s="240">
        <v>44.496000000000002</v>
      </c>
      <c r="I149" s="241"/>
      <c r="J149" s="242">
        <f>ROUND(I149*H149,2)</f>
        <v>0</v>
      </c>
      <c r="K149" s="238" t="s">
        <v>344</v>
      </c>
      <c r="L149" s="71"/>
      <c r="M149" s="243" t="s">
        <v>21</v>
      </c>
      <c r="N149" s="244" t="s">
        <v>43</v>
      </c>
      <c r="O149" s="46"/>
      <c r="P149" s="221">
        <f>O149*H149</f>
        <v>0</v>
      </c>
      <c r="Q149" s="221">
        <v>0</v>
      </c>
      <c r="R149" s="221">
        <f>Q149*H149</f>
        <v>0</v>
      </c>
      <c r="S149" s="221">
        <v>0</v>
      </c>
      <c r="T149" s="222">
        <f>S149*H149</f>
        <v>0</v>
      </c>
      <c r="AR149" s="23" t="s">
        <v>188</v>
      </c>
      <c r="AT149" s="23" t="s">
        <v>222</v>
      </c>
      <c r="AU149" s="23" t="s">
        <v>82</v>
      </c>
      <c r="AY149" s="23" t="s">
        <v>181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23" t="s">
        <v>80</v>
      </c>
      <c r="BK149" s="223">
        <f>ROUND(I149*H149,2)</f>
        <v>0</v>
      </c>
      <c r="BL149" s="23" t="s">
        <v>188</v>
      </c>
      <c r="BM149" s="23" t="s">
        <v>3807</v>
      </c>
    </row>
    <row r="150" s="10" customFormat="1">
      <c r="B150" s="224"/>
      <c r="C150" s="225"/>
      <c r="D150" s="226" t="s">
        <v>207</v>
      </c>
      <c r="E150" s="227" t="s">
        <v>21</v>
      </c>
      <c r="F150" s="228" t="s">
        <v>3808</v>
      </c>
      <c r="G150" s="225"/>
      <c r="H150" s="229">
        <v>2.6459999999999999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AT150" s="235" t="s">
        <v>207</v>
      </c>
      <c r="AU150" s="235" t="s">
        <v>82</v>
      </c>
      <c r="AV150" s="10" t="s">
        <v>82</v>
      </c>
      <c r="AW150" s="10" t="s">
        <v>35</v>
      </c>
      <c r="AX150" s="10" t="s">
        <v>72</v>
      </c>
      <c r="AY150" s="235" t="s">
        <v>181</v>
      </c>
    </row>
    <row r="151" s="10" customFormat="1">
      <c r="B151" s="224"/>
      <c r="C151" s="225"/>
      <c r="D151" s="226" t="s">
        <v>207</v>
      </c>
      <c r="E151" s="227" t="s">
        <v>21</v>
      </c>
      <c r="F151" s="228" t="s">
        <v>3809</v>
      </c>
      <c r="G151" s="225"/>
      <c r="H151" s="229">
        <v>30.359999999999999</v>
      </c>
      <c r="I151" s="230"/>
      <c r="J151" s="225"/>
      <c r="K151" s="225"/>
      <c r="L151" s="231"/>
      <c r="M151" s="232"/>
      <c r="N151" s="233"/>
      <c r="O151" s="233"/>
      <c r="P151" s="233"/>
      <c r="Q151" s="233"/>
      <c r="R151" s="233"/>
      <c r="S151" s="233"/>
      <c r="T151" s="234"/>
      <c r="AT151" s="235" t="s">
        <v>207</v>
      </c>
      <c r="AU151" s="235" t="s">
        <v>82</v>
      </c>
      <c r="AV151" s="10" t="s">
        <v>82</v>
      </c>
      <c r="AW151" s="10" t="s">
        <v>35</v>
      </c>
      <c r="AX151" s="10" t="s">
        <v>72</v>
      </c>
      <c r="AY151" s="235" t="s">
        <v>181</v>
      </c>
    </row>
    <row r="152" s="10" customFormat="1">
      <c r="B152" s="224"/>
      <c r="C152" s="225"/>
      <c r="D152" s="226" t="s">
        <v>207</v>
      </c>
      <c r="E152" s="227" t="s">
        <v>21</v>
      </c>
      <c r="F152" s="228" t="s">
        <v>3810</v>
      </c>
      <c r="G152" s="225"/>
      <c r="H152" s="229">
        <v>11.49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AT152" s="235" t="s">
        <v>207</v>
      </c>
      <c r="AU152" s="235" t="s">
        <v>82</v>
      </c>
      <c r="AV152" s="10" t="s">
        <v>82</v>
      </c>
      <c r="AW152" s="10" t="s">
        <v>35</v>
      </c>
      <c r="AX152" s="10" t="s">
        <v>72</v>
      </c>
      <c r="AY152" s="235" t="s">
        <v>181</v>
      </c>
    </row>
    <row r="153" s="13" customFormat="1">
      <c r="B153" s="280"/>
      <c r="C153" s="281"/>
      <c r="D153" s="226" t="s">
        <v>207</v>
      </c>
      <c r="E153" s="282" t="s">
        <v>21</v>
      </c>
      <c r="F153" s="283" t="s">
        <v>3221</v>
      </c>
      <c r="G153" s="281"/>
      <c r="H153" s="284">
        <v>44.496000000000002</v>
      </c>
      <c r="I153" s="285"/>
      <c r="J153" s="281"/>
      <c r="K153" s="281"/>
      <c r="L153" s="286"/>
      <c r="M153" s="287"/>
      <c r="N153" s="288"/>
      <c r="O153" s="288"/>
      <c r="P153" s="288"/>
      <c r="Q153" s="288"/>
      <c r="R153" s="288"/>
      <c r="S153" s="288"/>
      <c r="T153" s="289"/>
      <c r="AT153" s="290" t="s">
        <v>207</v>
      </c>
      <c r="AU153" s="290" t="s">
        <v>82</v>
      </c>
      <c r="AV153" s="13" t="s">
        <v>188</v>
      </c>
      <c r="AW153" s="13" t="s">
        <v>35</v>
      </c>
      <c r="AX153" s="13" t="s">
        <v>80</v>
      </c>
      <c r="AY153" s="290" t="s">
        <v>181</v>
      </c>
    </row>
    <row r="154" s="1" customFormat="1" ht="25.5" customHeight="1">
      <c r="B154" s="45"/>
      <c r="C154" s="236" t="s">
        <v>309</v>
      </c>
      <c r="D154" s="236" t="s">
        <v>222</v>
      </c>
      <c r="E154" s="237" t="s">
        <v>3623</v>
      </c>
      <c r="F154" s="238" t="s">
        <v>3624</v>
      </c>
      <c r="G154" s="239" t="s">
        <v>251</v>
      </c>
      <c r="H154" s="240">
        <v>51.176000000000002</v>
      </c>
      <c r="I154" s="241"/>
      <c r="J154" s="242">
        <f>ROUND(I154*H154,2)</f>
        <v>0</v>
      </c>
      <c r="K154" s="238" t="s">
        <v>344</v>
      </c>
      <c r="L154" s="71"/>
      <c r="M154" s="243" t="s">
        <v>21</v>
      </c>
      <c r="N154" s="244" t="s">
        <v>43</v>
      </c>
      <c r="O154" s="46"/>
      <c r="P154" s="221">
        <f>O154*H154</f>
        <v>0</v>
      </c>
      <c r="Q154" s="221">
        <v>0</v>
      </c>
      <c r="R154" s="221">
        <f>Q154*H154</f>
        <v>0</v>
      </c>
      <c r="S154" s="221">
        <v>0</v>
      </c>
      <c r="T154" s="222">
        <f>S154*H154</f>
        <v>0</v>
      </c>
      <c r="AR154" s="23" t="s">
        <v>188</v>
      </c>
      <c r="AT154" s="23" t="s">
        <v>222</v>
      </c>
      <c r="AU154" s="23" t="s">
        <v>82</v>
      </c>
      <c r="AY154" s="23" t="s">
        <v>181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23" t="s">
        <v>80</v>
      </c>
      <c r="BK154" s="223">
        <f>ROUND(I154*H154,2)</f>
        <v>0</v>
      </c>
      <c r="BL154" s="23" t="s">
        <v>188</v>
      </c>
      <c r="BM154" s="23" t="s">
        <v>3811</v>
      </c>
    </row>
    <row r="155" s="10" customFormat="1">
      <c r="B155" s="224"/>
      <c r="C155" s="225"/>
      <c r="D155" s="226" t="s">
        <v>207</v>
      </c>
      <c r="E155" s="227" t="s">
        <v>21</v>
      </c>
      <c r="F155" s="228" t="s">
        <v>3809</v>
      </c>
      <c r="G155" s="225"/>
      <c r="H155" s="229">
        <v>30.359999999999999</v>
      </c>
      <c r="I155" s="230"/>
      <c r="J155" s="225"/>
      <c r="K155" s="225"/>
      <c r="L155" s="231"/>
      <c r="M155" s="232"/>
      <c r="N155" s="233"/>
      <c r="O155" s="233"/>
      <c r="P155" s="233"/>
      <c r="Q155" s="233"/>
      <c r="R155" s="233"/>
      <c r="S155" s="233"/>
      <c r="T155" s="234"/>
      <c r="AT155" s="235" t="s">
        <v>207</v>
      </c>
      <c r="AU155" s="235" t="s">
        <v>82</v>
      </c>
      <c r="AV155" s="10" t="s">
        <v>82</v>
      </c>
      <c r="AW155" s="10" t="s">
        <v>35</v>
      </c>
      <c r="AX155" s="10" t="s">
        <v>72</v>
      </c>
      <c r="AY155" s="235" t="s">
        <v>181</v>
      </c>
    </row>
    <row r="156" s="10" customFormat="1">
      <c r="B156" s="224"/>
      <c r="C156" s="225"/>
      <c r="D156" s="226" t="s">
        <v>207</v>
      </c>
      <c r="E156" s="227" t="s">
        <v>21</v>
      </c>
      <c r="F156" s="228" t="s">
        <v>3808</v>
      </c>
      <c r="G156" s="225"/>
      <c r="H156" s="229">
        <v>2.6459999999999999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AT156" s="235" t="s">
        <v>207</v>
      </c>
      <c r="AU156" s="235" t="s">
        <v>82</v>
      </c>
      <c r="AV156" s="10" t="s">
        <v>82</v>
      </c>
      <c r="AW156" s="10" t="s">
        <v>35</v>
      </c>
      <c r="AX156" s="10" t="s">
        <v>72</v>
      </c>
      <c r="AY156" s="235" t="s">
        <v>181</v>
      </c>
    </row>
    <row r="157" s="10" customFormat="1">
      <c r="B157" s="224"/>
      <c r="C157" s="225"/>
      <c r="D157" s="226" t="s">
        <v>207</v>
      </c>
      <c r="E157" s="227" t="s">
        <v>21</v>
      </c>
      <c r="F157" s="228" t="s">
        <v>3812</v>
      </c>
      <c r="G157" s="225"/>
      <c r="H157" s="229">
        <v>18.170000000000002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AT157" s="235" t="s">
        <v>207</v>
      </c>
      <c r="AU157" s="235" t="s">
        <v>82</v>
      </c>
      <c r="AV157" s="10" t="s">
        <v>82</v>
      </c>
      <c r="AW157" s="10" t="s">
        <v>35</v>
      </c>
      <c r="AX157" s="10" t="s">
        <v>72</v>
      </c>
      <c r="AY157" s="235" t="s">
        <v>181</v>
      </c>
    </row>
    <row r="158" s="13" customFormat="1">
      <c r="B158" s="280"/>
      <c r="C158" s="281"/>
      <c r="D158" s="226" t="s">
        <v>207</v>
      </c>
      <c r="E158" s="282" t="s">
        <v>21</v>
      </c>
      <c r="F158" s="283" t="s">
        <v>3221</v>
      </c>
      <c r="G158" s="281"/>
      <c r="H158" s="284">
        <v>51.176000000000002</v>
      </c>
      <c r="I158" s="285"/>
      <c r="J158" s="281"/>
      <c r="K158" s="281"/>
      <c r="L158" s="286"/>
      <c r="M158" s="287"/>
      <c r="N158" s="288"/>
      <c r="O158" s="288"/>
      <c r="P158" s="288"/>
      <c r="Q158" s="288"/>
      <c r="R158" s="288"/>
      <c r="S158" s="288"/>
      <c r="T158" s="289"/>
      <c r="AT158" s="290" t="s">
        <v>207</v>
      </c>
      <c r="AU158" s="290" t="s">
        <v>82</v>
      </c>
      <c r="AV158" s="13" t="s">
        <v>188</v>
      </c>
      <c r="AW158" s="13" t="s">
        <v>35</v>
      </c>
      <c r="AX158" s="13" t="s">
        <v>80</v>
      </c>
      <c r="AY158" s="290" t="s">
        <v>181</v>
      </c>
    </row>
    <row r="159" s="1" customFormat="1" ht="16.5" customHeight="1">
      <c r="B159" s="45"/>
      <c r="C159" s="236" t="s">
        <v>313</v>
      </c>
      <c r="D159" s="236" t="s">
        <v>222</v>
      </c>
      <c r="E159" s="237" t="s">
        <v>3813</v>
      </c>
      <c r="F159" s="238" t="s">
        <v>3814</v>
      </c>
      <c r="G159" s="239" t="s">
        <v>251</v>
      </c>
      <c r="H159" s="240">
        <v>5.9400000000000004</v>
      </c>
      <c r="I159" s="241"/>
      <c r="J159" s="242">
        <f>ROUND(I159*H159,2)</f>
        <v>0</v>
      </c>
      <c r="K159" s="238" t="s">
        <v>344</v>
      </c>
      <c r="L159" s="71"/>
      <c r="M159" s="243" t="s">
        <v>21</v>
      </c>
      <c r="N159" s="244" t="s">
        <v>43</v>
      </c>
      <c r="O159" s="46"/>
      <c r="P159" s="221">
        <f>O159*H159</f>
        <v>0</v>
      </c>
      <c r="Q159" s="221">
        <v>0</v>
      </c>
      <c r="R159" s="221">
        <f>Q159*H159</f>
        <v>0</v>
      </c>
      <c r="S159" s="221">
        <v>0</v>
      </c>
      <c r="T159" s="222">
        <f>S159*H159</f>
        <v>0</v>
      </c>
      <c r="AR159" s="23" t="s">
        <v>188</v>
      </c>
      <c r="AT159" s="23" t="s">
        <v>222</v>
      </c>
      <c r="AU159" s="23" t="s">
        <v>82</v>
      </c>
      <c r="AY159" s="23" t="s">
        <v>181</v>
      </c>
      <c r="BE159" s="223">
        <f>IF(N159="základní",J159,0)</f>
        <v>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23" t="s">
        <v>80</v>
      </c>
      <c r="BK159" s="223">
        <f>ROUND(I159*H159,2)</f>
        <v>0</v>
      </c>
      <c r="BL159" s="23" t="s">
        <v>188</v>
      </c>
      <c r="BM159" s="23" t="s">
        <v>3815</v>
      </c>
    </row>
    <row r="160" s="10" customFormat="1">
      <c r="B160" s="224"/>
      <c r="C160" s="225"/>
      <c r="D160" s="226" t="s">
        <v>207</v>
      </c>
      <c r="E160" s="227" t="s">
        <v>21</v>
      </c>
      <c r="F160" s="228" t="s">
        <v>3816</v>
      </c>
      <c r="G160" s="225"/>
      <c r="H160" s="229">
        <v>5.9400000000000004</v>
      </c>
      <c r="I160" s="230"/>
      <c r="J160" s="225"/>
      <c r="K160" s="225"/>
      <c r="L160" s="231"/>
      <c r="M160" s="232"/>
      <c r="N160" s="233"/>
      <c r="O160" s="233"/>
      <c r="P160" s="233"/>
      <c r="Q160" s="233"/>
      <c r="R160" s="233"/>
      <c r="S160" s="233"/>
      <c r="T160" s="234"/>
      <c r="AT160" s="235" t="s">
        <v>207</v>
      </c>
      <c r="AU160" s="235" t="s">
        <v>82</v>
      </c>
      <c r="AV160" s="10" t="s">
        <v>82</v>
      </c>
      <c r="AW160" s="10" t="s">
        <v>35</v>
      </c>
      <c r="AX160" s="10" t="s">
        <v>72</v>
      </c>
      <c r="AY160" s="235" t="s">
        <v>181</v>
      </c>
    </row>
    <row r="161" s="13" customFormat="1">
      <c r="B161" s="280"/>
      <c r="C161" s="281"/>
      <c r="D161" s="226" t="s">
        <v>207</v>
      </c>
      <c r="E161" s="282" t="s">
        <v>21</v>
      </c>
      <c r="F161" s="283" t="s">
        <v>3221</v>
      </c>
      <c r="G161" s="281"/>
      <c r="H161" s="284">
        <v>5.9400000000000004</v>
      </c>
      <c r="I161" s="285"/>
      <c r="J161" s="281"/>
      <c r="K161" s="281"/>
      <c r="L161" s="286"/>
      <c r="M161" s="287"/>
      <c r="N161" s="288"/>
      <c r="O161" s="288"/>
      <c r="P161" s="288"/>
      <c r="Q161" s="288"/>
      <c r="R161" s="288"/>
      <c r="S161" s="288"/>
      <c r="T161" s="289"/>
      <c r="AT161" s="290" t="s">
        <v>207</v>
      </c>
      <c r="AU161" s="290" t="s">
        <v>82</v>
      </c>
      <c r="AV161" s="13" t="s">
        <v>188</v>
      </c>
      <c r="AW161" s="13" t="s">
        <v>35</v>
      </c>
      <c r="AX161" s="13" t="s">
        <v>80</v>
      </c>
      <c r="AY161" s="290" t="s">
        <v>181</v>
      </c>
    </row>
    <row r="162" s="1" customFormat="1" ht="25.5" customHeight="1">
      <c r="B162" s="45"/>
      <c r="C162" s="236" t="s">
        <v>319</v>
      </c>
      <c r="D162" s="236" t="s">
        <v>222</v>
      </c>
      <c r="E162" s="237" t="s">
        <v>3222</v>
      </c>
      <c r="F162" s="238" t="s">
        <v>3223</v>
      </c>
      <c r="G162" s="239" t="s">
        <v>219</v>
      </c>
      <c r="H162" s="240">
        <v>120</v>
      </c>
      <c r="I162" s="241"/>
      <c r="J162" s="242">
        <f>ROUND(I162*H162,2)</f>
        <v>0</v>
      </c>
      <c r="K162" s="238" t="s">
        <v>344</v>
      </c>
      <c r="L162" s="71"/>
      <c r="M162" s="243" t="s">
        <v>21</v>
      </c>
      <c r="N162" s="244" t="s">
        <v>43</v>
      </c>
      <c r="O162" s="46"/>
      <c r="P162" s="221">
        <f>O162*H162</f>
        <v>0</v>
      </c>
      <c r="Q162" s="221">
        <v>0</v>
      </c>
      <c r="R162" s="221">
        <f>Q162*H162</f>
        <v>0</v>
      </c>
      <c r="S162" s="221">
        <v>0</v>
      </c>
      <c r="T162" s="222">
        <f>S162*H162</f>
        <v>0</v>
      </c>
      <c r="AR162" s="23" t="s">
        <v>188</v>
      </c>
      <c r="AT162" s="23" t="s">
        <v>222</v>
      </c>
      <c r="AU162" s="23" t="s">
        <v>82</v>
      </c>
      <c r="AY162" s="23" t="s">
        <v>181</v>
      </c>
      <c r="BE162" s="223">
        <f>IF(N162="základní",J162,0)</f>
        <v>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23" t="s">
        <v>80</v>
      </c>
      <c r="BK162" s="223">
        <f>ROUND(I162*H162,2)</f>
        <v>0</v>
      </c>
      <c r="BL162" s="23" t="s">
        <v>188</v>
      </c>
      <c r="BM162" s="23" t="s">
        <v>3817</v>
      </c>
    </row>
    <row r="163" s="10" customFormat="1">
      <c r="B163" s="224"/>
      <c r="C163" s="225"/>
      <c r="D163" s="226" t="s">
        <v>207</v>
      </c>
      <c r="E163" s="227" t="s">
        <v>21</v>
      </c>
      <c r="F163" s="228" t="s">
        <v>685</v>
      </c>
      <c r="G163" s="225"/>
      <c r="H163" s="229">
        <v>120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AT163" s="235" t="s">
        <v>207</v>
      </c>
      <c r="AU163" s="235" t="s">
        <v>82</v>
      </c>
      <c r="AV163" s="10" t="s">
        <v>82</v>
      </c>
      <c r="AW163" s="10" t="s">
        <v>35</v>
      </c>
      <c r="AX163" s="10" t="s">
        <v>80</v>
      </c>
      <c r="AY163" s="235" t="s">
        <v>181</v>
      </c>
    </row>
    <row r="164" s="1" customFormat="1" ht="16.5" customHeight="1">
      <c r="B164" s="45"/>
      <c r="C164" s="236" t="s">
        <v>323</v>
      </c>
      <c r="D164" s="236" t="s">
        <v>222</v>
      </c>
      <c r="E164" s="237" t="s">
        <v>3628</v>
      </c>
      <c r="F164" s="238" t="s">
        <v>3629</v>
      </c>
      <c r="G164" s="239" t="s">
        <v>219</v>
      </c>
      <c r="H164" s="240">
        <v>255.88</v>
      </c>
      <c r="I164" s="241"/>
      <c r="J164" s="242">
        <f>ROUND(I164*H164,2)</f>
        <v>0</v>
      </c>
      <c r="K164" s="238" t="s">
        <v>344</v>
      </c>
      <c r="L164" s="71"/>
      <c r="M164" s="243" t="s">
        <v>21</v>
      </c>
      <c r="N164" s="244" t="s">
        <v>43</v>
      </c>
      <c r="O164" s="46"/>
      <c r="P164" s="221">
        <f>O164*H164</f>
        <v>0</v>
      </c>
      <c r="Q164" s="221">
        <v>0</v>
      </c>
      <c r="R164" s="221">
        <f>Q164*H164</f>
        <v>0</v>
      </c>
      <c r="S164" s="221">
        <v>0</v>
      </c>
      <c r="T164" s="222">
        <f>S164*H164</f>
        <v>0</v>
      </c>
      <c r="AR164" s="23" t="s">
        <v>188</v>
      </c>
      <c r="AT164" s="23" t="s">
        <v>222</v>
      </c>
      <c r="AU164" s="23" t="s">
        <v>82</v>
      </c>
      <c r="AY164" s="23" t="s">
        <v>181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23" t="s">
        <v>80</v>
      </c>
      <c r="BK164" s="223">
        <f>ROUND(I164*H164,2)</f>
        <v>0</v>
      </c>
      <c r="BL164" s="23" t="s">
        <v>188</v>
      </c>
      <c r="BM164" s="23" t="s">
        <v>3818</v>
      </c>
    </row>
    <row r="165" s="10" customFormat="1">
      <c r="B165" s="224"/>
      <c r="C165" s="225"/>
      <c r="D165" s="226" t="s">
        <v>207</v>
      </c>
      <c r="E165" s="227" t="s">
        <v>21</v>
      </c>
      <c r="F165" s="228" t="s">
        <v>3819</v>
      </c>
      <c r="G165" s="225"/>
      <c r="H165" s="229">
        <v>151.80000000000001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AT165" s="235" t="s">
        <v>207</v>
      </c>
      <c r="AU165" s="235" t="s">
        <v>82</v>
      </c>
      <c r="AV165" s="10" t="s">
        <v>82</v>
      </c>
      <c r="AW165" s="10" t="s">
        <v>35</v>
      </c>
      <c r="AX165" s="10" t="s">
        <v>72</v>
      </c>
      <c r="AY165" s="235" t="s">
        <v>181</v>
      </c>
    </row>
    <row r="166" s="10" customFormat="1">
      <c r="B166" s="224"/>
      <c r="C166" s="225"/>
      <c r="D166" s="226" t="s">
        <v>207</v>
      </c>
      <c r="E166" s="227" t="s">
        <v>21</v>
      </c>
      <c r="F166" s="228" t="s">
        <v>3820</v>
      </c>
      <c r="G166" s="225"/>
      <c r="H166" s="229">
        <v>13.23</v>
      </c>
      <c r="I166" s="230"/>
      <c r="J166" s="225"/>
      <c r="K166" s="225"/>
      <c r="L166" s="231"/>
      <c r="M166" s="232"/>
      <c r="N166" s="233"/>
      <c r="O166" s="233"/>
      <c r="P166" s="233"/>
      <c r="Q166" s="233"/>
      <c r="R166" s="233"/>
      <c r="S166" s="233"/>
      <c r="T166" s="234"/>
      <c r="AT166" s="235" t="s">
        <v>207</v>
      </c>
      <c r="AU166" s="235" t="s">
        <v>82</v>
      </c>
      <c r="AV166" s="10" t="s">
        <v>82</v>
      </c>
      <c r="AW166" s="10" t="s">
        <v>35</v>
      </c>
      <c r="AX166" s="10" t="s">
        <v>72</v>
      </c>
      <c r="AY166" s="235" t="s">
        <v>181</v>
      </c>
    </row>
    <row r="167" s="10" customFormat="1">
      <c r="B167" s="224"/>
      <c r="C167" s="225"/>
      <c r="D167" s="226" t="s">
        <v>207</v>
      </c>
      <c r="E167" s="227" t="s">
        <v>21</v>
      </c>
      <c r="F167" s="228" t="s">
        <v>3821</v>
      </c>
      <c r="G167" s="225"/>
      <c r="H167" s="229">
        <v>90.849999999999994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AT167" s="235" t="s">
        <v>207</v>
      </c>
      <c r="AU167" s="235" t="s">
        <v>82</v>
      </c>
      <c r="AV167" s="10" t="s">
        <v>82</v>
      </c>
      <c r="AW167" s="10" t="s">
        <v>35</v>
      </c>
      <c r="AX167" s="10" t="s">
        <v>72</v>
      </c>
      <c r="AY167" s="235" t="s">
        <v>181</v>
      </c>
    </row>
    <row r="168" s="13" customFormat="1">
      <c r="B168" s="280"/>
      <c r="C168" s="281"/>
      <c r="D168" s="226" t="s">
        <v>207</v>
      </c>
      <c r="E168" s="282" t="s">
        <v>21</v>
      </c>
      <c r="F168" s="283" t="s">
        <v>3221</v>
      </c>
      <c r="G168" s="281"/>
      <c r="H168" s="284">
        <v>255.88</v>
      </c>
      <c r="I168" s="285"/>
      <c r="J168" s="281"/>
      <c r="K168" s="281"/>
      <c r="L168" s="286"/>
      <c r="M168" s="287"/>
      <c r="N168" s="288"/>
      <c r="O168" s="288"/>
      <c r="P168" s="288"/>
      <c r="Q168" s="288"/>
      <c r="R168" s="288"/>
      <c r="S168" s="288"/>
      <c r="T168" s="289"/>
      <c r="AT168" s="290" t="s">
        <v>207</v>
      </c>
      <c r="AU168" s="290" t="s">
        <v>82</v>
      </c>
      <c r="AV168" s="13" t="s">
        <v>188</v>
      </c>
      <c r="AW168" s="13" t="s">
        <v>35</v>
      </c>
      <c r="AX168" s="13" t="s">
        <v>80</v>
      </c>
      <c r="AY168" s="290" t="s">
        <v>181</v>
      </c>
    </row>
    <row r="169" s="1" customFormat="1" ht="16.5" customHeight="1">
      <c r="B169" s="45"/>
      <c r="C169" s="236" t="s">
        <v>326</v>
      </c>
      <c r="D169" s="236" t="s">
        <v>222</v>
      </c>
      <c r="E169" s="237" t="s">
        <v>3226</v>
      </c>
      <c r="F169" s="238" t="s">
        <v>3227</v>
      </c>
      <c r="G169" s="239" t="s">
        <v>219</v>
      </c>
      <c r="H169" s="240">
        <v>120</v>
      </c>
      <c r="I169" s="241"/>
      <c r="J169" s="242">
        <f>ROUND(I169*H169,2)</f>
        <v>0</v>
      </c>
      <c r="K169" s="238" t="s">
        <v>186</v>
      </c>
      <c r="L169" s="71"/>
      <c r="M169" s="243" t="s">
        <v>21</v>
      </c>
      <c r="N169" s="244" t="s">
        <v>43</v>
      </c>
      <c r="O169" s="46"/>
      <c r="P169" s="221">
        <f>O169*H169</f>
        <v>0</v>
      </c>
      <c r="Q169" s="221">
        <v>0</v>
      </c>
      <c r="R169" s="221">
        <f>Q169*H169</f>
        <v>0</v>
      </c>
      <c r="S169" s="221">
        <v>0</v>
      </c>
      <c r="T169" s="222">
        <f>S169*H169</f>
        <v>0</v>
      </c>
      <c r="AR169" s="23" t="s">
        <v>188</v>
      </c>
      <c r="AT169" s="23" t="s">
        <v>222</v>
      </c>
      <c r="AU169" s="23" t="s">
        <v>82</v>
      </c>
      <c r="AY169" s="23" t="s">
        <v>181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23" t="s">
        <v>80</v>
      </c>
      <c r="BK169" s="223">
        <f>ROUND(I169*H169,2)</f>
        <v>0</v>
      </c>
      <c r="BL169" s="23" t="s">
        <v>188</v>
      </c>
      <c r="BM169" s="23" t="s">
        <v>3822</v>
      </c>
    </row>
    <row r="170" s="1" customFormat="1" ht="16.5" customHeight="1">
      <c r="B170" s="45"/>
      <c r="C170" s="236" t="s">
        <v>330</v>
      </c>
      <c r="D170" s="236" t="s">
        <v>222</v>
      </c>
      <c r="E170" s="237" t="s">
        <v>3633</v>
      </c>
      <c r="F170" s="238" t="s">
        <v>3634</v>
      </c>
      <c r="G170" s="239" t="s">
        <v>219</v>
      </c>
      <c r="H170" s="240">
        <v>118.2</v>
      </c>
      <c r="I170" s="241"/>
      <c r="J170" s="242">
        <f>ROUND(I170*H170,2)</f>
        <v>0</v>
      </c>
      <c r="K170" s="238" t="s">
        <v>344</v>
      </c>
      <c r="L170" s="71"/>
      <c r="M170" s="243" t="s">
        <v>21</v>
      </c>
      <c r="N170" s="244" t="s">
        <v>43</v>
      </c>
      <c r="O170" s="46"/>
      <c r="P170" s="221">
        <f>O170*H170</f>
        <v>0</v>
      </c>
      <c r="Q170" s="221">
        <v>0.27994000000000002</v>
      </c>
      <c r="R170" s="221">
        <f>Q170*H170</f>
        <v>33.088908000000004</v>
      </c>
      <c r="S170" s="221">
        <v>0</v>
      </c>
      <c r="T170" s="222">
        <f>S170*H170</f>
        <v>0</v>
      </c>
      <c r="AR170" s="23" t="s">
        <v>188</v>
      </c>
      <c r="AT170" s="23" t="s">
        <v>222</v>
      </c>
      <c r="AU170" s="23" t="s">
        <v>82</v>
      </c>
      <c r="AY170" s="23" t="s">
        <v>181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23" t="s">
        <v>80</v>
      </c>
      <c r="BK170" s="223">
        <f>ROUND(I170*H170,2)</f>
        <v>0</v>
      </c>
      <c r="BL170" s="23" t="s">
        <v>188</v>
      </c>
      <c r="BM170" s="23" t="s">
        <v>3823</v>
      </c>
    </row>
    <row r="171" s="10" customFormat="1">
      <c r="B171" s="224"/>
      <c r="C171" s="225"/>
      <c r="D171" s="226" t="s">
        <v>207</v>
      </c>
      <c r="E171" s="227" t="s">
        <v>21</v>
      </c>
      <c r="F171" s="228" t="s">
        <v>3824</v>
      </c>
      <c r="G171" s="225"/>
      <c r="H171" s="229">
        <v>118.2</v>
      </c>
      <c r="I171" s="230"/>
      <c r="J171" s="225"/>
      <c r="K171" s="225"/>
      <c r="L171" s="231"/>
      <c r="M171" s="232"/>
      <c r="N171" s="233"/>
      <c r="O171" s="233"/>
      <c r="P171" s="233"/>
      <c r="Q171" s="233"/>
      <c r="R171" s="233"/>
      <c r="S171" s="233"/>
      <c r="T171" s="234"/>
      <c r="AT171" s="235" t="s">
        <v>207</v>
      </c>
      <c r="AU171" s="235" t="s">
        <v>82</v>
      </c>
      <c r="AV171" s="10" t="s">
        <v>82</v>
      </c>
      <c r="AW171" s="10" t="s">
        <v>35</v>
      </c>
      <c r="AX171" s="10" t="s">
        <v>72</v>
      </c>
      <c r="AY171" s="235" t="s">
        <v>181</v>
      </c>
    </row>
    <row r="172" s="13" customFormat="1">
      <c r="B172" s="280"/>
      <c r="C172" s="281"/>
      <c r="D172" s="226" t="s">
        <v>207</v>
      </c>
      <c r="E172" s="282" t="s">
        <v>21</v>
      </c>
      <c r="F172" s="283" t="s">
        <v>3221</v>
      </c>
      <c r="G172" s="281"/>
      <c r="H172" s="284">
        <v>118.2</v>
      </c>
      <c r="I172" s="285"/>
      <c r="J172" s="281"/>
      <c r="K172" s="281"/>
      <c r="L172" s="286"/>
      <c r="M172" s="287"/>
      <c r="N172" s="288"/>
      <c r="O172" s="288"/>
      <c r="P172" s="288"/>
      <c r="Q172" s="288"/>
      <c r="R172" s="288"/>
      <c r="S172" s="288"/>
      <c r="T172" s="289"/>
      <c r="AT172" s="290" t="s">
        <v>207</v>
      </c>
      <c r="AU172" s="290" t="s">
        <v>82</v>
      </c>
      <c r="AV172" s="13" t="s">
        <v>188</v>
      </c>
      <c r="AW172" s="13" t="s">
        <v>35</v>
      </c>
      <c r="AX172" s="13" t="s">
        <v>80</v>
      </c>
      <c r="AY172" s="290" t="s">
        <v>181</v>
      </c>
    </row>
    <row r="173" s="1" customFormat="1" ht="16.5" customHeight="1">
      <c r="B173" s="45"/>
      <c r="C173" s="236" t="s">
        <v>334</v>
      </c>
      <c r="D173" s="236" t="s">
        <v>222</v>
      </c>
      <c r="E173" s="237" t="s">
        <v>3825</v>
      </c>
      <c r="F173" s="238" t="s">
        <v>387</v>
      </c>
      <c r="G173" s="239" t="s">
        <v>219</v>
      </c>
      <c r="H173" s="240">
        <v>297</v>
      </c>
      <c r="I173" s="241"/>
      <c r="J173" s="242">
        <f>ROUND(I173*H173,2)</f>
        <v>0</v>
      </c>
      <c r="K173" s="238" t="s">
        <v>344</v>
      </c>
      <c r="L173" s="71"/>
      <c r="M173" s="243" t="s">
        <v>21</v>
      </c>
      <c r="N173" s="244" t="s">
        <v>43</v>
      </c>
      <c r="O173" s="46"/>
      <c r="P173" s="221">
        <f>O173*H173</f>
        <v>0</v>
      </c>
      <c r="Q173" s="221">
        <v>0.378</v>
      </c>
      <c r="R173" s="221">
        <f>Q173*H173</f>
        <v>112.26600000000001</v>
      </c>
      <c r="S173" s="221">
        <v>0</v>
      </c>
      <c r="T173" s="222">
        <f>S173*H173</f>
        <v>0</v>
      </c>
      <c r="AR173" s="23" t="s">
        <v>188</v>
      </c>
      <c r="AT173" s="23" t="s">
        <v>222</v>
      </c>
      <c r="AU173" s="23" t="s">
        <v>82</v>
      </c>
      <c r="AY173" s="23" t="s">
        <v>181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23" t="s">
        <v>80</v>
      </c>
      <c r="BK173" s="223">
        <f>ROUND(I173*H173,2)</f>
        <v>0</v>
      </c>
      <c r="BL173" s="23" t="s">
        <v>188</v>
      </c>
      <c r="BM173" s="23" t="s">
        <v>3826</v>
      </c>
    </row>
    <row r="174" s="1" customFormat="1">
      <c r="B174" s="45"/>
      <c r="C174" s="73"/>
      <c r="D174" s="226" t="s">
        <v>1253</v>
      </c>
      <c r="E174" s="73"/>
      <c r="F174" s="249" t="s">
        <v>3827</v>
      </c>
      <c r="G174" s="73"/>
      <c r="H174" s="73"/>
      <c r="I174" s="183"/>
      <c r="J174" s="73"/>
      <c r="K174" s="73"/>
      <c r="L174" s="71"/>
      <c r="M174" s="250"/>
      <c r="N174" s="46"/>
      <c r="O174" s="46"/>
      <c r="P174" s="46"/>
      <c r="Q174" s="46"/>
      <c r="R174" s="46"/>
      <c r="S174" s="46"/>
      <c r="T174" s="94"/>
      <c r="AT174" s="23" t="s">
        <v>1253</v>
      </c>
      <c r="AU174" s="23" t="s">
        <v>82</v>
      </c>
    </row>
    <row r="175" s="10" customFormat="1">
      <c r="B175" s="224"/>
      <c r="C175" s="225"/>
      <c r="D175" s="226" t="s">
        <v>207</v>
      </c>
      <c r="E175" s="227" t="s">
        <v>21</v>
      </c>
      <c r="F175" s="228" t="s">
        <v>3828</v>
      </c>
      <c r="G175" s="225"/>
      <c r="H175" s="229">
        <v>297</v>
      </c>
      <c r="I175" s="230"/>
      <c r="J175" s="225"/>
      <c r="K175" s="225"/>
      <c r="L175" s="231"/>
      <c r="M175" s="232"/>
      <c r="N175" s="233"/>
      <c r="O175" s="233"/>
      <c r="P175" s="233"/>
      <c r="Q175" s="233"/>
      <c r="R175" s="233"/>
      <c r="S175" s="233"/>
      <c r="T175" s="234"/>
      <c r="AT175" s="235" t="s">
        <v>207</v>
      </c>
      <c r="AU175" s="235" t="s">
        <v>82</v>
      </c>
      <c r="AV175" s="10" t="s">
        <v>82</v>
      </c>
      <c r="AW175" s="10" t="s">
        <v>35</v>
      </c>
      <c r="AX175" s="10" t="s">
        <v>72</v>
      </c>
      <c r="AY175" s="235" t="s">
        <v>181</v>
      </c>
    </row>
    <row r="176" s="13" customFormat="1">
      <c r="B176" s="280"/>
      <c r="C176" s="281"/>
      <c r="D176" s="226" t="s">
        <v>207</v>
      </c>
      <c r="E176" s="282" t="s">
        <v>21</v>
      </c>
      <c r="F176" s="283" t="s">
        <v>3221</v>
      </c>
      <c r="G176" s="281"/>
      <c r="H176" s="284">
        <v>297</v>
      </c>
      <c r="I176" s="285"/>
      <c r="J176" s="281"/>
      <c r="K176" s="281"/>
      <c r="L176" s="286"/>
      <c r="M176" s="287"/>
      <c r="N176" s="288"/>
      <c r="O176" s="288"/>
      <c r="P176" s="288"/>
      <c r="Q176" s="288"/>
      <c r="R176" s="288"/>
      <c r="S176" s="288"/>
      <c r="T176" s="289"/>
      <c r="AT176" s="290" t="s">
        <v>207</v>
      </c>
      <c r="AU176" s="290" t="s">
        <v>82</v>
      </c>
      <c r="AV176" s="13" t="s">
        <v>188</v>
      </c>
      <c r="AW176" s="13" t="s">
        <v>35</v>
      </c>
      <c r="AX176" s="13" t="s">
        <v>80</v>
      </c>
      <c r="AY176" s="290" t="s">
        <v>181</v>
      </c>
    </row>
    <row r="177" s="1" customFormat="1" ht="25.5" customHeight="1">
      <c r="B177" s="45"/>
      <c r="C177" s="236" t="s">
        <v>338</v>
      </c>
      <c r="D177" s="236" t="s">
        <v>222</v>
      </c>
      <c r="E177" s="237" t="s">
        <v>3829</v>
      </c>
      <c r="F177" s="238" t="s">
        <v>3830</v>
      </c>
      <c r="G177" s="239" t="s">
        <v>219</v>
      </c>
      <c r="H177" s="240">
        <v>104.03</v>
      </c>
      <c r="I177" s="241"/>
      <c r="J177" s="242">
        <f>ROUND(I177*H177,2)</f>
        <v>0</v>
      </c>
      <c r="K177" s="238" t="s">
        <v>344</v>
      </c>
      <c r="L177" s="71"/>
      <c r="M177" s="243" t="s">
        <v>21</v>
      </c>
      <c r="N177" s="244" t="s">
        <v>43</v>
      </c>
      <c r="O177" s="46"/>
      <c r="P177" s="221">
        <f>O177*H177</f>
        <v>0</v>
      </c>
      <c r="Q177" s="221">
        <v>0.084250000000000005</v>
      </c>
      <c r="R177" s="221">
        <f>Q177*H177</f>
        <v>8.7645274999999998</v>
      </c>
      <c r="S177" s="221">
        <v>0</v>
      </c>
      <c r="T177" s="222">
        <f>S177*H177</f>
        <v>0</v>
      </c>
      <c r="AR177" s="23" t="s">
        <v>188</v>
      </c>
      <c r="AT177" s="23" t="s">
        <v>222</v>
      </c>
      <c r="AU177" s="23" t="s">
        <v>82</v>
      </c>
      <c r="AY177" s="23" t="s">
        <v>181</v>
      </c>
      <c r="BE177" s="223">
        <f>IF(N177="základní",J177,0)</f>
        <v>0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23" t="s">
        <v>80</v>
      </c>
      <c r="BK177" s="223">
        <f>ROUND(I177*H177,2)</f>
        <v>0</v>
      </c>
      <c r="BL177" s="23" t="s">
        <v>188</v>
      </c>
      <c r="BM177" s="23" t="s">
        <v>3831</v>
      </c>
    </row>
    <row r="178" s="1" customFormat="1" ht="16.5" customHeight="1">
      <c r="B178" s="45"/>
      <c r="C178" s="211" t="s">
        <v>246</v>
      </c>
      <c r="D178" s="211" t="s">
        <v>182</v>
      </c>
      <c r="E178" s="212" t="s">
        <v>3832</v>
      </c>
      <c r="F178" s="213" t="s">
        <v>3833</v>
      </c>
      <c r="G178" s="214" t="s">
        <v>219</v>
      </c>
      <c r="H178" s="215">
        <v>83.629999999999995</v>
      </c>
      <c r="I178" s="216"/>
      <c r="J178" s="217">
        <f>ROUND(I178*H178,2)</f>
        <v>0</v>
      </c>
      <c r="K178" s="213" t="s">
        <v>186</v>
      </c>
      <c r="L178" s="218"/>
      <c r="M178" s="219" t="s">
        <v>21</v>
      </c>
      <c r="N178" s="220" t="s">
        <v>43</v>
      </c>
      <c r="O178" s="46"/>
      <c r="P178" s="221">
        <f>O178*H178</f>
        <v>0</v>
      </c>
      <c r="Q178" s="221">
        <v>0</v>
      </c>
      <c r="R178" s="221">
        <f>Q178*H178</f>
        <v>0</v>
      </c>
      <c r="S178" s="221">
        <v>0</v>
      </c>
      <c r="T178" s="222">
        <f>S178*H178</f>
        <v>0</v>
      </c>
      <c r="AR178" s="23" t="s">
        <v>187</v>
      </c>
      <c r="AT178" s="23" t="s">
        <v>182</v>
      </c>
      <c r="AU178" s="23" t="s">
        <v>82</v>
      </c>
      <c r="AY178" s="23" t="s">
        <v>181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23" t="s">
        <v>80</v>
      </c>
      <c r="BK178" s="223">
        <f>ROUND(I178*H178,2)</f>
        <v>0</v>
      </c>
      <c r="BL178" s="23" t="s">
        <v>188</v>
      </c>
      <c r="BM178" s="23" t="s">
        <v>3834</v>
      </c>
    </row>
    <row r="179" s="10" customFormat="1">
      <c r="B179" s="224"/>
      <c r="C179" s="225"/>
      <c r="D179" s="226" t="s">
        <v>207</v>
      </c>
      <c r="E179" s="227" t="s">
        <v>21</v>
      </c>
      <c r="F179" s="228" t="s">
        <v>3835</v>
      </c>
      <c r="G179" s="225"/>
      <c r="H179" s="229">
        <v>70.400000000000006</v>
      </c>
      <c r="I179" s="230"/>
      <c r="J179" s="225"/>
      <c r="K179" s="225"/>
      <c r="L179" s="231"/>
      <c r="M179" s="232"/>
      <c r="N179" s="233"/>
      <c r="O179" s="233"/>
      <c r="P179" s="233"/>
      <c r="Q179" s="233"/>
      <c r="R179" s="233"/>
      <c r="S179" s="233"/>
      <c r="T179" s="234"/>
      <c r="AT179" s="235" t="s">
        <v>207</v>
      </c>
      <c r="AU179" s="235" t="s">
        <v>82</v>
      </c>
      <c r="AV179" s="10" t="s">
        <v>82</v>
      </c>
      <c r="AW179" s="10" t="s">
        <v>35</v>
      </c>
      <c r="AX179" s="10" t="s">
        <v>72</v>
      </c>
      <c r="AY179" s="235" t="s">
        <v>181</v>
      </c>
    </row>
    <row r="180" s="10" customFormat="1">
      <c r="B180" s="224"/>
      <c r="C180" s="225"/>
      <c r="D180" s="226" t="s">
        <v>207</v>
      </c>
      <c r="E180" s="227" t="s">
        <v>21</v>
      </c>
      <c r="F180" s="228" t="s">
        <v>3836</v>
      </c>
      <c r="G180" s="225"/>
      <c r="H180" s="229">
        <v>13.23</v>
      </c>
      <c r="I180" s="230"/>
      <c r="J180" s="225"/>
      <c r="K180" s="225"/>
      <c r="L180" s="231"/>
      <c r="M180" s="232"/>
      <c r="N180" s="233"/>
      <c r="O180" s="233"/>
      <c r="P180" s="233"/>
      <c r="Q180" s="233"/>
      <c r="R180" s="233"/>
      <c r="S180" s="233"/>
      <c r="T180" s="234"/>
      <c r="AT180" s="235" t="s">
        <v>207</v>
      </c>
      <c r="AU180" s="235" t="s">
        <v>82</v>
      </c>
      <c r="AV180" s="10" t="s">
        <v>82</v>
      </c>
      <c r="AW180" s="10" t="s">
        <v>35</v>
      </c>
      <c r="AX180" s="10" t="s">
        <v>72</v>
      </c>
      <c r="AY180" s="235" t="s">
        <v>181</v>
      </c>
    </row>
    <row r="181" s="13" customFormat="1">
      <c r="B181" s="280"/>
      <c r="C181" s="281"/>
      <c r="D181" s="226" t="s">
        <v>207</v>
      </c>
      <c r="E181" s="282" t="s">
        <v>21</v>
      </c>
      <c r="F181" s="283" t="s">
        <v>3221</v>
      </c>
      <c r="G181" s="281"/>
      <c r="H181" s="284">
        <v>83.629999999999995</v>
      </c>
      <c r="I181" s="285"/>
      <c r="J181" s="281"/>
      <c r="K181" s="281"/>
      <c r="L181" s="286"/>
      <c r="M181" s="287"/>
      <c r="N181" s="288"/>
      <c r="O181" s="288"/>
      <c r="P181" s="288"/>
      <c r="Q181" s="288"/>
      <c r="R181" s="288"/>
      <c r="S181" s="288"/>
      <c r="T181" s="289"/>
      <c r="AT181" s="290" t="s">
        <v>207</v>
      </c>
      <c r="AU181" s="290" t="s">
        <v>82</v>
      </c>
      <c r="AV181" s="13" t="s">
        <v>188</v>
      </c>
      <c r="AW181" s="13" t="s">
        <v>35</v>
      </c>
      <c r="AX181" s="13" t="s">
        <v>80</v>
      </c>
      <c r="AY181" s="290" t="s">
        <v>181</v>
      </c>
    </row>
    <row r="182" s="1" customFormat="1" ht="16.5" customHeight="1">
      <c r="B182" s="45"/>
      <c r="C182" s="211" t="s">
        <v>346</v>
      </c>
      <c r="D182" s="211" t="s">
        <v>182</v>
      </c>
      <c r="E182" s="212" t="s">
        <v>3837</v>
      </c>
      <c r="F182" s="213" t="s">
        <v>3838</v>
      </c>
      <c r="G182" s="214" t="s">
        <v>219</v>
      </c>
      <c r="H182" s="215">
        <v>20.399999999999999</v>
      </c>
      <c r="I182" s="216"/>
      <c r="J182" s="217">
        <f>ROUND(I182*H182,2)</f>
        <v>0</v>
      </c>
      <c r="K182" s="213" t="s">
        <v>186</v>
      </c>
      <c r="L182" s="218"/>
      <c r="M182" s="219" t="s">
        <v>21</v>
      </c>
      <c r="N182" s="220" t="s">
        <v>43</v>
      </c>
      <c r="O182" s="46"/>
      <c r="P182" s="221">
        <f>O182*H182</f>
        <v>0</v>
      </c>
      <c r="Q182" s="221">
        <v>0</v>
      </c>
      <c r="R182" s="221">
        <f>Q182*H182</f>
        <v>0</v>
      </c>
      <c r="S182" s="221">
        <v>0</v>
      </c>
      <c r="T182" s="222">
        <f>S182*H182</f>
        <v>0</v>
      </c>
      <c r="AR182" s="23" t="s">
        <v>187</v>
      </c>
      <c r="AT182" s="23" t="s">
        <v>182</v>
      </c>
      <c r="AU182" s="23" t="s">
        <v>82</v>
      </c>
      <c r="AY182" s="23" t="s">
        <v>181</v>
      </c>
      <c r="BE182" s="223">
        <f>IF(N182="základní",J182,0)</f>
        <v>0</v>
      </c>
      <c r="BF182" s="223">
        <f>IF(N182="snížená",J182,0)</f>
        <v>0</v>
      </c>
      <c r="BG182" s="223">
        <f>IF(N182="zákl. přenesená",J182,0)</f>
        <v>0</v>
      </c>
      <c r="BH182" s="223">
        <f>IF(N182="sníž. přenesená",J182,0)</f>
        <v>0</v>
      </c>
      <c r="BI182" s="223">
        <f>IF(N182="nulová",J182,0)</f>
        <v>0</v>
      </c>
      <c r="BJ182" s="23" t="s">
        <v>80</v>
      </c>
      <c r="BK182" s="223">
        <f>ROUND(I182*H182,2)</f>
        <v>0</v>
      </c>
      <c r="BL182" s="23" t="s">
        <v>188</v>
      </c>
      <c r="BM182" s="23" t="s">
        <v>3839</v>
      </c>
    </row>
    <row r="183" s="10" customFormat="1">
      <c r="B183" s="224"/>
      <c r="C183" s="225"/>
      <c r="D183" s="226" t="s">
        <v>207</v>
      </c>
      <c r="E183" s="227" t="s">
        <v>21</v>
      </c>
      <c r="F183" s="228" t="s">
        <v>3840</v>
      </c>
      <c r="G183" s="225"/>
      <c r="H183" s="229">
        <v>20.399999999999999</v>
      </c>
      <c r="I183" s="230"/>
      <c r="J183" s="225"/>
      <c r="K183" s="225"/>
      <c r="L183" s="231"/>
      <c r="M183" s="232"/>
      <c r="N183" s="233"/>
      <c r="O183" s="233"/>
      <c r="P183" s="233"/>
      <c r="Q183" s="233"/>
      <c r="R183" s="233"/>
      <c r="S183" s="233"/>
      <c r="T183" s="234"/>
      <c r="AT183" s="235" t="s">
        <v>207</v>
      </c>
      <c r="AU183" s="235" t="s">
        <v>82</v>
      </c>
      <c r="AV183" s="10" t="s">
        <v>82</v>
      </c>
      <c r="AW183" s="10" t="s">
        <v>35</v>
      </c>
      <c r="AX183" s="10" t="s">
        <v>72</v>
      </c>
      <c r="AY183" s="235" t="s">
        <v>181</v>
      </c>
    </row>
    <row r="184" s="13" customFormat="1">
      <c r="B184" s="280"/>
      <c r="C184" s="281"/>
      <c r="D184" s="226" t="s">
        <v>207</v>
      </c>
      <c r="E184" s="282" t="s">
        <v>21</v>
      </c>
      <c r="F184" s="283" t="s">
        <v>3221</v>
      </c>
      <c r="G184" s="281"/>
      <c r="H184" s="284">
        <v>20.399999999999999</v>
      </c>
      <c r="I184" s="285"/>
      <c r="J184" s="281"/>
      <c r="K184" s="281"/>
      <c r="L184" s="286"/>
      <c r="M184" s="287"/>
      <c r="N184" s="288"/>
      <c r="O184" s="288"/>
      <c r="P184" s="288"/>
      <c r="Q184" s="288"/>
      <c r="R184" s="288"/>
      <c r="S184" s="288"/>
      <c r="T184" s="289"/>
      <c r="AT184" s="290" t="s">
        <v>207</v>
      </c>
      <c r="AU184" s="290" t="s">
        <v>82</v>
      </c>
      <c r="AV184" s="13" t="s">
        <v>188</v>
      </c>
      <c r="AW184" s="13" t="s">
        <v>35</v>
      </c>
      <c r="AX184" s="13" t="s">
        <v>80</v>
      </c>
      <c r="AY184" s="290" t="s">
        <v>181</v>
      </c>
    </row>
    <row r="185" s="1" customFormat="1" ht="25.5" customHeight="1">
      <c r="B185" s="45"/>
      <c r="C185" s="236" t="s">
        <v>350</v>
      </c>
      <c r="D185" s="236" t="s">
        <v>222</v>
      </c>
      <c r="E185" s="237" t="s">
        <v>3639</v>
      </c>
      <c r="F185" s="238" t="s">
        <v>3640</v>
      </c>
      <c r="G185" s="239" t="s">
        <v>219</v>
      </c>
      <c r="H185" s="240">
        <v>296.89999999999998</v>
      </c>
      <c r="I185" s="241"/>
      <c r="J185" s="242">
        <f>ROUND(I185*H185,2)</f>
        <v>0</v>
      </c>
      <c r="K185" s="238" t="s">
        <v>344</v>
      </c>
      <c r="L185" s="71"/>
      <c r="M185" s="243" t="s">
        <v>21</v>
      </c>
      <c r="N185" s="244" t="s">
        <v>43</v>
      </c>
      <c r="O185" s="46"/>
      <c r="P185" s="221">
        <f>O185*H185</f>
        <v>0</v>
      </c>
      <c r="Q185" s="221">
        <v>0.085650000000000004</v>
      </c>
      <c r="R185" s="221">
        <f>Q185*H185</f>
        <v>25.429485</v>
      </c>
      <c r="S185" s="221">
        <v>0</v>
      </c>
      <c r="T185" s="222">
        <f>S185*H185</f>
        <v>0</v>
      </c>
      <c r="AR185" s="23" t="s">
        <v>188</v>
      </c>
      <c r="AT185" s="23" t="s">
        <v>222</v>
      </c>
      <c r="AU185" s="23" t="s">
        <v>82</v>
      </c>
      <c r="AY185" s="23" t="s">
        <v>181</v>
      </c>
      <c r="BE185" s="223">
        <f>IF(N185="základní",J185,0)</f>
        <v>0</v>
      </c>
      <c r="BF185" s="223">
        <f>IF(N185="snížená",J185,0)</f>
        <v>0</v>
      </c>
      <c r="BG185" s="223">
        <f>IF(N185="zákl. přenesená",J185,0)</f>
        <v>0</v>
      </c>
      <c r="BH185" s="223">
        <f>IF(N185="sníž. přenesená",J185,0)</f>
        <v>0</v>
      </c>
      <c r="BI185" s="223">
        <f>IF(N185="nulová",J185,0)</f>
        <v>0</v>
      </c>
      <c r="BJ185" s="23" t="s">
        <v>80</v>
      </c>
      <c r="BK185" s="223">
        <f>ROUND(I185*H185,2)</f>
        <v>0</v>
      </c>
      <c r="BL185" s="23" t="s">
        <v>188</v>
      </c>
      <c r="BM185" s="23" t="s">
        <v>3841</v>
      </c>
    </row>
    <row r="186" s="10" customFormat="1">
      <c r="B186" s="224"/>
      <c r="C186" s="225"/>
      <c r="D186" s="226" t="s">
        <v>207</v>
      </c>
      <c r="E186" s="227" t="s">
        <v>21</v>
      </c>
      <c r="F186" s="228" t="s">
        <v>3842</v>
      </c>
      <c r="G186" s="225"/>
      <c r="H186" s="229">
        <v>296.89999999999998</v>
      </c>
      <c r="I186" s="230"/>
      <c r="J186" s="225"/>
      <c r="K186" s="225"/>
      <c r="L186" s="231"/>
      <c r="M186" s="232"/>
      <c r="N186" s="233"/>
      <c r="O186" s="233"/>
      <c r="P186" s="233"/>
      <c r="Q186" s="233"/>
      <c r="R186" s="233"/>
      <c r="S186" s="233"/>
      <c r="T186" s="234"/>
      <c r="AT186" s="235" t="s">
        <v>207</v>
      </c>
      <c r="AU186" s="235" t="s">
        <v>82</v>
      </c>
      <c r="AV186" s="10" t="s">
        <v>82</v>
      </c>
      <c r="AW186" s="10" t="s">
        <v>35</v>
      </c>
      <c r="AX186" s="10" t="s">
        <v>72</v>
      </c>
      <c r="AY186" s="235" t="s">
        <v>181</v>
      </c>
    </row>
    <row r="187" s="13" customFormat="1">
      <c r="B187" s="280"/>
      <c r="C187" s="281"/>
      <c r="D187" s="226" t="s">
        <v>207</v>
      </c>
      <c r="E187" s="282" t="s">
        <v>21</v>
      </c>
      <c r="F187" s="283" t="s">
        <v>3221</v>
      </c>
      <c r="G187" s="281"/>
      <c r="H187" s="284">
        <v>296.89999999999998</v>
      </c>
      <c r="I187" s="285"/>
      <c r="J187" s="281"/>
      <c r="K187" s="281"/>
      <c r="L187" s="286"/>
      <c r="M187" s="287"/>
      <c r="N187" s="288"/>
      <c r="O187" s="288"/>
      <c r="P187" s="288"/>
      <c r="Q187" s="288"/>
      <c r="R187" s="288"/>
      <c r="S187" s="288"/>
      <c r="T187" s="289"/>
      <c r="AT187" s="290" t="s">
        <v>207</v>
      </c>
      <c r="AU187" s="290" t="s">
        <v>82</v>
      </c>
      <c r="AV187" s="13" t="s">
        <v>188</v>
      </c>
      <c r="AW187" s="13" t="s">
        <v>35</v>
      </c>
      <c r="AX187" s="13" t="s">
        <v>80</v>
      </c>
      <c r="AY187" s="290" t="s">
        <v>181</v>
      </c>
    </row>
    <row r="188" s="1" customFormat="1" ht="16.5" customHeight="1">
      <c r="B188" s="45"/>
      <c r="C188" s="211" t="s">
        <v>354</v>
      </c>
      <c r="D188" s="211" t="s">
        <v>182</v>
      </c>
      <c r="E188" s="212" t="s">
        <v>3642</v>
      </c>
      <c r="F188" s="213" t="s">
        <v>3643</v>
      </c>
      <c r="G188" s="214" t="s">
        <v>219</v>
      </c>
      <c r="H188" s="215">
        <v>296.88900000000001</v>
      </c>
      <c r="I188" s="216"/>
      <c r="J188" s="217">
        <f>ROUND(I188*H188,2)</f>
        <v>0</v>
      </c>
      <c r="K188" s="213" t="s">
        <v>344</v>
      </c>
      <c r="L188" s="218"/>
      <c r="M188" s="219" t="s">
        <v>21</v>
      </c>
      <c r="N188" s="220" t="s">
        <v>43</v>
      </c>
      <c r="O188" s="46"/>
      <c r="P188" s="221">
        <f>O188*H188</f>
        <v>0</v>
      </c>
      <c r="Q188" s="221">
        <v>0.17599999999999999</v>
      </c>
      <c r="R188" s="221">
        <f>Q188*H188</f>
        <v>52.252463999999996</v>
      </c>
      <c r="S188" s="221">
        <v>0</v>
      </c>
      <c r="T188" s="222">
        <f>S188*H188</f>
        <v>0</v>
      </c>
      <c r="AR188" s="23" t="s">
        <v>187</v>
      </c>
      <c r="AT188" s="23" t="s">
        <v>182</v>
      </c>
      <c r="AU188" s="23" t="s">
        <v>82</v>
      </c>
      <c r="AY188" s="23" t="s">
        <v>181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23" t="s">
        <v>80</v>
      </c>
      <c r="BK188" s="223">
        <f>ROUND(I188*H188,2)</f>
        <v>0</v>
      </c>
      <c r="BL188" s="23" t="s">
        <v>188</v>
      </c>
      <c r="BM188" s="23" t="s">
        <v>3843</v>
      </c>
    </row>
    <row r="189" s="1" customFormat="1" ht="25.5" customHeight="1">
      <c r="B189" s="45"/>
      <c r="C189" s="236" t="s">
        <v>358</v>
      </c>
      <c r="D189" s="236" t="s">
        <v>222</v>
      </c>
      <c r="E189" s="237" t="s">
        <v>3344</v>
      </c>
      <c r="F189" s="238" t="s">
        <v>3345</v>
      </c>
      <c r="G189" s="239" t="s">
        <v>219</v>
      </c>
      <c r="H189" s="240">
        <v>14.41</v>
      </c>
      <c r="I189" s="241"/>
      <c r="J189" s="242">
        <f>ROUND(I189*H189,2)</f>
        <v>0</v>
      </c>
      <c r="K189" s="238" t="s">
        <v>344</v>
      </c>
      <c r="L189" s="71"/>
      <c r="M189" s="243" t="s">
        <v>21</v>
      </c>
      <c r="N189" s="244" t="s">
        <v>43</v>
      </c>
      <c r="O189" s="46"/>
      <c r="P189" s="221">
        <f>O189*H189</f>
        <v>0</v>
      </c>
      <c r="Q189" s="221">
        <v>0.10100000000000001</v>
      </c>
      <c r="R189" s="221">
        <f>Q189*H189</f>
        <v>1.4554100000000001</v>
      </c>
      <c r="S189" s="221">
        <v>0</v>
      </c>
      <c r="T189" s="222">
        <f>S189*H189</f>
        <v>0</v>
      </c>
      <c r="AR189" s="23" t="s">
        <v>188</v>
      </c>
      <c r="AT189" s="23" t="s">
        <v>222</v>
      </c>
      <c r="AU189" s="23" t="s">
        <v>82</v>
      </c>
      <c r="AY189" s="23" t="s">
        <v>181</v>
      </c>
      <c r="BE189" s="223">
        <f>IF(N189="základní",J189,0)</f>
        <v>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23" t="s">
        <v>80</v>
      </c>
      <c r="BK189" s="223">
        <f>ROUND(I189*H189,2)</f>
        <v>0</v>
      </c>
      <c r="BL189" s="23" t="s">
        <v>188</v>
      </c>
      <c r="BM189" s="23" t="s">
        <v>3844</v>
      </c>
    </row>
    <row r="190" s="1" customFormat="1" ht="16.5" customHeight="1">
      <c r="B190" s="45"/>
      <c r="C190" s="211" t="s">
        <v>363</v>
      </c>
      <c r="D190" s="211" t="s">
        <v>182</v>
      </c>
      <c r="E190" s="212" t="s">
        <v>3845</v>
      </c>
      <c r="F190" s="213" t="s">
        <v>3349</v>
      </c>
      <c r="G190" s="214" t="s">
        <v>219</v>
      </c>
      <c r="H190" s="215">
        <v>14.41</v>
      </c>
      <c r="I190" s="216"/>
      <c r="J190" s="217">
        <f>ROUND(I190*H190,2)</f>
        <v>0</v>
      </c>
      <c r="K190" s="213" t="s">
        <v>186</v>
      </c>
      <c r="L190" s="218"/>
      <c r="M190" s="219" t="s">
        <v>21</v>
      </c>
      <c r="N190" s="220" t="s">
        <v>43</v>
      </c>
      <c r="O190" s="46"/>
      <c r="P190" s="221">
        <f>O190*H190</f>
        <v>0</v>
      </c>
      <c r="Q190" s="221">
        <v>0</v>
      </c>
      <c r="R190" s="221">
        <f>Q190*H190</f>
        <v>0</v>
      </c>
      <c r="S190" s="221">
        <v>0</v>
      </c>
      <c r="T190" s="222">
        <f>S190*H190</f>
        <v>0</v>
      </c>
      <c r="AR190" s="23" t="s">
        <v>187</v>
      </c>
      <c r="AT190" s="23" t="s">
        <v>182</v>
      </c>
      <c r="AU190" s="23" t="s">
        <v>82</v>
      </c>
      <c r="AY190" s="23" t="s">
        <v>181</v>
      </c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23" t="s">
        <v>80</v>
      </c>
      <c r="BK190" s="223">
        <f>ROUND(I190*H190,2)</f>
        <v>0</v>
      </c>
      <c r="BL190" s="23" t="s">
        <v>188</v>
      </c>
      <c r="BM190" s="23" t="s">
        <v>3846</v>
      </c>
    </row>
    <row r="191" s="1" customFormat="1">
      <c r="B191" s="45"/>
      <c r="C191" s="73"/>
      <c r="D191" s="226" t="s">
        <v>1253</v>
      </c>
      <c r="E191" s="73"/>
      <c r="F191" s="249" t="s">
        <v>3352</v>
      </c>
      <c r="G191" s="73"/>
      <c r="H191" s="73"/>
      <c r="I191" s="183"/>
      <c r="J191" s="73"/>
      <c r="K191" s="73"/>
      <c r="L191" s="71"/>
      <c r="M191" s="250"/>
      <c r="N191" s="46"/>
      <c r="O191" s="46"/>
      <c r="P191" s="46"/>
      <c r="Q191" s="46"/>
      <c r="R191" s="46"/>
      <c r="S191" s="46"/>
      <c r="T191" s="94"/>
      <c r="AT191" s="23" t="s">
        <v>1253</v>
      </c>
      <c r="AU191" s="23" t="s">
        <v>82</v>
      </c>
    </row>
    <row r="192" s="1" customFormat="1" ht="25.5" customHeight="1">
      <c r="B192" s="45"/>
      <c r="C192" s="236" t="s">
        <v>365</v>
      </c>
      <c r="D192" s="236" t="s">
        <v>222</v>
      </c>
      <c r="E192" s="237" t="s">
        <v>3847</v>
      </c>
      <c r="F192" s="238" t="s">
        <v>3848</v>
      </c>
      <c r="G192" s="239" t="s">
        <v>361</v>
      </c>
      <c r="H192" s="240">
        <v>170.59999999999999</v>
      </c>
      <c r="I192" s="241"/>
      <c r="J192" s="242">
        <f>ROUND(I192*H192,2)</f>
        <v>0</v>
      </c>
      <c r="K192" s="238" t="s">
        <v>344</v>
      </c>
      <c r="L192" s="71"/>
      <c r="M192" s="243" t="s">
        <v>21</v>
      </c>
      <c r="N192" s="244" t="s">
        <v>43</v>
      </c>
      <c r="O192" s="46"/>
      <c r="P192" s="221">
        <f>O192*H192</f>
        <v>0</v>
      </c>
      <c r="Q192" s="221">
        <v>0.15540000000000001</v>
      </c>
      <c r="R192" s="221">
        <f>Q192*H192</f>
        <v>26.511240000000001</v>
      </c>
      <c r="S192" s="221">
        <v>0</v>
      </c>
      <c r="T192" s="222">
        <f>S192*H192</f>
        <v>0</v>
      </c>
      <c r="AR192" s="23" t="s">
        <v>188</v>
      </c>
      <c r="AT192" s="23" t="s">
        <v>222</v>
      </c>
      <c r="AU192" s="23" t="s">
        <v>82</v>
      </c>
      <c r="AY192" s="23" t="s">
        <v>181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23" t="s">
        <v>80</v>
      </c>
      <c r="BK192" s="223">
        <f>ROUND(I192*H192,2)</f>
        <v>0</v>
      </c>
      <c r="BL192" s="23" t="s">
        <v>188</v>
      </c>
      <c r="BM192" s="23" t="s">
        <v>3849</v>
      </c>
    </row>
    <row r="193" s="1" customFormat="1" ht="16.5" customHeight="1">
      <c r="B193" s="45"/>
      <c r="C193" s="211" t="s">
        <v>367</v>
      </c>
      <c r="D193" s="211" t="s">
        <v>182</v>
      </c>
      <c r="E193" s="212" t="s">
        <v>3850</v>
      </c>
      <c r="F193" s="213" t="s">
        <v>3851</v>
      </c>
      <c r="G193" s="214" t="s">
        <v>185</v>
      </c>
      <c r="H193" s="215">
        <v>125</v>
      </c>
      <c r="I193" s="216"/>
      <c r="J193" s="217">
        <f>ROUND(I193*H193,2)</f>
        <v>0</v>
      </c>
      <c r="K193" s="213" t="s">
        <v>186</v>
      </c>
      <c r="L193" s="218"/>
      <c r="M193" s="219" t="s">
        <v>21</v>
      </c>
      <c r="N193" s="220" t="s">
        <v>43</v>
      </c>
      <c r="O193" s="46"/>
      <c r="P193" s="221">
        <f>O193*H193</f>
        <v>0</v>
      </c>
      <c r="Q193" s="221">
        <v>0</v>
      </c>
      <c r="R193" s="221">
        <f>Q193*H193</f>
        <v>0</v>
      </c>
      <c r="S193" s="221">
        <v>0</v>
      </c>
      <c r="T193" s="222">
        <f>S193*H193</f>
        <v>0</v>
      </c>
      <c r="AR193" s="23" t="s">
        <v>187</v>
      </c>
      <c r="AT193" s="23" t="s">
        <v>182</v>
      </c>
      <c r="AU193" s="23" t="s">
        <v>82</v>
      </c>
      <c r="AY193" s="23" t="s">
        <v>181</v>
      </c>
      <c r="BE193" s="223">
        <f>IF(N193="základní",J193,0)</f>
        <v>0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23" t="s">
        <v>80</v>
      </c>
      <c r="BK193" s="223">
        <f>ROUND(I193*H193,2)</f>
        <v>0</v>
      </c>
      <c r="BL193" s="23" t="s">
        <v>188</v>
      </c>
      <c r="BM193" s="23" t="s">
        <v>3852</v>
      </c>
    </row>
    <row r="194" s="10" customFormat="1">
      <c r="B194" s="224"/>
      <c r="C194" s="225"/>
      <c r="D194" s="226" t="s">
        <v>207</v>
      </c>
      <c r="E194" s="227" t="s">
        <v>21</v>
      </c>
      <c r="F194" s="228" t="s">
        <v>705</v>
      </c>
      <c r="G194" s="225"/>
      <c r="H194" s="229">
        <v>125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AT194" s="235" t="s">
        <v>207</v>
      </c>
      <c r="AU194" s="235" t="s">
        <v>82</v>
      </c>
      <c r="AV194" s="10" t="s">
        <v>82</v>
      </c>
      <c r="AW194" s="10" t="s">
        <v>35</v>
      </c>
      <c r="AX194" s="10" t="s">
        <v>72</v>
      </c>
      <c r="AY194" s="235" t="s">
        <v>181</v>
      </c>
    </row>
    <row r="195" s="13" customFormat="1">
      <c r="B195" s="280"/>
      <c r="C195" s="281"/>
      <c r="D195" s="226" t="s">
        <v>207</v>
      </c>
      <c r="E195" s="282" t="s">
        <v>21</v>
      </c>
      <c r="F195" s="283" t="s">
        <v>3221</v>
      </c>
      <c r="G195" s="281"/>
      <c r="H195" s="284">
        <v>125</v>
      </c>
      <c r="I195" s="285"/>
      <c r="J195" s="281"/>
      <c r="K195" s="281"/>
      <c r="L195" s="286"/>
      <c r="M195" s="287"/>
      <c r="N195" s="288"/>
      <c r="O195" s="288"/>
      <c r="P195" s="288"/>
      <c r="Q195" s="288"/>
      <c r="R195" s="288"/>
      <c r="S195" s="288"/>
      <c r="T195" s="289"/>
      <c r="AT195" s="290" t="s">
        <v>207</v>
      </c>
      <c r="AU195" s="290" t="s">
        <v>82</v>
      </c>
      <c r="AV195" s="13" t="s">
        <v>188</v>
      </c>
      <c r="AW195" s="13" t="s">
        <v>35</v>
      </c>
      <c r="AX195" s="13" t="s">
        <v>80</v>
      </c>
      <c r="AY195" s="290" t="s">
        <v>181</v>
      </c>
    </row>
    <row r="196" s="1" customFormat="1" ht="16.5" customHeight="1">
      <c r="B196" s="45"/>
      <c r="C196" s="211" t="s">
        <v>373</v>
      </c>
      <c r="D196" s="211" t="s">
        <v>182</v>
      </c>
      <c r="E196" s="212" t="s">
        <v>3853</v>
      </c>
      <c r="F196" s="213" t="s">
        <v>3854</v>
      </c>
      <c r="G196" s="214" t="s">
        <v>185</v>
      </c>
      <c r="H196" s="215">
        <v>11</v>
      </c>
      <c r="I196" s="216"/>
      <c r="J196" s="217">
        <f>ROUND(I196*H196,2)</f>
        <v>0</v>
      </c>
      <c r="K196" s="213" t="s">
        <v>186</v>
      </c>
      <c r="L196" s="218"/>
      <c r="M196" s="219" t="s">
        <v>21</v>
      </c>
      <c r="N196" s="220" t="s">
        <v>43</v>
      </c>
      <c r="O196" s="46"/>
      <c r="P196" s="221">
        <f>O196*H196</f>
        <v>0</v>
      </c>
      <c r="Q196" s="221">
        <v>0</v>
      </c>
      <c r="R196" s="221">
        <f>Q196*H196</f>
        <v>0</v>
      </c>
      <c r="S196" s="221">
        <v>0</v>
      </c>
      <c r="T196" s="222">
        <f>S196*H196</f>
        <v>0</v>
      </c>
      <c r="AR196" s="23" t="s">
        <v>187</v>
      </c>
      <c r="AT196" s="23" t="s">
        <v>182</v>
      </c>
      <c r="AU196" s="23" t="s">
        <v>82</v>
      </c>
      <c r="AY196" s="23" t="s">
        <v>181</v>
      </c>
      <c r="BE196" s="223">
        <f>IF(N196="základní",J196,0)</f>
        <v>0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23" t="s">
        <v>80</v>
      </c>
      <c r="BK196" s="223">
        <f>ROUND(I196*H196,2)</f>
        <v>0</v>
      </c>
      <c r="BL196" s="23" t="s">
        <v>188</v>
      </c>
      <c r="BM196" s="23" t="s">
        <v>3855</v>
      </c>
    </row>
    <row r="197" s="1" customFormat="1" ht="16.5" customHeight="1">
      <c r="B197" s="45"/>
      <c r="C197" s="211" t="s">
        <v>377</v>
      </c>
      <c r="D197" s="211" t="s">
        <v>182</v>
      </c>
      <c r="E197" s="212" t="s">
        <v>3670</v>
      </c>
      <c r="F197" s="213" t="s">
        <v>3856</v>
      </c>
      <c r="G197" s="214" t="s">
        <v>185</v>
      </c>
      <c r="H197" s="215">
        <v>34.600000000000001</v>
      </c>
      <c r="I197" s="216"/>
      <c r="J197" s="217">
        <f>ROUND(I197*H197,2)</f>
        <v>0</v>
      </c>
      <c r="K197" s="213" t="s">
        <v>186</v>
      </c>
      <c r="L197" s="218"/>
      <c r="M197" s="219" t="s">
        <v>21</v>
      </c>
      <c r="N197" s="220" t="s">
        <v>43</v>
      </c>
      <c r="O197" s="46"/>
      <c r="P197" s="221">
        <f>O197*H197</f>
        <v>0</v>
      </c>
      <c r="Q197" s="221">
        <v>0.045999999999999999</v>
      </c>
      <c r="R197" s="221">
        <f>Q197*H197</f>
        <v>1.5916000000000001</v>
      </c>
      <c r="S197" s="221">
        <v>0</v>
      </c>
      <c r="T197" s="222">
        <f>S197*H197</f>
        <v>0</v>
      </c>
      <c r="AR197" s="23" t="s">
        <v>187</v>
      </c>
      <c r="AT197" s="23" t="s">
        <v>182</v>
      </c>
      <c r="AU197" s="23" t="s">
        <v>82</v>
      </c>
      <c r="AY197" s="23" t="s">
        <v>181</v>
      </c>
      <c r="BE197" s="223">
        <f>IF(N197="základní",J197,0)</f>
        <v>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23" t="s">
        <v>80</v>
      </c>
      <c r="BK197" s="223">
        <f>ROUND(I197*H197,2)</f>
        <v>0</v>
      </c>
      <c r="BL197" s="23" t="s">
        <v>188</v>
      </c>
      <c r="BM197" s="23" t="s">
        <v>3857</v>
      </c>
    </row>
    <row r="198" s="10" customFormat="1">
      <c r="B198" s="224"/>
      <c r="C198" s="225"/>
      <c r="D198" s="226" t="s">
        <v>207</v>
      </c>
      <c r="E198" s="227" t="s">
        <v>21</v>
      </c>
      <c r="F198" s="228" t="s">
        <v>3858</v>
      </c>
      <c r="G198" s="225"/>
      <c r="H198" s="229">
        <v>34.600000000000001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AT198" s="235" t="s">
        <v>207</v>
      </c>
      <c r="AU198" s="235" t="s">
        <v>82</v>
      </c>
      <c r="AV198" s="10" t="s">
        <v>82</v>
      </c>
      <c r="AW198" s="10" t="s">
        <v>35</v>
      </c>
      <c r="AX198" s="10" t="s">
        <v>80</v>
      </c>
      <c r="AY198" s="235" t="s">
        <v>181</v>
      </c>
    </row>
    <row r="199" s="9" customFormat="1" ht="29.88" customHeight="1">
      <c r="B199" s="197"/>
      <c r="C199" s="198"/>
      <c r="D199" s="199" t="s">
        <v>71</v>
      </c>
      <c r="E199" s="259" t="s">
        <v>216</v>
      </c>
      <c r="F199" s="259" t="s">
        <v>3359</v>
      </c>
      <c r="G199" s="198"/>
      <c r="H199" s="198"/>
      <c r="I199" s="201"/>
      <c r="J199" s="260">
        <f>BK199</f>
        <v>0</v>
      </c>
      <c r="K199" s="198"/>
      <c r="L199" s="203"/>
      <c r="M199" s="204"/>
      <c r="N199" s="205"/>
      <c r="O199" s="205"/>
      <c r="P199" s="206">
        <f>SUM(P200:P218)</f>
        <v>0</v>
      </c>
      <c r="Q199" s="205"/>
      <c r="R199" s="206">
        <f>SUM(R200:R218)</f>
        <v>0</v>
      </c>
      <c r="S199" s="205"/>
      <c r="T199" s="207">
        <f>SUM(T200:T218)</f>
        <v>0</v>
      </c>
      <c r="AR199" s="208" t="s">
        <v>80</v>
      </c>
      <c r="AT199" s="209" t="s">
        <v>71</v>
      </c>
      <c r="AU199" s="209" t="s">
        <v>80</v>
      </c>
      <c r="AY199" s="208" t="s">
        <v>181</v>
      </c>
      <c r="BK199" s="210">
        <f>SUM(BK200:BK218)</f>
        <v>0</v>
      </c>
    </row>
    <row r="200" s="1" customFormat="1" ht="16.5" customHeight="1">
      <c r="B200" s="45"/>
      <c r="C200" s="236" t="s">
        <v>381</v>
      </c>
      <c r="D200" s="236" t="s">
        <v>222</v>
      </c>
      <c r="E200" s="237" t="s">
        <v>3688</v>
      </c>
      <c r="F200" s="238" t="s">
        <v>3689</v>
      </c>
      <c r="G200" s="239" t="s">
        <v>361</v>
      </c>
      <c r="H200" s="240">
        <v>19</v>
      </c>
      <c r="I200" s="241"/>
      <c r="J200" s="242">
        <f>ROUND(I200*H200,2)</f>
        <v>0</v>
      </c>
      <c r="K200" s="238" t="s">
        <v>344</v>
      </c>
      <c r="L200" s="71"/>
      <c r="M200" s="243" t="s">
        <v>21</v>
      </c>
      <c r="N200" s="244" t="s">
        <v>43</v>
      </c>
      <c r="O200" s="46"/>
      <c r="P200" s="221">
        <f>O200*H200</f>
        <v>0</v>
      </c>
      <c r="Q200" s="221">
        <v>0</v>
      </c>
      <c r="R200" s="221">
        <f>Q200*H200</f>
        <v>0</v>
      </c>
      <c r="S200" s="221">
        <v>0</v>
      </c>
      <c r="T200" s="222">
        <f>S200*H200</f>
        <v>0</v>
      </c>
      <c r="AR200" s="23" t="s">
        <v>188</v>
      </c>
      <c r="AT200" s="23" t="s">
        <v>222</v>
      </c>
      <c r="AU200" s="23" t="s">
        <v>82</v>
      </c>
      <c r="AY200" s="23" t="s">
        <v>181</v>
      </c>
      <c r="BE200" s="223">
        <f>IF(N200="základní",J200,0)</f>
        <v>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23" t="s">
        <v>80</v>
      </c>
      <c r="BK200" s="223">
        <f>ROUND(I200*H200,2)</f>
        <v>0</v>
      </c>
      <c r="BL200" s="23" t="s">
        <v>188</v>
      </c>
      <c r="BM200" s="23" t="s">
        <v>3859</v>
      </c>
    </row>
    <row r="201" s="10" customFormat="1">
      <c r="B201" s="224"/>
      <c r="C201" s="225"/>
      <c r="D201" s="226" t="s">
        <v>207</v>
      </c>
      <c r="E201" s="227" t="s">
        <v>21</v>
      </c>
      <c r="F201" s="228" t="s">
        <v>3860</v>
      </c>
      <c r="G201" s="225"/>
      <c r="H201" s="229">
        <v>19</v>
      </c>
      <c r="I201" s="230"/>
      <c r="J201" s="225"/>
      <c r="K201" s="225"/>
      <c r="L201" s="231"/>
      <c r="M201" s="232"/>
      <c r="N201" s="233"/>
      <c r="O201" s="233"/>
      <c r="P201" s="233"/>
      <c r="Q201" s="233"/>
      <c r="R201" s="233"/>
      <c r="S201" s="233"/>
      <c r="T201" s="234"/>
      <c r="AT201" s="235" t="s">
        <v>207</v>
      </c>
      <c r="AU201" s="235" t="s">
        <v>82</v>
      </c>
      <c r="AV201" s="10" t="s">
        <v>82</v>
      </c>
      <c r="AW201" s="10" t="s">
        <v>35</v>
      </c>
      <c r="AX201" s="10" t="s">
        <v>72</v>
      </c>
      <c r="AY201" s="235" t="s">
        <v>181</v>
      </c>
    </row>
    <row r="202" s="13" customFormat="1">
      <c r="B202" s="280"/>
      <c r="C202" s="281"/>
      <c r="D202" s="226" t="s">
        <v>207</v>
      </c>
      <c r="E202" s="282" t="s">
        <v>21</v>
      </c>
      <c r="F202" s="283" t="s">
        <v>3221</v>
      </c>
      <c r="G202" s="281"/>
      <c r="H202" s="284">
        <v>19</v>
      </c>
      <c r="I202" s="285"/>
      <c r="J202" s="281"/>
      <c r="K202" s="281"/>
      <c r="L202" s="286"/>
      <c r="M202" s="287"/>
      <c r="N202" s="288"/>
      <c r="O202" s="288"/>
      <c r="P202" s="288"/>
      <c r="Q202" s="288"/>
      <c r="R202" s="288"/>
      <c r="S202" s="288"/>
      <c r="T202" s="289"/>
      <c r="AT202" s="290" t="s">
        <v>207</v>
      </c>
      <c r="AU202" s="290" t="s">
        <v>82</v>
      </c>
      <c r="AV202" s="13" t="s">
        <v>188</v>
      </c>
      <c r="AW202" s="13" t="s">
        <v>35</v>
      </c>
      <c r="AX202" s="13" t="s">
        <v>80</v>
      </c>
      <c r="AY202" s="290" t="s">
        <v>181</v>
      </c>
    </row>
    <row r="203" s="1" customFormat="1" ht="16.5" customHeight="1">
      <c r="B203" s="45"/>
      <c r="C203" s="236" t="s">
        <v>385</v>
      </c>
      <c r="D203" s="236" t="s">
        <v>222</v>
      </c>
      <c r="E203" s="237" t="s">
        <v>3691</v>
      </c>
      <c r="F203" s="238" t="s">
        <v>3692</v>
      </c>
      <c r="G203" s="239" t="s">
        <v>256</v>
      </c>
      <c r="H203" s="240">
        <v>27.777999999999999</v>
      </c>
      <c r="I203" s="241"/>
      <c r="J203" s="242">
        <f>ROUND(I203*H203,2)</f>
        <v>0</v>
      </c>
      <c r="K203" s="238" t="s">
        <v>186</v>
      </c>
      <c r="L203" s="71"/>
      <c r="M203" s="243" t="s">
        <v>21</v>
      </c>
      <c r="N203" s="244" t="s">
        <v>43</v>
      </c>
      <c r="O203" s="46"/>
      <c r="P203" s="221">
        <f>O203*H203</f>
        <v>0</v>
      </c>
      <c r="Q203" s="221">
        <v>0</v>
      </c>
      <c r="R203" s="221">
        <f>Q203*H203</f>
        <v>0</v>
      </c>
      <c r="S203" s="221">
        <v>0</v>
      </c>
      <c r="T203" s="222">
        <f>S203*H203</f>
        <v>0</v>
      </c>
      <c r="AR203" s="23" t="s">
        <v>188</v>
      </c>
      <c r="AT203" s="23" t="s">
        <v>222</v>
      </c>
      <c r="AU203" s="23" t="s">
        <v>82</v>
      </c>
      <c r="AY203" s="23" t="s">
        <v>181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23" t="s">
        <v>80</v>
      </c>
      <c r="BK203" s="223">
        <f>ROUND(I203*H203,2)</f>
        <v>0</v>
      </c>
      <c r="BL203" s="23" t="s">
        <v>188</v>
      </c>
      <c r="BM203" s="23" t="s">
        <v>3861</v>
      </c>
    </row>
    <row r="204" s="10" customFormat="1">
      <c r="B204" s="224"/>
      <c r="C204" s="225"/>
      <c r="D204" s="226" t="s">
        <v>207</v>
      </c>
      <c r="E204" s="227" t="s">
        <v>21</v>
      </c>
      <c r="F204" s="228" t="s">
        <v>3862</v>
      </c>
      <c r="G204" s="225"/>
      <c r="H204" s="229">
        <v>27.777999999999999</v>
      </c>
      <c r="I204" s="230"/>
      <c r="J204" s="225"/>
      <c r="K204" s="225"/>
      <c r="L204" s="231"/>
      <c r="M204" s="232"/>
      <c r="N204" s="233"/>
      <c r="O204" s="233"/>
      <c r="P204" s="233"/>
      <c r="Q204" s="233"/>
      <c r="R204" s="233"/>
      <c r="S204" s="233"/>
      <c r="T204" s="234"/>
      <c r="AT204" s="235" t="s">
        <v>207</v>
      </c>
      <c r="AU204" s="235" t="s">
        <v>82</v>
      </c>
      <c r="AV204" s="10" t="s">
        <v>82</v>
      </c>
      <c r="AW204" s="10" t="s">
        <v>35</v>
      </c>
      <c r="AX204" s="10" t="s">
        <v>72</v>
      </c>
      <c r="AY204" s="235" t="s">
        <v>181</v>
      </c>
    </row>
    <row r="205" s="13" customFormat="1">
      <c r="B205" s="280"/>
      <c r="C205" s="281"/>
      <c r="D205" s="226" t="s">
        <v>207</v>
      </c>
      <c r="E205" s="282" t="s">
        <v>21</v>
      </c>
      <c r="F205" s="283" t="s">
        <v>3221</v>
      </c>
      <c r="G205" s="281"/>
      <c r="H205" s="284">
        <v>27.777999999999999</v>
      </c>
      <c r="I205" s="285"/>
      <c r="J205" s="281"/>
      <c r="K205" s="281"/>
      <c r="L205" s="286"/>
      <c r="M205" s="287"/>
      <c r="N205" s="288"/>
      <c r="O205" s="288"/>
      <c r="P205" s="288"/>
      <c r="Q205" s="288"/>
      <c r="R205" s="288"/>
      <c r="S205" s="288"/>
      <c r="T205" s="289"/>
      <c r="AT205" s="290" t="s">
        <v>207</v>
      </c>
      <c r="AU205" s="290" t="s">
        <v>82</v>
      </c>
      <c r="AV205" s="13" t="s">
        <v>188</v>
      </c>
      <c r="AW205" s="13" t="s">
        <v>35</v>
      </c>
      <c r="AX205" s="13" t="s">
        <v>80</v>
      </c>
      <c r="AY205" s="290" t="s">
        <v>181</v>
      </c>
    </row>
    <row r="206" s="1" customFormat="1" ht="16.5" customHeight="1">
      <c r="B206" s="45"/>
      <c r="C206" s="236" t="s">
        <v>389</v>
      </c>
      <c r="D206" s="236" t="s">
        <v>222</v>
      </c>
      <c r="E206" s="237" t="s">
        <v>3696</v>
      </c>
      <c r="F206" s="238" t="s">
        <v>3697</v>
      </c>
      <c r="G206" s="239" t="s">
        <v>256</v>
      </c>
      <c r="H206" s="240">
        <v>249.93000000000001</v>
      </c>
      <c r="I206" s="241"/>
      <c r="J206" s="242">
        <f>ROUND(I206*H206,2)</f>
        <v>0</v>
      </c>
      <c r="K206" s="238" t="s">
        <v>186</v>
      </c>
      <c r="L206" s="71"/>
      <c r="M206" s="243" t="s">
        <v>21</v>
      </c>
      <c r="N206" s="244" t="s">
        <v>43</v>
      </c>
      <c r="O206" s="46"/>
      <c r="P206" s="221">
        <f>O206*H206</f>
        <v>0</v>
      </c>
      <c r="Q206" s="221">
        <v>0</v>
      </c>
      <c r="R206" s="221">
        <f>Q206*H206</f>
        <v>0</v>
      </c>
      <c r="S206" s="221">
        <v>0</v>
      </c>
      <c r="T206" s="222">
        <f>S206*H206</f>
        <v>0</v>
      </c>
      <c r="AR206" s="23" t="s">
        <v>188</v>
      </c>
      <c r="AT206" s="23" t="s">
        <v>222</v>
      </c>
      <c r="AU206" s="23" t="s">
        <v>82</v>
      </c>
      <c r="AY206" s="23" t="s">
        <v>181</v>
      </c>
      <c r="BE206" s="223">
        <f>IF(N206="základní",J206,0)</f>
        <v>0</v>
      </c>
      <c r="BF206" s="223">
        <f>IF(N206="snížená",J206,0)</f>
        <v>0</v>
      </c>
      <c r="BG206" s="223">
        <f>IF(N206="zákl. přenesená",J206,0)</f>
        <v>0</v>
      </c>
      <c r="BH206" s="223">
        <f>IF(N206="sníž. přenesená",J206,0)</f>
        <v>0</v>
      </c>
      <c r="BI206" s="223">
        <f>IF(N206="nulová",J206,0)</f>
        <v>0</v>
      </c>
      <c r="BJ206" s="23" t="s">
        <v>80</v>
      </c>
      <c r="BK206" s="223">
        <f>ROUND(I206*H206,2)</f>
        <v>0</v>
      </c>
      <c r="BL206" s="23" t="s">
        <v>188</v>
      </c>
      <c r="BM206" s="23" t="s">
        <v>3863</v>
      </c>
    </row>
    <row r="207" s="10" customFormat="1">
      <c r="B207" s="224"/>
      <c r="C207" s="225"/>
      <c r="D207" s="226" t="s">
        <v>207</v>
      </c>
      <c r="E207" s="227" t="s">
        <v>21</v>
      </c>
      <c r="F207" s="228" t="s">
        <v>3864</v>
      </c>
      <c r="G207" s="225"/>
      <c r="H207" s="229">
        <v>249.93000000000001</v>
      </c>
      <c r="I207" s="230"/>
      <c r="J207" s="225"/>
      <c r="K207" s="225"/>
      <c r="L207" s="231"/>
      <c r="M207" s="232"/>
      <c r="N207" s="233"/>
      <c r="O207" s="233"/>
      <c r="P207" s="233"/>
      <c r="Q207" s="233"/>
      <c r="R207" s="233"/>
      <c r="S207" s="233"/>
      <c r="T207" s="234"/>
      <c r="AT207" s="235" t="s">
        <v>207</v>
      </c>
      <c r="AU207" s="235" t="s">
        <v>82</v>
      </c>
      <c r="AV207" s="10" t="s">
        <v>82</v>
      </c>
      <c r="AW207" s="10" t="s">
        <v>35</v>
      </c>
      <c r="AX207" s="10" t="s">
        <v>72</v>
      </c>
      <c r="AY207" s="235" t="s">
        <v>181</v>
      </c>
    </row>
    <row r="208" s="13" customFormat="1">
      <c r="B208" s="280"/>
      <c r="C208" s="281"/>
      <c r="D208" s="226" t="s">
        <v>207</v>
      </c>
      <c r="E208" s="282" t="s">
        <v>21</v>
      </c>
      <c r="F208" s="283" t="s">
        <v>3221</v>
      </c>
      <c r="G208" s="281"/>
      <c r="H208" s="284">
        <v>249.93000000000001</v>
      </c>
      <c r="I208" s="285"/>
      <c r="J208" s="281"/>
      <c r="K208" s="281"/>
      <c r="L208" s="286"/>
      <c r="M208" s="287"/>
      <c r="N208" s="288"/>
      <c r="O208" s="288"/>
      <c r="P208" s="288"/>
      <c r="Q208" s="288"/>
      <c r="R208" s="288"/>
      <c r="S208" s="288"/>
      <c r="T208" s="289"/>
      <c r="AT208" s="290" t="s">
        <v>207</v>
      </c>
      <c r="AU208" s="290" t="s">
        <v>82</v>
      </c>
      <c r="AV208" s="13" t="s">
        <v>188</v>
      </c>
      <c r="AW208" s="13" t="s">
        <v>35</v>
      </c>
      <c r="AX208" s="13" t="s">
        <v>80</v>
      </c>
      <c r="AY208" s="290" t="s">
        <v>181</v>
      </c>
    </row>
    <row r="209" s="1" customFormat="1" ht="16.5" customHeight="1">
      <c r="B209" s="45"/>
      <c r="C209" s="236" t="s">
        <v>393</v>
      </c>
      <c r="D209" s="236" t="s">
        <v>222</v>
      </c>
      <c r="E209" s="237" t="s">
        <v>3865</v>
      </c>
      <c r="F209" s="238" t="s">
        <v>3701</v>
      </c>
      <c r="G209" s="239" t="s">
        <v>256</v>
      </c>
      <c r="H209" s="240">
        <v>97.233999999999995</v>
      </c>
      <c r="I209" s="241"/>
      <c r="J209" s="242">
        <f>ROUND(I209*H209,2)</f>
        <v>0</v>
      </c>
      <c r="K209" s="238" t="s">
        <v>186</v>
      </c>
      <c r="L209" s="71"/>
      <c r="M209" s="243" t="s">
        <v>21</v>
      </c>
      <c r="N209" s="244" t="s">
        <v>43</v>
      </c>
      <c r="O209" s="46"/>
      <c r="P209" s="221">
        <f>O209*H209</f>
        <v>0</v>
      </c>
      <c r="Q209" s="221">
        <v>0</v>
      </c>
      <c r="R209" s="221">
        <f>Q209*H209</f>
        <v>0</v>
      </c>
      <c r="S209" s="221">
        <v>0</v>
      </c>
      <c r="T209" s="222">
        <f>S209*H209</f>
        <v>0</v>
      </c>
      <c r="AR209" s="23" t="s">
        <v>188</v>
      </c>
      <c r="AT209" s="23" t="s">
        <v>222</v>
      </c>
      <c r="AU209" s="23" t="s">
        <v>82</v>
      </c>
      <c r="AY209" s="23" t="s">
        <v>181</v>
      </c>
      <c r="BE209" s="223">
        <f>IF(N209="základní",J209,0)</f>
        <v>0</v>
      </c>
      <c r="BF209" s="223">
        <f>IF(N209="snížená",J209,0)</f>
        <v>0</v>
      </c>
      <c r="BG209" s="223">
        <f>IF(N209="zákl. přenesená",J209,0)</f>
        <v>0</v>
      </c>
      <c r="BH209" s="223">
        <f>IF(N209="sníž. přenesená",J209,0)</f>
        <v>0</v>
      </c>
      <c r="BI209" s="223">
        <f>IF(N209="nulová",J209,0)</f>
        <v>0</v>
      </c>
      <c r="BJ209" s="23" t="s">
        <v>80</v>
      </c>
      <c r="BK209" s="223">
        <f>ROUND(I209*H209,2)</f>
        <v>0</v>
      </c>
      <c r="BL209" s="23" t="s">
        <v>188</v>
      </c>
      <c r="BM209" s="23" t="s">
        <v>3866</v>
      </c>
    </row>
    <row r="210" s="10" customFormat="1">
      <c r="B210" s="224"/>
      <c r="C210" s="225"/>
      <c r="D210" s="226" t="s">
        <v>207</v>
      </c>
      <c r="E210" s="227" t="s">
        <v>21</v>
      </c>
      <c r="F210" s="228" t="s">
        <v>21</v>
      </c>
      <c r="G210" s="225"/>
      <c r="H210" s="229">
        <v>0</v>
      </c>
      <c r="I210" s="230"/>
      <c r="J210" s="225"/>
      <c r="K210" s="225"/>
      <c r="L210" s="231"/>
      <c r="M210" s="232"/>
      <c r="N210" s="233"/>
      <c r="O210" s="233"/>
      <c r="P210" s="233"/>
      <c r="Q210" s="233"/>
      <c r="R210" s="233"/>
      <c r="S210" s="233"/>
      <c r="T210" s="234"/>
      <c r="AT210" s="235" t="s">
        <v>207</v>
      </c>
      <c r="AU210" s="235" t="s">
        <v>82</v>
      </c>
      <c r="AV210" s="10" t="s">
        <v>82</v>
      </c>
      <c r="AW210" s="10" t="s">
        <v>6</v>
      </c>
      <c r="AX210" s="10" t="s">
        <v>72</v>
      </c>
      <c r="AY210" s="235" t="s">
        <v>181</v>
      </c>
    </row>
    <row r="211" s="10" customFormat="1">
      <c r="B211" s="224"/>
      <c r="C211" s="225"/>
      <c r="D211" s="226" t="s">
        <v>207</v>
      </c>
      <c r="E211" s="227" t="s">
        <v>21</v>
      </c>
      <c r="F211" s="228" t="s">
        <v>3867</v>
      </c>
      <c r="G211" s="225"/>
      <c r="H211" s="229">
        <v>97.233999999999995</v>
      </c>
      <c r="I211" s="230"/>
      <c r="J211" s="225"/>
      <c r="K211" s="225"/>
      <c r="L211" s="231"/>
      <c r="M211" s="232"/>
      <c r="N211" s="233"/>
      <c r="O211" s="233"/>
      <c r="P211" s="233"/>
      <c r="Q211" s="233"/>
      <c r="R211" s="233"/>
      <c r="S211" s="233"/>
      <c r="T211" s="234"/>
      <c r="AT211" s="235" t="s">
        <v>207</v>
      </c>
      <c r="AU211" s="235" t="s">
        <v>82</v>
      </c>
      <c r="AV211" s="10" t="s">
        <v>82</v>
      </c>
      <c r="AW211" s="10" t="s">
        <v>35</v>
      </c>
      <c r="AX211" s="10" t="s">
        <v>72</v>
      </c>
      <c r="AY211" s="235" t="s">
        <v>181</v>
      </c>
    </row>
    <row r="212" s="13" customFormat="1">
      <c r="B212" s="280"/>
      <c r="C212" s="281"/>
      <c r="D212" s="226" t="s">
        <v>207</v>
      </c>
      <c r="E212" s="282" t="s">
        <v>21</v>
      </c>
      <c r="F212" s="283" t="s">
        <v>3221</v>
      </c>
      <c r="G212" s="281"/>
      <c r="H212" s="284">
        <v>97.233999999999995</v>
      </c>
      <c r="I212" s="285"/>
      <c r="J212" s="281"/>
      <c r="K212" s="281"/>
      <c r="L212" s="286"/>
      <c r="M212" s="287"/>
      <c r="N212" s="288"/>
      <c r="O212" s="288"/>
      <c r="P212" s="288"/>
      <c r="Q212" s="288"/>
      <c r="R212" s="288"/>
      <c r="S212" s="288"/>
      <c r="T212" s="289"/>
      <c r="AT212" s="290" t="s">
        <v>207</v>
      </c>
      <c r="AU212" s="290" t="s">
        <v>82</v>
      </c>
      <c r="AV212" s="13" t="s">
        <v>188</v>
      </c>
      <c r="AW212" s="13" t="s">
        <v>35</v>
      </c>
      <c r="AX212" s="13" t="s">
        <v>80</v>
      </c>
      <c r="AY212" s="290" t="s">
        <v>181</v>
      </c>
    </row>
    <row r="213" s="1" customFormat="1" ht="16.5" customHeight="1">
      <c r="B213" s="45"/>
      <c r="C213" s="236" t="s">
        <v>397</v>
      </c>
      <c r="D213" s="236" t="s">
        <v>222</v>
      </c>
      <c r="E213" s="237" t="s">
        <v>3704</v>
      </c>
      <c r="F213" s="238" t="s">
        <v>3705</v>
      </c>
      <c r="G213" s="239" t="s">
        <v>256</v>
      </c>
      <c r="H213" s="240">
        <v>27.777999999999999</v>
      </c>
      <c r="I213" s="241"/>
      <c r="J213" s="242">
        <f>ROUND(I213*H213,2)</f>
        <v>0</v>
      </c>
      <c r="K213" s="238" t="s">
        <v>186</v>
      </c>
      <c r="L213" s="71"/>
      <c r="M213" s="243" t="s">
        <v>21</v>
      </c>
      <c r="N213" s="244" t="s">
        <v>43</v>
      </c>
      <c r="O213" s="46"/>
      <c r="P213" s="221">
        <f>O213*H213</f>
        <v>0</v>
      </c>
      <c r="Q213" s="221">
        <v>0</v>
      </c>
      <c r="R213" s="221">
        <f>Q213*H213</f>
        <v>0</v>
      </c>
      <c r="S213" s="221">
        <v>0</v>
      </c>
      <c r="T213" s="222">
        <f>S213*H213</f>
        <v>0</v>
      </c>
      <c r="AR213" s="23" t="s">
        <v>188</v>
      </c>
      <c r="AT213" s="23" t="s">
        <v>222</v>
      </c>
      <c r="AU213" s="23" t="s">
        <v>82</v>
      </c>
      <c r="AY213" s="23" t="s">
        <v>181</v>
      </c>
      <c r="BE213" s="223">
        <f>IF(N213="základní",J213,0)</f>
        <v>0</v>
      </c>
      <c r="BF213" s="223">
        <f>IF(N213="snížená",J213,0)</f>
        <v>0</v>
      </c>
      <c r="BG213" s="223">
        <f>IF(N213="zákl. přenesená",J213,0)</f>
        <v>0</v>
      </c>
      <c r="BH213" s="223">
        <f>IF(N213="sníž. přenesená",J213,0)</f>
        <v>0</v>
      </c>
      <c r="BI213" s="223">
        <f>IF(N213="nulová",J213,0)</f>
        <v>0</v>
      </c>
      <c r="BJ213" s="23" t="s">
        <v>80</v>
      </c>
      <c r="BK213" s="223">
        <f>ROUND(I213*H213,2)</f>
        <v>0</v>
      </c>
      <c r="BL213" s="23" t="s">
        <v>188</v>
      </c>
      <c r="BM213" s="23" t="s">
        <v>3868</v>
      </c>
    </row>
    <row r="214" s="10" customFormat="1">
      <c r="B214" s="224"/>
      <c r="C214" s="225"/>
      <c r="D214" s="226" t="s">
        <v>207</v>
      </c>
      <c r="E214" s="227" t="s">
        <v>21</v>
      </c>
      <c r="F214" s="228" t="s">
        <v>3862</v>
      </c>
      <c r="G214" s="225"/>
      <c r="H214" s="229">
        <v>27.777999999999999</v>
      </c>
      <c r="I214" s="230"/>
      <c r="J214" s="225"/>
      <c r="K214" s="225"/>
      <c r="L214" s="231"/>
      <c r="M214" s="232"/>
      <c r="N214" s="233"/>
      <c r="O214" s="233"/>
      <c r="P214" s="233"/>
      <c r="Q214" s="233"/>
      <c r="R214" s="233"/>
      <c r="S214" s="233"/>
      <c r="T214" s="234"/>
      <c r="AT214" s="235" t="s">
        <v>207</v>
      </c>
      <c r="AU214" s="235" t="s">
        <v>82</v>
      </c>
      <c r="AV214" s="10" t="s">
        <v>82</v>
      </c>
      <c r="AW214" s="10" t="s">
        <v>35</v>
      </c>
      <c r="AX214" s="10" t="s">
        <v>72</v>
      </c>
      <c r="AY214" s="235" t="s">
        <v>181</v>
      </c>
    </row>
    <row r="215" s="13" customFormat="1">
      <c r="B215" s="280"/>
      <c r="C215" s="281"/>
      <c r="D215" s="226" t="s">
        <v>207</v>
      </c>
      <c r="E215" s="282" t="s">
        <v>21</v>
      </c>
      <c r="F215" s="283" t="s">
        <v>3221</v>
      </c>
      <c r="G215" s="281"/>
      <c r="H215" s="284">
        <v>27.777999999999999</v>
      </c>
      <c r="I215" s="285"/>
      <c r="J215" s="281"/>
      <c r="K215" s="281"/>
      <c r="L215" s="286"/>
      <c r="M215" s="287"/>
      <c r="N215" s="288"/>
      <c r="O215" s="288"/>
      <c r="P215" s="288"/>
      <c r="Q215" s="288"/>
      <c r="R215" s="288"/>
      <c r="S215" s="288"/>
      <c r="T215" s="289"/>
      <c r="AT215" s="290" t="s">
        <v>207</v>
      </c>
      <c r="AU215" s="290" t="s">
        <v>82</v>
      </c>
      <c r="AV215" s="13" t="s">
        <v>188</v>
      </c>
      <c r="AW215" s="13" t="s">
        <v>35</v>
      </c>
      <c r="AX215" s="13" t="s">
        <v>80</v>
      </c>
      <c r="AY215" s="290" t="s">
        <v>181</v>
      </c>
    </row>
    <row r="216" s="1" customFormat="1" ht="16.5" customHeight="1">
      <c r="B216" s="45"/>
      <c r="C216" s="236" t="s">
        <v>401</v>
      </c>
      <c r="D216" s="236" t="s">
        <v>222</v>
      </c>
      <c r="E216" s="237" t="s">
        <v>3708</v>
      </c>
      <c r="F216" s="238" t="s">
        <v>3709</v>
      </c>
      <c r="G216" s="239" t="s">
        <v>256</v>
      </c>
      <c r="H216" s="240">
        <v>3.7999999999999998</v>
      </c>
      <c r="I216" s="241"/>
      <c r="J216" s="242">
        <f>ROUND(I216*H216,2)</f>
        <v>0</v>
      </c>
      <c r="K216" s="238" t="s">
        <v>186</v>
      </c>
      <c r="L216" s="71"/>
      <c r="M216" s="243" t="s">
        <v>21</v>
      </c>
      <c r="N216" s="244" t="s">
        <v>43</v>
      </c>
      <c r="O216" s="46"/>
      <c r="P216" s="221">
        <f>O216*H216</f>
        <v>0</v>
      </c>
      <c r="Q216" s="221">
        <v>0</v>
      </c>
      <c r="R216" s="221">
        <f>Q216*H216</f>
        <v>0</v>
      </c>
      <c r="S216" s="221">
        <v>0</v>
      </c>
      <c r="T216" s="222">
        <f>S216*H216</f>
        <v>0</v>
      </c>
      <c r="AR216" s="23" t="s">
        <v>188</v>
      </c>
      <c r="AT216" s="23" t="s">
        <v>222</v>
      </c>
      <c r="AU216" s="23" t="s">
        <v>82</v>
      </c>
      <c r="AY216" s="23" t="s">
        <v>181</v>
      </c>
      <c r="BE216" s="223">
        <f>IF(N216="základní",J216,0)</f>
        <v>0</v>
      </c>
      <c r="BF216" s="223">
        <f>IF(N216="snížená",J216,0)</f>
        <v>0</v>
      </c>
      <c r="BG216" s="223">
        <f>IF(N216="zákl. přenesená",J216,0)</f>
        <v>0</v>
      </c>
      <c r="BH216" s="223">
        <f>IF(N216="sníž. přenesená",J216,0)</f>
        <v>0</v>
      </c>
      <c r="BI216" s="223">
        <f>IF(N216="nulová",J216,0)</f>
        <v>0</v>
      </c>
      <c r="BJ216" s="23" t="s">
        <v>80</v>
      </c>
      <c r="BK216" s="223">
        <f>ROUND(I216*H216,2)</f>
        <v>0</v>
      </c>
      <c r="BL216" s="23" t="s">
        <v>188</v>
      </c>
      <c r="BM216" s="23" t="s">
        <v>3869</v>
      </c>
    </row>
    <row r="217" s="10" customFormat="1">
      <c r="B217" s="224"/>
      <c r="C217" s="225"/>
      <c r="D217" s="226" t="s">
        <v>207</v>
      </c>
      <c r="E217" s="227" t="s">
        <v>21</v>
      </c>
      <c r="F217" s="228" t="s">
        <v>3870</v>
      </c>
      <c r="G217" s="225"/>
      <c r="H217" s="229">
        <v>3.7999999999999998</v>
      </c>
      <c r="I217" s="230"/>
      <c r="J217" s="225"/>
      <c r="K217" s="225"/>
      <c r="L217" s="231"/>
      <c r="M217" s="232"/>
      <c r="N217" s="233"/>
      <c r="O217" s="233"/>
      <c r="P217" s="233"/>
      <c r="Q217" s="233"/>
      <c r="R217" s="233"/>
      <c r="S217" s="233"/>
      <c r="T217" s="234"/>
      <c r="AT217" s="235" t="s">
        <v>207</v>
      </c>
      <c r="AU217" s="235" t="s">
        <v>82</v>
      </c>
      <c r="AV217" s="10" t="s">
        <v>82</v>
      </c>
      <c r="AW217" s="10" t="s">
        <v>35</v>
      </c>
      <c r="AX217" s="10" t="s">
        <v>72</v>
      </c>
      <c r="AY217" s="235" t="s">
        <v>181</v>
      </c>
    </row>
    <row r="218" s="13" customFormat="1">
      <c r="B218" s="280"/>
      <c r="C218" s="281"/>
      <c r="D218" s="226" t="s">
        <v>207</v>
      </c>
      <c r="E218" s="282" t="s">
        <v>21</v>
      </c>
      <c r="F218" s="283" t="s">
        <v>3221</v>
      </c>
      <c r="G218" s="281"/>
      <c r="H218" s="284">
        <v>3.7999999999999998</v>
      </c>
      <c r="I218" s="285"/>
      <c r="J218" s="281"/>
      <c r="K218" s="281"/>
      <c r="L218" s="286"/>
      <c r="M218" s="291"/>
      <c r="N218" s="292"/>
      <c r="O218" s="292"/>
      <c r="P218" s="292"/>
      <c r="Q218" s="292"/>
      <c r="R218" s="292"/>
      <c r="S218" s="292"/>
      <c r="T218" s="293"/>
      <c r="AT218" s="290" t="s">
        <v>207</v>
      </c>
      <c r="AU218" s="290" t="s">
        <v>82</v>
      </c>
      <c r="AV218" s="13" t="s">
        <v>188</v>
      </c>
      <c r="AW218" s="13" t="s">
        <v>35</v>
      </c>
      <c r="AX218" s="13" t="s">
        <v>80</v>
      </c>
      <c r="AY218" s="290" t="s">
        <v>181</v>
      </c>
    </row>
    <row r="219" s="1" customFormat="1" ht="6.96" customHeight="1">
      <c r="B219" s="66"/>
      <c r="C219" s="67"/>
      <c r="D219" s="67"/>
      <c r="E219" s="67"/>
      <c r="F219" s="67"/>
      <c r="G219" s="67"/>
      <c r="H219" s="67"/>
      <c r="I219" s="165"/>
      <c r="J219" s="67"/>
      <c r="K219" s="67"/>
      <c r="L219" s="71"/>
    </row>
  </sheetData>
  <sheetProtection sheet="1" autoFilter="0" formatColumns="0" formatRows="0" objects="1" scenarios="1" spinCount="100000" saltValue="iB4VgEhSgq8kp7CXcB2Pvi4zaa4vvvpApJeKW/WB3OwURFt7XuPtPv64ajd9w6EbGL3ULb8seTeDPTWwW6pj5g==" hashValue="n3H8kbnIBusUzoerjVO4as/XasD37tlpxUXZuYvy1i0Vfct59IZtAugidFtuCol0g42tQmxgiF9O6KVTc9PrDw==" algorithmName="SHA-512" password="CC35"/>
  <autoFilter ref="C80:K218"/>
  <mergeCells count="10">
    <mergeCell ref="E7:H7"/>
    <mergeCell ref="E9:H9"/>
    <mergeCell ref="E24:H24"/>
    <mergeCell ref="E45:H45"/>
    <mergeCell ref="E47:H47"/>
    <mergeCell ref="J51:J52"/>
    <mergeCell ref="E71:H71"/>
    <mergeCell ref="E73:H73"/>
    <mergeCell ref="G1:H1"/>
    <mergeCell ref="L2:V2"/>
  </mergeCells>
  <hyperlinks>
    <hyperlink ref="F1:G1" location="C2" display="1) Krycí list soupisu"/>
    <hyperlink ref="G1:H1" location="C54" display="2) Rekapitulace"/>
    <hyperlink ref="J1" location="C80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122</v>
      </c>
      <c r="G1" s="138" t="s">
        <v>123</v>
      </c>
      <c r="H1" s="138"/>
      <c r="I1" s="139"/>
      <c r="J1" s="138" t="s">
        <v>124</v>
      </c>
      <c r="K1" s="137" t="s">
        <v>125</v>
      </c>
      <c r="L1" s="138" t="s">
        <v>126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121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82</v>
      </c>
    </row>
    <row r="4" ht="36.96" customHeight="1">
      <c r="B4" s="27"/>
      <c r="C4" s="28"/>
      <c r="D4" s="29" t="s">
        <v>127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Novostavba 2. areálu MŠ Hostivice - Finalizace projektu 11.7.2018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128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3871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24</v>
      </c>
      <c r="G12" s="46"/>
      <c r="H12" s="46"/>
      <c r="I12" s="145" t="s">
        <v>25</v>
      </c>
      <c r="J12" s="146" t="str">
        <f>'Rekapitulace stavby'!AN8</f>
        <v>1. 3. 2018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">
        <v>29</v>
      </c>
      <c r="K14" s="50"/>
    </row>
    <row r="15" s="1" customFormat="1" ht="18" customHeight="1">
      <c r="B15" s="45"/>
      <c r="C15" s="46"/>
      <c r="D15" s="46"/>
      <c r="E15" s="34" t="s">
        <v>30</v>
      </c>
      <c r="F15" s="46"/>
      <c r="G15" s="46"/>
      <c r="H15" s="46"/>
      <c r="I15" s="145" t="s">
        <v>31</v>
      </c>
      <c r="J15" s="34" t="s">
        <v>21</v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32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31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34</v>
      </c>
      <c r="E20" s="46"/>
      <c r="F20" s="46"/>
      <c r="G20" s="46"/>
      <c r="H20" s="46"/>
      <c r="I20" s="145" t="s">
        <v>28</v>
      </c>
      <c r="J20" s="34" t="s">
        <v>21</v>
      </c>
      <c r="K20" s="50"/>
    </row>
    <row r="21" s="1" customFormat="1" ht="18" customHeight="1">
      <c r="B21" s="45"/>
      <c r="C21" s="46"/>
      <c r="D21" s="46"/>
      <c r="E21" s="34" t="s">
        <v>24</v>
      </c>
      <c r="F21" s="46"/>
      <c r="G21" s="46"/>
      <c r="H21" s="46"/>
      <c r="I21" s="145" t="s">
        <v>31</v>
      </c>
      <c r="J21" s="34" t="s">
        <v>21</v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38</v>
      </c>
      <c r="E27" s="46"/>
      <c r="F27" s="46"/>
      <c r="G27" s="46"/>
      <c r="H27" s="46"/>
      <c r="I27" s="143"/>
      <c r="J27" s="154">
        <f>ROUND(J78,2)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40</v>
      </c>
      <c r="G29" s="46"/>
      <c r="H29" s="46"/>
      <c r="I29" s="155" t="s">
        <v>39</v>
      </c>
      <c r="J29" s="51" t="s">
        <v>41</v>
      </c>
      <c r="K29" s="50"/>
    </row>
    <row r="30" s="1" customFormat="1" ht="14.4" customHeight="1">
      <c r="B30" s="45"/>
      <c r="C30" s="46"/>
      <c r="D30" s="54" t="s">
        <v>42</v>
      </c>
      <c r="E30" s="54" t="s">
        <v>43</v>
      </c>
      <c r="F30" s="156">
        <f>ROUND(SUM(BE78:BE97), 2)</f>
        <v>0</v>
      </c>
      <c r="G30" s="46"/>
      <c r="H30" s="46"/>
      <c r="I30" s="157">
        <v>0.20999999999999999</v>
      </c>
      <c r="J30" s="156">
        <f>ROUND(ROUND((SUM(BE78:BE97)), 2)*I30, 2)</f>
        <v>0</v>
      </c>
      <c r="K30" s="50"/>
    </row>
    <row r="31" s="1" customFormat="1" ht="14.4" customHeight="1">
      <c r="B31" s="45"/>
      <c r="C31" s="46"/>
      <c r="D31" s="46"/>
      <c r="E31" s="54" t="s">
        <v>44</v>
      </c>
      <c r="F31" s="156">
        <f>ROUND(SUM(BF78:BF97), 2)</f>
        <v>0</v>
      </c>
      <c r="G31" s="46"/>
      <c r="H31" s="46"/>
      <c r="I31" s="157">
        <v>0.14999999999999999</v>
      </c>
      <c r="J31" s="156">
        <f>ROUND(ROUND((SUM(BF78:BF97)),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45</v>
      </c>
      <c r="F32" s="156">
        <f>ROUND(SUM(BG78:BG97),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46</v>
      </c>
      <c r="F33" s="156">
        <f>ROUND(SUM(BH78:BH97),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47</v>
      </c>
      <c r="F34" s="156">
        <f>ROUND(SUM(BI78:BI97),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48</v>
      </c>
      <c r="E36" s="97"/>
      <c r="F36" s="97"/>
      <c r="G36" s="160" t="s">
        <v>49</v>
      </c>
      <c r="H36" s="161" t="s">
        <v>50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130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Novostavba 2. areálu MŠ Hostivice - Finalizace projektu 11.7.2018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128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00 - Vedlejší a ostatní náklady VRN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 xml:space="preserve"> </v>
      </c>
      <c r="G49" s="46"/>
      <c r="H49" s="46"/>
      <c r="I49" s="145" t="s">
        <v>25</v>
      </c>
      <c r="J49" s="146" t="str">
        <f>IF(J12="","",J12)</f>
        <v>1. 3. 2018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>Město Hostivice</v>
      </c>
      <c r="G51" s="46"/>
      <c r="H51" s="46"/>
      <c r="I51" s="145" t="s">
        <v>34</v>
      </c>
      <c r="J51" s="43" t="str">
        <f>E21</f>
        <v xml:space="preserve"> </v>
      </c>
      <c r="K51" s="50"/>
    </row>
    <row r="52" s="1" customFormat="1" ht="14.4" customHeight="1">
      <c r="B52" s="45"/>
      <c r="C52" s="39" t="s">
        <v>32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131</v>
      </c>
      <c r="D54" s="158"/>
      <c r="E54" s="158"/>
      <c r="F54" s="158"/>
      <c r="G54" s="158"/>
      <c r="H54" s="158"/>
      <c r="I54" s="172"/>
      <c r="J54" s="173" t="s">
        <v>132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133</v>
      </c>
      <c r="D56" s="46"/>
      <c r="E56" s="46"/>
      <c r="F56" s="46"/>
      <c r="G56" s="46"/>
      <c r="H56" s="46"/>
      <c r="I56" s="143"/>
      <c r="J56" s="154">
        <f>J78</f>
        <v>0</v>
      </c>
      <c r="K56" s="50"/>
      <c r="AU56" s="23" t="s">
        <v>134</v>
      </c>
    </row>
    <row r="57" s="7" customFormat="1" ht="24.96" customHeight="1">
      <c r="B57" s="176"/>
      <c r="C57" s="177"/>
      <c r="D57" s="178" t="s">
        <v>3872</v>
      </c>
      <c r="E57" s="179"/>
      <c r="F57" s="179"/>
      <c r="G57" s="179"/>
      <c r="H57" s="179"/>
      <c r="I57" s="180"/>
      <c r="J57" s="181">
        <f>J79</f>
        <v>0</v>
      </c>
      <c r="K57" s="182"/>
    </row>
    <row r="58" s="7" customFormat="1" ht="24.96" customHeight="1">
      <c r="B58" s="176"/>
      <c r="C58" s="177"/>
      <c r="D58" s="178" t="s">
        <v>3873</v>
      </c>
      <c r="E58" s="179"/>
      <c r="F58" s="179"/>
      <c r="G58" s="179"/>
      <c r="H58" s="179"/>
      <c r="I58" s="180"/>
      <c r="J58" s="181">
        <f>J84</f>
        <v>0</v>
      </c>
      <c r="K58" s="182"/>
    </row>
    <row r="59" s="1" customFormat="1" ht="21.84" customHeight="1">
      <c r="B59" s="45"/>
      <c r="C59" s="46"/>
      <c r="D59" s="46"/>
      <c r="E59" s="46"/>
      <c r="F59" s="46"/>
      <c r="G59" s="46"/>
      <c r="H59" s="46"/>
      <c r="I59" s="143"/>
      <c r="J59" s="46"/>
      <c r="K59" s="50"/>
    </row>
    <row r="60" s="1" customFormat="1" ht="6.96" customHeight="1">
      <c r="B60" s="66"/>
      <c r="C60" s="67"/>
      <c r="D60" s="67"/>
      <c r="E60" s="67"/>
      <c r="F60" s="67"/>
      <c r="G60" s="67"/>
      <c r="H60" s="67"/>
      <c r="I60" s="165"/>
      <c r="J60" s="67"/>
      <c r="K60" s="68"/>
    </row>
    <row r="64" s="1" customFormat="1" ht="6.96" customHeight="1">
      <c r="B64" s="69"/>
      <c r="C64" s="70"/>
      <c r="D64" s="70"/>
      <c r="E64" s="70"/>
      <c r="F64" s="70"/>
      <c r="G64" s="70"/>
      <c r="H64" s="70"/>
      <c r="I64" s="168"/>
      <c r="J64" s="70"/>
      <c r="K64" s="70"/>
      <c r="L64" s="71"/>
    </row>
    <row r="65" s="1" customFormat="1" ht="36.96" customHeight="1">
      <c r="B65" s="45"/>
      <c r="C65" s="72" t="s">
        <v>165</v>
      </c>
      <c r="D65" s="73"/>
      <c r="E65" s="73"/>
      <c r="F65" s="73"/>
      <c r="G65" s="73"/>
      <c r="H65" s="73"/>
      <c r="I65" s="183"/>
      <c r="J65" s="73"/>
      <c r="K65" s="73"/>
      <c r="L65" s="71"/>
    </row>
    <row r="66" s="1" customFormat="1" ht="6.96" customHeight="1">
      <c r="B66" s="45"/>
      <c r="C66" s="73"/>
      <c r="D66" s="73"/>
      <c r="E66" s="73"/>
      <c r="F66" s="73"/>
      <c r="G66" s="73"/>
      <c r="H66" s="73"/>
      <c r="I66" s="183"/>
      <c r="J66" s="73"/>
      <c r="K66" s="73"/>
      <c r="L66" s="71"/>
    </row>
    <row r="67" s="1" customFormat="1" ht="14.4" customHeight="1">
      <c r="B67" s="45"/>
      <c r="C67" s="75" t="s">
        <v>18</v>
      </c>
      <c r="D67" s="73"/>
      <c r="E67" s="73"/>
      <c r="F67" s="73"/>
      <c r="G67" s="73"/>
      <c r="H67" s="73"/>
      <c r="I67" s="183"/>
      <c r="J67" s="73"/>
      <c r="K67" s="73"/>
      <c r="L67" s="71"/>
    </row>
    <row r="68" s="1" customFormat="1" ht="16.5" customHeight="1">
      <c r="B68" s="45"/>
      <c r="C68" s="73"/>
      <c r="D68" s="73"/>
      <c r="E68" s="184" t="str">
        <f>E7</f>
        <v>Novostavba 2. areálu MŠ Hostivice - Finalizace projektu 11.7.2018</v>
      </c>
      <c r="F68" s="75"/>
      <c r="G68" s="75"/>
      <c r="H68" s="75"/>
      <c r="I68" s="183"/>
      <c r="J68" s="73"/>
      <c r="K68" s="73"/>
      <c r="L68" s="71"/>
    </row>
    <row r="69" s="1" customFormat="1" ht="14.4" customHeight="1">
      <c r="B69" s="45"/>
      <c r="C69" s="75" t="s">
        <v>128</v>
      </c>
      <c r="D69" s="73"/>
      <c r="E69" s="73"/>
      <c r="F69" s="73"/>
      <c r="G69" s="73"/>
      <c r="H69" s="73"/>
      <c r="I69" s="183"/>
      <c r="J69" s="73"/>
      <c r="K69" s="73"/>
      <c r="L69" s="71"/>
    </row>
    <row r="70" s="1" customFormat="1" ht="17.25" customHeight="1">
      <c r="B70" s="45"/>
      <c r="C70" s="73"/>
      <c r="D70" s="73"/>
      <c r="E70" s="81" t="str">
        <f>E9</f>
        <v>00 - Vedlejší a ostatní náklady VRN</v>
      </c>
      <c r="F70" s="73"/>
      <c r="G70" s="73"/>
      <c r="H70" s="73"/>
      <c r="I70" s="183"/>
      <c r="J70" s="73"/>
      <c r="K70" s="73"/>
      <c r="L70" s="71"/>
    </row>
    <row r="71" s="1" customFormat="1" ht="6.96" customHeight="1">
      <c r="B71" s="45"/>
      <c r="C71" s="73"/>
      <c r="D71" s="73"/>
      <c r="E71" s="73"/>
      <c r="F71" s="73"/>
      <c r="G71" s="73"/>
      <c r="H71" s="73"/>
      <c r="I71" s="183"/>
      <c r="J71" s="73"/>
      <c r="K71" s="73"/>
      <c r="L71" s="71"/>
    </row>
    <row r="72" s="1" customFormat="1" ht="18" customHeight="1">
      <c r="B72" s="45"/>
      <c r="C72" s="75" t="s">
        <v>23</v>
      </c>
      <c r="D72" s="73"/>
      <c r="E72" s="73"/>
      <c r="F72" s="185" t="str">
        <f>F12</f>
        <v xml:space="preserve"> </v>
      </c>
      <c r="G72" s="73"/>
      <c r="H72" s="73"/>
      <c r="I72" s="186" t="s">
        <v>25</v>
      </c>
      <c r="J72" s="84" t="str">
        <f>IF(J12="","",J12)</f>
        <v>1. 3. 2018</v>
      </c>
      <c r="K72" s="73"/>
      <c r="L72" s="71"/>
    </row>
    <row r="73" s="1" customFormat="1" ht="6.96" customHeight="1">
      <c r="B73" s="45"/>
      <c r="C73" s="73"/>
      <c r="D73" s="73"/>
      <c r="E73" s="73"/>
      <c r="F73" s="73"/>
      <c r="G73" s="73"/>
      <c r="H73" s="73"/>
      <c r="I73" s="183"/>
      <c r="J73" s="73"/>
      <c r="K73" s="73"/>
      <c r="L73" s="71"/>
    </row>
    <row r="74" s="1" customFormat="1">
      <c r="B74" s="45"/>
      <c r="C74" s="75" t="s">
        <v>27</v>
      </c>
      <c r="D74" s="73"/>
      <c r="E74" s="73"/>
      <c r="F74" s="185" t="str">
        <f>E15</f>
        <v>Město Hostivice</v>
      </c>
      <c r="G74" s="73"/>
      <c r="H74" s="73"/>
      <c r="I74" s="186" t="s">
        <v>34</v>
      </c>
      <c r="J74" s="185" t="str">
        <f>E21</f>
        <v xml:space="preserve"> </v>
      </c>
      <c r="K74" s="73"/>
      <c r="L74" s="71"/>
    </row>
    <row r="75" s="1" customFormat="1" ht="14.4" customHeight="1">
      <c r="B75" s="45"/>
      <c r="C75" s="75" t="s">
        <v>32</v>
      </c>
      <c r="D75" s="73"/>
      <c r="E75" s="73"/>
      <c r="F75" s="185" t="str">
        <f>IF(E18="","",E18)</f>
        <v/>
      </c>
      <c r="G75" s="73"/>
      <c r="H75" s="73"/>
      <c r="I75" s="183"/>
      <c r="J75" s="73"/>
      <c r="K75" s="73"/>
      <c r="L75" s="71"/>
    </row>
    <row r="76" s="1" customFormat="1" ht="10.32" customHeight="1">
      <c r="B76" s="45"/>
      <c r="C76" s="73"/>
      <c r="D76" s="73"/>
      <c r="E76" s="73"/>
      <c r="F76" s="73"/>
      <c r="G76" s="73"/>
      <c r="H76" s="73"/>
      <c r="I76" s="183"/>
      <c r="J76" s="73"/>
      <c r="K76" s="73"/>
      <c r="L76" s="71"/>
    </row>
    <row r="77" s="8" customFormat="1" ht="29.28" customHeight="1">
      <c r="B77" s="187"/>
      <c r="C77" s="188" t="s">
        <v>166</v>
      </c>
      <c r="D77" s="189" t="s">
        <v>57</v>
      </c>
      <c r="E77" s="189" t="s">
        <v>53</v>
      </c>
      <c r="F77" s="189" t="s">
        <v>167</v>
      </c>
      <c r="G77" s="189" t="s">
        <v>168</v>
      </c>
      <c r="H77" s="189" t="s">
        <v>169</v>
      </c>
      <c r="I77" s="190" t="s">
        <v>170</v>
      </c>
      <c r="J77" s="189" t="s">
        <v>132</v>
      </c>
      <c r="K77" s="191" t="s">
        <v>171</v>
      </c>
      <c r="L77" s="192"/>
      <c r="M77" s="101" t="s">
        <v>172</v>
      </c>
      <c r="N77" s="102" t="s">
        <v>42</v>
      </c>
      <c r="O77" s="102" t="s">
        <v>173</v>
      </c>
      <c r="P77" s="102" t="s">
        <v>174</v>
      </c>
      <c r="Q77" s="102" t="s">
        <v>175</v>
      </c>
      <c r="R77" s="102" t="s">
        <v>176</v>
      </c>
      <c r="S77" s="102" t="s">
        <v>177</v>
      </c>
      <c r="T77" s="103" t="s">
        <v>178</v>
      </c>
    </row>
    <row r="78" s="1" customFormat="1" ht="29.28" customHeight="1">
      <c r="B78" s="45"/>
      <c r="C78" s="107" t="s">
        <v>133</v>
      </c>
      <c r="D78" s="73"/>
      <c r="E78" s="73"/>
      <c r="F78" s="73"/>
      <c r="G78" s="73"/>
      <c r="H78" s="73"/>
      <c r="I78" s="183"/>
      <c r="J78" s="193">
        <f>BK78</f>
        <v>0</v>
      </c>
      <c r="K78" s="73"/>
      <c r="L78" s="71"/>
      <c r="M78" s="104"/>
      <c r="N78" s="105"/>
      <c r="O78" s="105"/>
      <c r="P78" s="194">
        <f>P79+P84</f>
        <v>0</v>
      </c>
      <c r="Q78" s="105"/>
      <c r="R78" s="194">
        <f>R79+R84</f>
        <v>0</v>
      </c>
      <c r="S78" s="105"/>
      <c r="T78" s="195">
        <f>T79+T84</f>
        <v>0</v>
      </c>
      <c r="AT78" s="23" t="s">
        <v>71</v>
      </c>
      <c r="AU78" s="23" t="s">
        <v>134</v>
      </c>
      <c r="BK78" s="196">
        <f>BK79+BK84</f>
        <v>0</v>
      </c>
    </row>
    <row r="79" s="9" customFormat="1" ht="37.44" customHeight="1">
      <c r="B79" s="197"/>
      <c r="C79" s="198"/>
      <c r="D79" s="199" t="s">
        <v>71</v>
      </c>
      <c r="E79" s="200" t="s">
        <v>3874</v>
      </c>
      <c r="F79" s="200" t="s">
        <v>3875</v>
      </c>
      <c r="G79" s="198"/>
      <c r="H79" s="198"/>
      <c r="I79" s="201"/>
      <c r="J79" s="202">
        <f>BK79</f>
        <v>0</v>
      </c>
      <c r="K79" s="198"/>
      <c r="L79" s="203"/>
      <c r="M79" s="204"/>
      <c r="N79" s="205"/>
      <c r="O79" s="205"/>
      <c r="P79" s="206">
        <f>SUM(P80:P83)</f>
        <v>0</v>
      </c>
      <c r="Q79" s="205"/>
      <c r="R79" s="206">
        <f>SUM(R80:R83)</f>
        <v>0</v>
      </c>
      <c r="S79" s="205"/>
      <c r="T79" s="207">
        <f>SUM(T80:T83)</f>
        <v>0</v>
      </c>
      <c r="AR79" s="208" t="s">
        <v>80</v>
      </c>
      <c r="AT79" s="209" t="s">
        <v>71</v>
      </c>
      <c r="AU79" s="209" t="s">
        <v>72</v>
      </c>
      <c r="AY79" s="208" t="s">
        <v>181</v>
      </c>
      <c r="BK79" s="210">
        <f>SUM(BK80:BK83)</f>
        <v>0</v>
      </c>
    </row>
    <row r="80" s="1" customFormat="1" ht="63.75" customHeight="1">
      <c r="B80" s="45"/>
      <c r="C80" s="236" t="s">
        <v>80</v>
      </c>
      <c r="D80" s="236" t="s">
        <v>222</v>
      </c>
      <c r="E80" s="237" t="s">
        <v>3876</v>
      </c>
      <c r="F80" s="238" t="s">
        <v>3877</v>
      </c>
      <c r="G80" s="239" t="s">
        <v>3878</v>
      </c>
      <c r="H80" s="240">
        <v>1</v>
      </c>
      <c r="I80" s="241"/>
      <c r="J80" s="242">
        <f>ROUND(I80*H80,2)</f>
        <v>0</v>
      </c>
      <c r="K80" s="238" t="s">
        <v>3879</v>
      </c>
      <c r="L80" s="71"/>
      <c r="M80" s="243" t="s">
        <v>21</v>
      </c>
      <c r="N80" s="244" t="s">
        <v>43</v>
      </c>
      <c r="O80" s="46"/>
      <c r="P80" s="221">
        <f>O80*H80</f>
        <v>0</v>
      </c>
      <c r="Q80" s="221">
        <v>0</v>
      </c>
      <c r="R80" s="221">
        <f>Q80*H80</f>
        <v>0</v>
      </c>
      <c r="S80" s="221">
        <v>0</v>
      </c>
      <c r="T80" s="222">
        <f>S80*H80</f>
        <v>0</v>
      </c>
      <c r="AR80" s="23" t="s">
        <v>188</v>
      </c>
      <c r="AT80" s="23" t="s">
        <v>222</v>
      </c>
      <c r="AU80" s="23" t="s">
        <v>80</v>
      </c>
      <c r="AY80" s="23" t="s">
        <v>181</v>
      </c>
      <c r="BE80" s="223">
        <f>IF(N80="základní",J80,0)</f>
        <v>0</v>
      </c>
      <c r="BF80" s="223">
        <f>IF(N80="snížená",J80,0)</f>
        <v>0</v>
      </c>
      <c r="BG80" s="223">
        <f>IF(N80="zákl. přenesená",J80,0)</f>
        <v>0</v>
      </c>
      <c r="BH80" s="223">
        <f>IF(N80="sníž. přenesená",J80,0)</f>
        <v>0</v>
      </c>
      <c r="BI80" s="223">
        <f>IF(N80="nulová",J80,0)</f>
        <v>0</v>
      </c>
      <c r="BJ80" s="23" t="s">
        <v>80</v>
      </c>
      <c r="BK80" s="223">
        <f>ROUND(I80*H80,2)</f>
        <v>0</v>
      </c>
      <c r="BL80" s="23" t="s">
        <v>188</v>
      </c>
      <c r="BM80" s="23" t="s">
        <v>3880</v>
      </c>
    </row>
    <row r="81" s="1" customFormat="1" ht="51" customHeight="1">
      <c r="B81" s="45"/>
      <c r="C81" s="236" t="s">
        <v>82</v>
      </c>
      <c r="D81" s="236" t="s">
        <v>222</v>
      </c>
      <c r="E81" s="237" t="s">
        <v>3881</v>
      </c>
      <c r="F81" s="238" t="s">
        <v>3882</v>
      </c>
      <c r="G81" s="239" t="s">
        <v>3878</v>
      </c>
      <c r="H81" s="240">
        <v>1</v>
      </c>
      <c r="I81" s="241"/>
      <c r="J81" s="242">
        <f>ROUND(I81*H81,2)</f>
        <v>0</v>
      </c>
      <c r="K81" s="238" t="s">
        <v>3879</v>
      </c>
      <c r="L81" s="71"/>
      <c r="M81" s="243" t="s">
        <v>21</v>
      </c>
      <c r="N81" s="244" t="s">
        <v>43</v>
      </c>
      <c r="O81" s="46"/>
      <c r="P81" s="221">
        <f>O81*H81</f>
        <v>0</v>
      </c>
      <c r="Q81" s="221">
        <v>0</v>
      </c>
      <c r="R81" s="221">
        <f>Q81*H81</f>
        <v>0</v>
      </c>
      <c r="S81" s="221">
        <v>0</v>
      </c>
      <c r="T81" s="222">
        <f>S81*H81</f>
        <v>0</v>
      </c>
      <c r="AR81" s="23" t="s">
        <v>188</v>
      </c>
      <c r="AT81" s="23" t="s">
        <v>222</v>
      </c>
      <c r="AU81" s="23" t="s">
        <v>80</v>
      </c>
      <c r="AY81" s="23" t="s">
        <v>181</v>
      </c>
      <c r="BE81" s="223">
        <f>IF(N81="základní",J81,0)</f>
        <v>0</v>
      </c>
      <c r="BF81" s="223">
        <f>IF(N81="snížená",J81,0)</f>
        <v>0</v>
      </c>
      <c r="BG81" s="223">
        <f>IF(N81="zákl. přenesená",J81,0)</f>
        <v>0</v>
      </c>
      <c r="BH81" s="223">
        <f>IF(N81="sníž. přenesená",J81,0)</f>
        <v>0</v>
      </c>
      <c r="BI81" s="223">
        <f>IF(N81="nulová",J81,0)</f>
        <v>0</v>
      </c>
      <c r="BJ81" s="23" t="s">
        <v>80</v>
      </c>
      <c r="BK81" s="223">
        <f>ROUND(I81*H81,2)</f>
        <v>0</v>
      </c>
      <c r="BL81" s="23" t="s">
        <v>188</v>
      </c>
      <c r="BM81" s="23" t="s">
        <v>3883</v>
      </c>
    </row>
    <row r="82" s="1" customFormat="1" ht="16.5" customHeight="1">
      <c r="B82" s="45"/>
      <c r="C82" s="236" t="s">
        <v>179</v>
      </c>
      <c r="D82" s="236" t="s">
        <v>222</v>
      </c>
      <c r="E82" s="237" t="s">
        <v>3884</v>
      </c>
      <c r="F82" s="238" t="s">
        <v>3885</v>
      </c>
      <c r="G82" s="239" t="s">
        <v>3878</v>
      </c>
      <c r="H82" s="240">
        <v>1</v>
      </c>
      <c r="I82" s="241"/>
      <c r="J82" s="242">
        <f>ROUND(I82*H82,2)</f>
        <v>0</v>
      </c>
      <c r="K82" s="238" t="s">
        <v>3879</v>
      </c>
      <c r="L82" s="71"/>
      <c r="M82" s="243" t="s">
        <v>21</v>
      </c>
      <c r="N82" s="244" t="s">
        <v>43</v>
      </c>
      <c r="O82" s="46"/>
      <c r="P82" s="221">
        <f>O82*H82</f>
        <v>0</v>
      </c>
      <c r="Q82" s="221">
        <v>0</v>
      </c>
      <c r="R82" s="221">
        <f>Q82*H82</f>
        <v>0</v>
      </c>
      <c r="S82" s="221">
        <v>0</v>
      </c>
      <c r="T82" s="222">
        <f>S82*H82</f>
        <v>0</v>
      </c>
      <c r="AR82" s="23" t="s">
        <v>188</v>
      </c>
      <c r="AT82" s="23" t="s">
        <v>222</v>
      </c>
      <c r="AU82" s="23" t="s">
        <v>80</v>
      </c>
      <c r="AY82" s="23" t="s">
        <v>181</v>
      </c>
      <c r="BE82" s="223">
        <f>IF(N82="základní",J82,0)</f>
        <v>0</v>
      </c>
      <c r="BF82" s="223">
        <f>IF(N82="snížená",J82,0)</f>
        <v>0</v>
      </c>
      <c r="BG82" s="223">
        <f>IF(N82="zákl. přenesená",J82,0)</f>
        <v>0</v>
      </c>
      <c r="BH82" s="223">
        <f>IF(N82="sníž. přenesená",J82,0)</f>
        <v>0</v>
      </c>
      <c r="BI82" s="223">
        <f>IF(N82="nulová",J82,0)</f>
        <v>0</v>
      </c>
      <c r="BJ82" s="23" t="s">
        <v>80</v>
      </c>
      <c r="BK82" s="223">
        <f>ROUND(I82*H82,2)</f>
        <v>0</v>
      </c>
      <c r="BL82" s="23" t="s">
        <v>188</v>
      </c>
      <c r="BM82" s="23" t="s">
        <v>3886</v>
      </c>
    </row>
    <row r="83" s="1" customFormat="1" ht="16.5" customHeight="1">
      <c r="B83" s="45"/>
      <c r="C83" s="236" t="s">
        <v>188</v>
      </c>
      <c r="D83" s="236" t="s">
        <v>222</v>
      </c>
      <c r="E83" s="237" t="s">
        <v>3887</v>
      </c>
      <c r="F83" s="238" t="s">
        <v>3888</v>
      </c>
      <c r="G83" s="239" t="s">
        <v>3889</v>
      </c>
      <c r="H83" s="240">
        <v>1</v>
      </c>
      <c r="I83" s="241"/>
      <c r="J83" s="242">
        <f>ROUND(I83*H83,2)</f>
        <v>0</v>
      </c>
      <c r="K83" s="238" t="s">
        <v>3879</v>
      </c>
      <c r="L83" s="71"/>
      <c r="M83" s="243" t="s">
        <v>21</v>
      </c>
      <c r="N83" s="244" t="s">
        <v>43</v>
      </c>
      <c r="O83" s="46"/>
      <c r="P83" s="221">
        <f>O83*H83</f>
        <v>0</v>
      </c>
      <c r="Q83" s="221">
        <v>0</v>
      </c>
      <c r="R83" s="221">
        <f>Q83*H83</f>
        <v>0</v>
      </c>
      <c r="S83" s="221">
        <v>0</v>
      </c>
      <c r="T83" s="222">
        <f>S83*H83</f>
        <v>0</v>
      </c>
      <c r="AR83" s="23" t="s">
        <v>188</v>
      </c>
      <c r="AT83" s="23" t="s">
        <v>222</v>
      </c>
      <c r="AU83" s="23" t="s">
        <v>80</v>
      </c>
      <c r="AY83" s="23" t="s">
        <v>181</v>
      </c>
      <c r="BE83" s="223">
        <f>IF(N83="základní",J83,0)</f>
        <v>0</v>
      </c>
      <c r="BF83" s="223">
        <f>IF(N83="snížená",J83,0)</f>
        <v>0</v>
      </c>
      <c r="BG83" s="223">
        <f>IF(N83="zákl. přenesená",J83,0)</f>
        <v>0</v>
      </c>
      <c r="BH83" s="223">
        <f>IF(N83="sníž. přenesená",J83,0)</f>
        <v>0</v>
      </c>
      <c r="BI83" s="223">
        <f>IF(N83="nulová",J83,0)</f>
        <v>0</v>
      </c>
      <c r="BJ83" s="23" t="s">
        <v>80</v>
      </c>
      <c r="BK83" s="223">
        <f>ROUND(I83*H83,2)</f>
        <v>0</v>
      </c>
      <c r="BL83" s="23" t="s">
        <v>188</v>
      </c>
      <c r="BM83" s="23" t="s">
        <v>3890</v>
      </c>
    </row>
    <row r="84" s="9" customFormat="1" ht="37.44" customHeight="1">
      <c r="B84" s="197"/>
      <c r="C84" s="198"/>
      <c r="D84" s="199" t="s">
        <v>71</v>
      </c>
      <c r="E84" s="200" t="s">
        <v>3891</v>
      </c>
      <c r="F84" s="200" t="s">
        <v>3892</v>
      </c>
      <c r="G84" s="198"/>
      <c r="H84" s="198"/>
      <c r="I84" s="201"/>
      <c r="J84" s="202">
        <f>BK84</f>
        <v>0</v>
      </c>
      <c r="K84" s="198"/>
      <c r="L84" s="203"/>
      <c r="M84" s="204"/>
      <c r="N84" s="205"/>
      <c r="O84" s="205"/>
      <c r="P84" s="206">
        <f>SUM(P85:P97)</f>
        <v>0</v>
      </c>
      <c r="Q84" s="205"/>
      <c r="R84" s="206">
        <f>SUM(R85:R97)</f>
        <v>0</v>
      </c>
      <c r="S84" s="205"/>
      <c r="T84" s="207">
        <f>SUM(T85:T97)</f>
        <v>0</v>
      </c>
      <c r="AR84" s="208" t="s">
        <v>80</v>
      </c>
      <c r="AT84" s="209" t="s">
        <v>71</v>
      </c>
      <c r="AU84" s="209" t="s">
        <v>72</v>
      </c>
      <c r="AY84" s="208" t="s">
        <v>181</v>
      </c>
      <c r="BK84" s="210">
        <f>SUM(BK85:BK97)</f>
        <v>0</v>
      </c>
    </row>
    <row r="85" s="1" customFormat="1" ht="16.5" customHeight="1">
      <c r="B85" s="45"/>
      <c r="C85" s="236" t="s">
        <v>209</v>
      </c>
      <c r="D85" s="236" t="s">
        <v>222</v>
      </c>
      <c r="E85" s="237" t="s">
        <v>3893</v>
      </c>
      <c r="F85" s="238" t="s">
        <v>3894</v>
      </c>
      <c r="G85" s="239" t="s">
        <v>3878</v>
      </c>
      <c r="H85" s="240">
        <v>1</v>
      </c>
      <c r="I85" s="241"/>
      <c r="J85" s="242">
        <f>ROUND(I85*H85,2)</f>
        <v>0</v>
      </c>
      <c r="K85" s="238" t="s">
        <v>3879</v>
      </c>
      <c r="L85" s="71"/>
      <c r="M85" s="243" t="s">
        <v>21</v>
      </c>
      <c r="N85" s="244" t="s">
        <v>43</v>
      </c>
      <c r="O85" s="46"/>
      <c r="P85" s="221">
        <f>O85*H85</f>
        <v>0</v>
      </c>
      <c r="Q85" s="221">
        <v>0</v>
      </c>
      <c r="R85" s="221">
        <f>Q85*H85</f>
        <v>0</v>
      </c>
      <c r="S85" s="221">
        <v>0</v>
      </c>
      <c r="T85" s="222">
        <f>S85*H85</f>
        <v>0</v>
      </c>
      <c r="AR85" s="23" t="s">
        <v>188</v>
      </c>
      <c r="AT85" s="23" t="s">
        <v>222</v>
      </c>
      <c r="AU85" s="23" t="s">
        <v>80</v>
      </c>
      <c r="AY85" s="23" t="s">
        <v>181</v>
      </c>
      <c r="BE85" s="223">
        <f>IF(N85="základní",J85,0)</f>
        <v>0</v>
      </c>
      <c r="BF85" s="223">
        <f>IF(N85="snížená",J85,0)</f>
        <v>0</v>
      </c>
      <c r="BG85" s="223">
        <f>IF(N85="zákl. přenesená",J85,0)</f>
        <v>0</v>
      </c>
      <c r="BH85" s="223">
        <f>IF(N85="sníž. přenesená",J85,0)</f>
        <v>0</v>
      </c>
      <c r="BI85" s="223">
        <f>IF(N85="nulová",J85,0)</f>
        <v>0</v>
      </c>
      <c r="BJ85" s="23" t="s">
        <v>80</v>
      </c>
      <c r="BK85" s="223">
        <f>ROUND(I85*H85,2)</f>
        <v>0</v>
      </c>
      <c r="BL85" s="23" t="s">
        <v>188</v>
      </c>
      <c r="BM85" s="23" t="s">
        <v>3895</v>
      </c>
    </row>
    <row r="86" s="1" customFormat="1" ht="51" customHeight="1">
      <c r="B86" s="45"/>
      <c r="C86" s="236" t="s">
        <v>187</v>
      </c>
      <c r="D86" s="236" t="s">
        <v>222</v>
      </c>
      <c r="E86" s="237" t="s">
        <v>3896</v>
      </c>
      <c r="F86" s="238" t="s">
        <v>3897</v>
      </c>
      <c r="G86" s="239" t="s">
        <v>3878</v>
      </c>
      <c r="H86" s="240">
        <v>1</v>
      </c>
      <c r="I86" s="241"/>
      <c r="J86" s="242">
        <f>ROUND(I86*H86,2)</f>
        <v>0</v>
      </c>
      <c r="K86" s="238" t="s">
        <v>3879</v>
      </c>
      <c r="L86" s="71"/>
      <c r="M86" s="243" t="s">
        <v>21</v>
      </c>
      <c r="N86" s="244" t="s">
        <v>43</v>
      </c>
      <c r="O86" s="46"/>
      <c r="P86" s="221">
        <f>O86*H86</f>
        <v>0</v>
      </c>
      <c r="Q86" s="221">
        <v>0</v>
      </c>
      <c r="R86" s="221">
        <f>Q86*H86</f>
        <v>0</v>
      </c>
      <c r="S86" s="221">
        <v>0</v>
      </c>
      <c r="T86" s="222">
        <f>S86*H86</f>
        <v>0</v>
      </c>
      <c r="AR86" s="23" t="s">
        <v>188</v>
      </c>
      <c r="AT86" s="23" t="s">
        <v>222</v>
      </c>
      <c r="AU86" s="23" t="s">
        <v>80</v>
      </c>
      <c r="AY86" s="23" t="s">
        <v>181</v>
      </c>
      <c r="BE86" s="223">
        <f>IF(N86="základní",J86,0)</f>
        <v>0</v>
      </c>
      <c r="BF86" s="223">
        <f>IF(N86="snížená",J86,0)</f>
        <v>0</v>
      </c>
      <c r="BG86" s="223">
        <f>IF(N86="zákl. přenesená",J86,0)</f>
        <v>0</v>
      </c>
      <c r="BH86" s="223">
        <f>IF(N86="sníž. přenesená",J86,0)</f>
        <v>0</v>
      </c>
      <c r="BI86" s="223">
        <f>IF(N86="nulová",J86,0)</f>
        <v>0</v>
      </c>
      <c r="BJ86" s="23" t="s">
        <v>80</v>
      </c>
      <c r="BK86" s="223">
        <f>ROUND(I86*H86,2)</f>
        <v>0</v>
      </c>
      <c r="BL86" s="23" t="s">
        <v>188</v>
      </c>
      <c r="BM86" s="23" t="s">
        <v>3898</v>
      </c>
    </row>
    <row r="87" s="1" customFormat="1" ht="38.25" customHeight="1">
      <c r="B87" s="45"/>
      <c r="C87" s="236" t="s">
        <v>216</v>
      </c>
      <c r="D87" s="236" t="s">
        <v>222</v>
      </c>
      <c r="E87" s="237" t="s">
        <v>3899</v>
      </c>
      <c r="F87" s="238" t="s">
        <v>3900</v>
      </c>
      <c r="G87" s="239" t="s">
        <v>3878</v>
      </c>
      <c r="H87" s="240">
        <v>1</v>
      </c>
      <c r="I87" s="241"/>
      <c r="J87" s="242">
        <f>ROUND(I87*H87,2)</f>
        <v>0</v>
      </c>
      <c r="K87" s="238" t="s">
        <v>3879</v>
      </c>
      <c r="L87" s="71"/>
      <c r="M87" s="243" t="s">
        <v>21</v>
      </c>
      <c r="N87" s="244" t="s">
        <v>43</v>
      </c>
      <c r="O87" s="46"/>
      <c r="P87" s="221">
        <f>O87*H87</f>
        <v>0</v>
      </c>
      <c r="Q87" s="221">
        <v>0</v>
      </c>
      <c r="R87" s="221">
        <f>Q87*H87</f>
        <v>0</v>
      </c>
      <c r="S87" s="221">
        <v>0</v>
      </c>
      <c r="T87" s="222">
        <f>S87*H87</f>
        <v>0</v>
      </c>
      <c r="AR87" s="23" t="s">
        <v>188</v>
      </c>
      <c r="AT87" s="23" t="s">
        <v>222</v>
      </c>
      <c r="AU87" s="23" t="s">
        <v>80</v>
      </c>
      <c r="AY87" s="23" t="s">
        <v>181</v>
      </c>
      <c r="BE87" s="223">
        <f>IF(N87="základní",J87,0)</f>
        <v>0</v>
      </c>
      <c r="BF87" s="223">
        <f>IF(N87="snížená",J87,0)</f>
        <v>0</v>
      </c>
      <c r="BG87" s="223">
        <f>IF(N87="zákl. přenesená",J87,0)</f>
        <v>0</v>
      </c>
      <c r="BH87" s="223">
        <f>IF(N87="sníž. přenesená",J87,0)</f>
        <v>0</v>
      </c>
      <c r="BI87" s="223">
        <f>IF(N87="nulová",J87,0)</f>
        <v>0</v>
      </c>
      <c r="BJ87" s="23" t="s">
        <v>80</v>
      </c>
      <c r="BK87" s="223">
        <f>ROUND(I87*H87,2)</f>
        <v>0</v>
      </c>
      <c r="BL87" s="23" t="s">
        <v>188</v>
      </c>
      <c r="BM87" s="23" t="s">
        <v>3901</v>
      </c>
    </row>
    <row r="88" s="1" customFormat="1" ht="63.75" customHeight="1">
      <c r="B88" s="45"/>
      <c r="C88" s="236" t="s">
        <v>221</v>
      </c>
      <c r="D88" s="236" t="s">
        <v>222</v>
      </c>
      <c r="E88" s="237" t="s">
        <v>3902</v>
      </c>
      <c r="F88" s="238" t="s">
        <v>3903</v>
      </c>
      <c r="G88" s="239" t="s">
        <v>3878</v>
      </c>
      <c r="H88" s="240">
        <v>1</v>
      </c>
      <c r="I88" s="241"/>
      <c r="J88" s="242">
        <f>ROUND(I88*H88,2)</f>
        <v>0</v>
      </c>
      <c r="K88" s="238" t="s">
        <v>3879</v>
      </c>
      <c r="L88" s="71"/>
      <c r="M88" s="243" t="s">
        <v>21</v>
      </c>
      <c r="N88" s="244" t="s">
        <v>43</v>
      </c>
      <c r="O88" s="46"/>
      <c r="P88" s="221">
        <f>O88*H88</f>
        <v>0</v>
      </c>
      <c r="Q88" s="221">
        <v>0</v>
      </c>
      <c r="R88" s="221">
        <f>Q88*H88</f>
        <v>0</v>
      </c>
      <c r="S88" s="221">
        <v>0</v>
      </c>
      <c r="T88" s="222">
        <f>S88*H88</f>
        <v>0</v>
      </c>
      <c r="AR88" s="23" t="s">
        <v>188</v>
      </c>
      <c r="AT88" s="23" t="s">
        <v>222</v>
      </c>
      <c r="AU88" s="23" t="s">
        <v>80</v>
      </c>
      <c r="AY88" s="23" t="s">
        <v>181</v>
      </c>
      <c r="BE88" s="223">
        <f>IF(N88="základní",J88,0)</f>
        <v>0</v>
      </c>
      <c r="BF88" s="223">
        <f>IF(N88="snížená",J88,0)</f>
        <v>0</v>
      </c>
      <c r="BG88" s="223">
        <f>IF(N88="zákl. přenesená",J88,0)</f>
        <v>0</v>
      </c>
      <c r="BH88" s="223">
        <f>IF(N88="sníž. přenesená",J88,0)</f>
        <v>0</v>
      </c>
      <c r="BI88" s="223">
        <f>IF(N88="nulová",J88,0)</f>
        <v>0</v>
      </c>
      <c r="BJ88" s="23" t="s">
        <v>80</v>
      </c>
      <c r="BK88" s="223">
        <f>ROUND(I88*H88,2)</f>
        <v>0</v>
      </c>
      <c r="BL88" s="23" t="s">
        <v>188</v>
      </c>
      <c r="BM88" s="23" t="s">
        <v>3904</v>
      </c>
    </row>
    <row r="89" s="1" customFormat="1" ht="51" customHeight="1">
      <c r="B89" s="45"/>
      <c r="C89" s="236" t="s">
        <v>227</v>
      </c>
      <c r="D89" s="236" t="s">
        <v>222</v>
      </c>
      <c r="E89" s="237" t="s">
        <v>3905</v>
      </c>
      <c r="F89" s="238" t="s">
        <v>3906</v>
      </c>
      <c r="G89" s="239" t="s">
        <v>3878</v>
      </c>
      <c r="H89" s="240">
        <v>1</v>
      </c>
      <c r="I89" s="241"/>
      <c r="J89" s="242">
        <f>ROUND(I89*H89,2)</f>
        <v>0</v>
      </c>
      <c r="K89" s="238" t="s">
        <v>3879</v>
      </c>
      <c r="L89" s="71"/>
      <c r="M89" s="243" t="s">
        <v>21</v>
      </c>
      <c r="N89" s="244" t="s">
        <v>43</v>
      </c>
      <c r="O89" s="46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AR89" s="23" t="s">
        <v>188</v>
      </c>
      <c r="AT89" s="23" t="s">
        <v>222</v>
      </c>
      <c r="AU89" s="23" t="s">
        <v>80</v>
      </c>
      <c r="AY89" s="23" t="s">
        <v>181</v>
      </c>
      <c r="BE89" s="223">
        <f>IF(N89="základní",J89,0)</f>
        <v>0</v>
      </c>
      <c r="BF89" s="223">
        <f>IF(N89="snížená",J89,0)</f>
        <v>0</v>
      </c>
      <c r="BG89" s="223">
        <f>IF(N89="zákl. přenesená",J89,0)</f>
        <v>0</v>
      </c>
      <c r="BH89" s="223">
        <f>IF(N89="sníž. přenesená",J89,0)</f>
        <v>0</v>
      </c>
      <c r="BI89" s="223">
        <f>IF(N89="nulová",J89,0)</f>
        <v>0</v>
      </c>
      <c r="BJ89" s="23" t="s">
        <v>80</v>
      </c>
      <c r="BK89" s="223">
        <f>ROUND(I89*H89,2)</f>
        <v>0</v>
      </c>
      <c r="BL89" s="23" t="s">
        <v>188</v>
      </c>
      <c r="BM89" s="23" t="s">
        <v>3907</v>
      </c>
    </row>
    <row r="90" s="1" customFormat="1" ht="51" customHeight="1">
      <c r="B90" s="45"/>
      <c r="C90" s="236" t="s">
        <v>235</v>
      </c>
      <c r="D90" s="236" t="s">
        <v>222</v>
      </c>
      <c r="E90" s="237" t="s">
        <v>3908</v>
      </c>
      <c r="F90" s="238" t="s">
        <v>3909</v>
      </c>
      <c r="G90" s="239" t="s">
        <v>533</v>
      </c>
      <c r="H90" s="240">
        <v>1</v>
      </c>
      <c r="I90" s="241"/>
      <c r="J90" s="242">
        <f>ROUND(I90*H90,2)</f>
        <v>0</v>
      </c>
      <c r="K90" s="238" t="s">
        <v>3879</v>
      </c>
      <c r="L90" s="71"/>
      <c r="M90" s="243" t="s">
        <v>21</v>
      </c>
      <c r="N90" s="244" t="s">
        <v>43</v>
      </c>
      <c r="O90" s="46"/>
      <c r="P90" s="221">
        <f>O90*H90</f>
        <v>0</v>
      </c>
      <c r="Q90" s="221">
        <v>0</v>
      </c>
      <c r="R90" s="221">
        <f>Q90*H90</f>
        <v>0</v>
      </c>
      <c r="S90" s="221">
        <v>0</v>
      </c>
      <c r="T90" s="222">
        <f>S90*H90</f>
        <v>0</v>
      </c>
      <c r="AR90" s="23" t="s">
        <v>188</v>
      </c>
      <c r="AT90" s="23" t="s">
        <v>222</v>
      </c>
      <c r="AU90" s="23" t="s">
        <v>80</v>
      </c>
      <c r="AY90" s="23" t="s">
        <v>181</v>
      </c>
      <c r="BE90" s="223">
        <f>IF(N90="základní",J90,0)</f>
        <v>0</v>
      </c>
      <c r="BF90" s="223">
        <f>IF(N90="snížená",J90,0)</f>
        <v>0</v>
      </c>
      <c r="BG90" s="223">
        <f>IF(N90="zákl. přenesená",J90,0)</f>
        <v>0</v>
      </c>
      <c r="BH90" s="223">
        <f>IF(N90="sníž. přenesená",J90,0)</f>
        <v>0</v>
      </c>
      <c r="BI90" s="223">
        <f>IF(N90="nulová",J90,0)</f>
        <v>0</v>
      </c>
      <c r="BJ90" s="23" t="s">
        <v>80</v>
      </c>
      <c r="BK90" s="223">
        <f>ROUND(I90*H90,2)</f>
        <v>0</v>
      </c>
      <c r="BL90" s="23" t="s">
        <v>188</v>
      </c>
      <c r="BM90" s="23" t="s">
        <v>3910</v>
      </c>
    </row>
    <row r="91" s="1" customFormat="1" ht="63.75" customHeight="1">
      <c r="B91" s="45"/>
      <c r="C91" s="236" t="s">
        <v>239</v>
      </c>
      <c r="D91" s="236" t="s">
        <v>222</v>
      </c>
      <c r="E91" s="237" t="s">
        <v>3911</v>
      </c>
      <c r="F91" s="238" t="s">
        <v>3912</v>
      </c>
      <c r="G91" s="239" t="s">
        <v>533</v>
      </c>
      <c r="H91" s="240">
        <v>1</v>
      </c>
      <c r="I91" s="241"/>
      <c r="J91" s="242">
        <f>ROUND(I91*H91,2)</f>
        <v>0</v>
      </c>
      <c r="K91" s="238" t="s">
        <v>3879</v>
      </c>
      <c r="L91" s="71"/>
      <c r="M91" s="243" t="s">
        <v>21</v>
      </c>
      <c r="N91" s="244" t="s">
        <v>43</v>
      </c>
      <c r="O91" s="46"/>
      <c r="P91" s="221">
        <f>O91*H91</f>
        <v>0</v>
      </c>
      <c r="Q91" s="221">
        <v>0</v>
      </c>
      <c r="R91" s="221">
        <f>Q91*H91</f>
        <v>0</v>
      </c>
      <c r="S91" s="221">
        <v>0</v>
      </c>
      <c r="T91" s="222">
        <f>S91*H91</f>
        <v>0</v>
      </c>
      <c r="AR91" s="23" t="s">
        <v>188</v>
      </c>
      <c r="AT91" s="23" t="s">
        <v>222</v>
      </c>
      <c r="AU91" s="23" t="s">
        <v>80</v>
      </c>
      <c r="AY91" s="23" t="s">
        <v>181</v>
      </c>
      <c r="BE91" s="223">
        <f>IF(N91="základní",J91,0)</f>
        <v>0</v>
      </c>
      <c r="BF91" s="223">
        <f>IF(N91="snížená",J91,0)</f>
        <v>0</v>
      </c>
      <c r="BG91" s="223">
        <f>IF(N91="zákl. přenesená",J91,0)</f>
        <v>0</v>
      </c>
      <c r="BH91" s="223">
        <f>IF(N91="sníž. přenesená",J91,0)</f>
        <v>0</v>
      </c>
      <c r="BI91" s="223">
        <f>IF(N91="nulová",J91,0)</f>
        <v>0</v>
      </c>
      <c r="BJ91" s="23" t="s">
        <v>80</v>
      </c>
      <c r="BK91" s="223">
        <f>ROUND(I91*H91,2)</f>
        <v>0</v>
      </c>
      <c r="BL91" s="23" t="s">
        <v>188</v>
      </c>
      <c r="BM91" s="23" t="s">
        <v>3913</v>
      </c>
    </row>
    <row r="92" s="1" customFormat="1" ht="63.75" customHeight="1">
      <c r="B92" s="45"/>
      <c r="C92" s="236" t="s">
        <v>10</v>
      </c>
      <c r="D92" s="236" t="s">
        <v>222</v>
      </c>
      <c r="E92" s="237" t="s">
        <v>3914</v>
      </c>
      <c r="F92" s="238" t="s">
        <v>3915</v>
      </c>
      <c r="G92" s="239" t="s">
        <v>3878</v>
      </c>
      <c r="H92" s="240">
        <v>1</v>
      </c>
      <c r="I92" s="241"/>
      <c r="J92" s="242">
        <f>ROUND(I92*H92,2)</f>
        <v>0</v>
      </c>
      <c r="K92" s="238" t="s">
        <v>3879</v>
      </c>
      <c r="L92" s="71"/>
      <c r="M92" s="243" t="s">
        <v>21</v>
      </c>
      <c r="N92" s="244" t="s">
        <v>43</v>
      </c>
      <c r="O92" s="46"/>
      <c r="P92" s="221">
        <f>O92*H92</f>
        <v>0</v>
      </c>
      <c r="Q92" s="221">
        <v>0</v>
      </c>
      <c r="R92" s="221">
        <f>Q92*H92</f>
        <v>0</v>
      </c>
      <c r="S92" s="221">
        <v>0</v>
      </c>
      <c r="T92" s="222">
        <f>S92*H92</f>
        <v>0</v>
      </c>
      <c r="AR92" s="23" t="s">
        <v>188</v>
      </c>
      <c r="AT92" s="23" t="s">
        <v>222</v>
      </c>
      <c r="AU92" s="23" t="s">
        <v>80</v>
      </c>
      <c r="AY92" s="23" t="s">
        <v>181</v>
      </c>
      <c r="BE92" s="223">
        <f>IF(N92="základní",J92,0)</f>
        <v>0</v>
      </c>
      <c r="BF92" s="223">
        <f>IF(N92="snížená",J92,0)</f>
        <v>0</v>
      </c>
      <c r="BG92" s="223">
        <f>IF(N92="zákl. přenesená",J92,0)</f>
        <v>0</v>
      </c>
      <c r="BH92" s="223">
        <f>IF(N92="sníž. přenesená",J92,0)</f>
        <v>0</v>
      </c>
      <c r="BI92" s="223">
        <f>IF(N92="nulová",J92,0)</f>
        <v>0</v>
      </c>
      <c r="BJ92" s="23" t="s">
        <v>80</v>
      </c>
      <c r="BK92" s="223">
        <f>ROUND(I92*H92,2)</f>
        <v>0</v>
      </c>
      <c r="BL92" s="23" t="s">
        <v>188</v>
      </c>
      <c r="BM92" s="23" t="s">
        <v>3916</v>
      </c>
    </row>
    <row r="93" s="1" customFormat="1" ht="63.75" customHeight="1">
      <c r="B93" s="45"/>
      <c r="C93" s="236" t="s">
        <v>248</v>
      </c>
      <c r="D93" s="236" t="s">
        <v>222</v>
      </c>
      <c r="E93" s="237" t="s">
        <v>3917</v>
      </c>
      <c r="F93" s="238" t="s">
        <v>3918</v>
      </c>
      <c r="G93" s="239" t="s">
        <v>533</v>
      </c>
      <c r="H93" s="240">
        <v>1</v>
      </c>
      <c r="I93" s="241"/>
      <c r="J93" s="242">
        <f>ROUND(I93*H93,2)</f>
        <v>0</v>
      </c>
      <c r="K93" s="238" t="s">
        <v>3879</v>
      </c>
      <c r="L93" s="71"/>
      <c r="M93" s="243" t="s">
        <v>21</v>
      </c>
      <c r="N93" s="244" t="s">
        <v>43</v>
      </c>
      <c r="O93" s="46"/>
      <c r="P93" s="221">
        <f>O93*H93</f>
        <v>0</v>
      </c>
      <c r="Q93" s="221">
        <v>0</v>
      </c>
      <c r="R93" s="221">
        <f>Q93*H93</f>
        <v>0</v>
      </c>
      <c r="S93" s="221">
        <v>0</v>
      </c>
      <c r="T93" s="222">
        <f>S93*H93</f>
        <v>0</v>
      </c>
      <c r="AR93" s="23" t="s">
        <v>188</v>
      </c>
      <c r="AT93" s="23" t="s">
        <v>222</v>
      </c>
      <c r="AU93" s="23" t="s">
        <v>80</v>
      </c>
      <c r="AY93" s="23" t="s">
        <v>181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23" t="s">
        <v>80</v>
      </c>
      <c r="BK93" s="223">
        <f>ROUND(I93*H93,2)</f>
        <v>0</v>
      </c>
      <c r="BL93" s="23" t="s">
        <v>188</v>
      </c>
      <c r="BM93" s="23" t="s">
        <v>3919</v>
      </c>
    </row>
    <row r="94" s="1" customFormat="1" ht="25.5" customHeight="1">
      <c r="B94" s="45"/>
      <c r="C94" s="236" t="s">
        <v>259</v>
      </c>
      <c r="D94" s="236" t="s">
        <v>222</v>
      </c>
      <c r="E94" s="237" t="s">
        <v>3920</v>
      </c>
      <c r="F94" s="238" t="s">
        <v>3921</v>
      </c>
      <c r="G94" s="239" t="s">
        <v>533</v>
      </c>
      <c r="H94" s="240">
        <v>1</v>
      </c>
      <c r="I94" s="241"/>
      <c r="J94" s="242">
        <f>ROUND(I94*H94,2)</f>
        <v>0</v>
      </c>
      <c r="K94" s="238" t="s">
        <v>3879</v>
      </c>
      <c r="L94" s="71"/>
      <c r="M94" s="243" t="s">
        <v>21</v>
      </c>
      <c r="N94" s="244" t="s">
        <v>43</v>
      </c>
      <c r="O94" s="46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AR94" s="23" t="s">
        <v>188</v>
      </c>
      <c r="AT94" s="23" t="s">
        <v>222</v>
      </c>
      <c r="AU94" s="23" t="s">
        <v>80</v>
      </c>
      <c r="AY94" s="23" t="s">
        <v>181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23" t="s">
        <v>80</v>
      </c>
      <c r="BK94" s="223">
        <f>ROUND(I94*H94,2)</f>
        <v>0</v>
      </c>
      <c r="BL94" s="23" t="s">
        <v>188</v>
      </c>
      <c r="BM94" s="23" t="s">
        <v>3922</v>
      </c>
    </row>
    <row r="95" s="1" customFormat="1" ht="16.5" customHeight="1">
      <c r="B95" s="45"/>
      <c r="C95" s="236" t="s">
        <v>267</v>
      </c>
      <c r="D95" s="236" t="s">
        <v>222</v>
      </c>
      <c r="E95" s="237" t="s">
        <v>3923</v>
      </c>
      <c r="F95" s="238" t="s">
        <v>3924</v>
      </c>
      <c r="G95" s="239" t="s">
        <v>533</v>
      </c>
      <c r="H95" s="240">
        <v>1</v>
      </c>
      <c r="I95" s="241"/>
      <c r="J95" s="242">
        <f>ROUND(I95*H95,2)</f>
        <v>0</v>
      </c>
      <c r="K95" s="238" t="s">
        <v>3879</v>
      </c>
      <c r="L95" s="71"/>
      <c r="M95" s="243" t="s">
        <v>21</v>
      </c>
      <c r="N95" s="244" t="s">
        <v>43</v>
      </c>
      <c r="O95" s="46"/>
      <c r="P95" s="221">
        <f>O95*H95</f>
        <v>0</v>
      </c>
      <c r="Q95" s="221">
        <v>0</v>
      </c>
      <c r="R95" s="221">
        <f>Q95*H95</f>
        <v>0</v>
      </c>
      <c r="S95" s="221">
        <v>0</v>
      </c>
      <c r="T95" s="222">
        <f>S95*H95</f>
        <v>0</v>
      </c>
      <c r="AR95" s="23" t="s">
        <v>188</v>
      </c>
      <c r="AT95" s="23" t="s">
        <v>222</v>
      </c>
      <c r="AU95" s="23" t="s">
        <v>80</v>
      </c>
      <c r="AY95" s="23" t="s">
        <v>181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23" t="s">
        <v>80</v>
      </c>
      <c r="BK95" s="223">
        <f>ROUND(I95*H95,2)</f>
        <v>0</v>
      </c>
      <c r="BL95" s="23" t="s">
        <v>188</v>
      </c>
      <c r="BM95" s="23" t="s">
        <v>3925</v>
      </c>
    </row>
    <row r="96" s="1" customFormat="1" ht="16.5" customHeight="1">
      <c r="B96" s="45"/>
      <c r="C96" s="236" t="s">
        <v>9</v>
      </c>
      <c r="D96" s="236" t="s">
        <v>222</v>
      </c>
      <c r="E96" s="237" t="s">
        <v>3926</v>
      </c>
      <c r="F96" s="238" t="s">
        <v>3927</v>
      </c>
      <c r="G96" s="239" t="s">
        <v>533</v>
      </c>
      <c r="H96" s="240">
        <v>1</v>
      </c>
      <c r="I96" s="241"/>
      <c r="J96" s="242">
        <f>ROUND(I96*H96,2)</f>
        <v>0</v>
      </c>
      <c r="K96" s="238" t="s">
        <v>3879</v>
      </c>
      <c r="L96" s="71"/>
      <c r="M96" s="243" t="s">
        <v>21</v>
      </c>
      <c r="N96" s="244" t="s">
        <v>43</v>
      </c>
      <c r="O96" s="46"/>
      <c r="P96" s="221">
        <f>O96*H96</f>
        <v>0</v>
      </c>
      <c r="Q96" s="221">
        <v>0</v>
      </c>
      <c r="R96" s="221">
        <f>Q96*H96</f>
        <v>0</v>
      </c>
      <c r="S96" s="221">
        <v>0</v>
      </c>
      <c r="T96" s="222">
        <f>S96*H96</f>
        <v>0</v>
      </c>
      <c r="AR96" s="23" t="s">
        <v>188</v>
      </c>
      <c r="AT96" s="23" t="s">
        <v>222</v>
      </c>
      <c r="AU96" s="23" t="s">
        <v>80</v>
      </c>
      <c r="AY96" s="23" t="s">
        <v>181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23" t="s">
        <v>80</v>
      </c>
      <c r="BK96" s="223">
        <f>ROUND(I96*H96,2)</f>
        <v>0</v>
      </c>
      <c r="BL96" s="23" t="s">
        <v>188</v>
      </c>
      <c r="BM96" s="23" t="s">
        <v>3928</v>
      </c>
    </row>
    <row r="97" s="1" customFormat="1" ht="16.5" customHeight="1">
      <c r="B97" s="45"/>
      <c r="C97" s="236" t="s">
        <v>281</v>
      </c>
      <c r="D97" s="236" t="s">
        <v>222</v>
      </c>
      <c r="E97" s="237" t="s">
        <v>3929</v>
      </c>
      <c r="F97" s="238" t="s">
        <v>3930</v>
      </c>
      <c r="G97" s="239" t="s">
        <v>533</v>
      </c>
      <c r="H97" s="240">
        <v>1</v>
      </c>
      <c r="I97" s="241"/>
      <c r="J97" s="242">
        <f>ROUND(I97*H97,2)</f>
        <v>0</v>
      </c>
      <c r="K97" s="238" t="s">
        <v>3879</v>
      </c>
      <c r="L97" s="71"/>
      <c r="M97" s="243" t="s">
        <v>21</v>
      </c>
      <c r="N97" s="251" t="s">
        <v>43</v>
      </c>
      <c r="O97" s="246"/>
      <c r="P97" s="247">
        <f>O97*H97</f>
        <v>0</v>
      </c>
      <c r="Q97" s="247">
        <v>0</v>
      </c>
      <c r="R97" s="247">
        <f>Q97*H97</f>
        <v>0</v>
      </c>
      <c r="S97" s="247">
        <v>0</v>
      </c>
      <c r="T97" s="248">
        <f>S97*H97</f>
        <v>0</v>
      </c>
      <c r="AR97" s="23" t="s">
        <v>188</v>
      </c>
      <c r="AT97" s="23" t="s">
        <v>222</v>
      </c>
      <c r="AU97" s="23" t="s">
        <v>80</v>
      </c>
      <c r="AY97" s="23" t="s">
        <v>181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23" t="s">
        <v>80</v>
      </c>
      <c r="BK97" s="223">
        <f>ROUND(I97*H97,2)</f>
        <v>0</v>
      </c>
      <c r="BL97" s="23" t="s">
        <v>188</v>
      </c>
      <c r="BM97" s="23" t="s">
        <v>3931</v>
      </c>
    </row>
    <row r="98" s="1" customFormat="1" ht="6.96" customHeight="1">
      <c r="B98" s="66"/>
      <c r="C98" s="67"/>
      <c r="D98" s="67"/>
      <c r="E98" s="67"/>
      <c r="F98" s="67"/>
      <c r="G98" s="67"/>
      <c r="H98" s="67"/>
      <c r="I98" s="165"/>
      <c r="J98" s="67"/>
      <c r="K98" s="67"/>
      <c r="L98" s="71"/>
    </row>
  </sheetData>
  <sheetProtection sheet="1" autoFilter="0" formatColumns="0" formatRows="0" objects="1" scenarios="1" spinCount="100000" saltValue="anJRcXuEG1QgIFfqrUz9HUqw0w+lIB6gGt733B0f5WFJlf5UiXMK+ZGCY/93yzHzrBBvX/03+7Z0MnGOgfgdrA==" hashValue="/mAQzmy9f2HKjG8PgtpSIVUhA4WrybBO1dqa6Mpnl6yQbZeNnZ/tc23/aP+iX6DP2p8Bv2EeESRxYBYi4lk1Zg==" algorithmName="SHA-512" password="CC35"/>
  <autoFilter ref="C77:K97"/>
  <mergeCells count="10">
    <mergeCell ref="E7:H7"/>
    <mergeCell ref="E9:H9"/>
    <mergeCell ref="E24:H24"/>
    <mergeCell ref="E45:H45"/>
    <mergeCell ref="E47:H47"/>
    <mergeCell ref="J51:J52"/>
    <mergeCell ref="E68:H68"/>
    <mergeCell ref="E70:H70"/>
    <mergeCell ref="G1:H1"/>
    <mergeCell ref="L2:V2"/>
  </mergeCells>
  <hyperlinks>
    <hyperlink ref="F1:G1" location="C2" display="1) Krycí list soupisu"/>
    <hyperlink ref="G1:H1" location="C54" display="2) Rekapitulace"/>
    <hyperlink ref="J1" location="C77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Normal="100" zoomScaleSheetLayoutView="60" zoomScalePageLayoutView="100" workbookViewId="0"/>
  </sheetViews>
  <sheetFormatPr defaultRowHeight="13.5"/>
  <cols>
    <col min="1" max="1" width="8.33" style="297" customWidth="1"/>
    <col min="2" max="2" width="1.664063" style="297" customWidth="1"/>
    <col min="3" max="4" width="5" style="297" customWidth="1"/>
    <col min="5" max="5" width="11.67" style="297" customWidth="1"/>
    <col min="6" max="6" width="9.17" style="297" customWidth="1"/>
    <col min="7" max="7" width="5" style="297" customWidth="1"/>
    <col min="8" max="8" width="77.83" style="297" customWidth="1"/>
    <col min="9" max="10" width="20" style="297" customWidth="1"/>
    <col min="11" max="11" width="1.664063" style="297" customWidth="1"/>
  </cols>
  <sheetData>
    <row r="1" ht="37.5" customHeight="1"/>
    <row r="2" ht="7.5" customHeight="1">
      <c r="B2" s="298"/>
      <c r="C2" s="299"/>
      <c r="D2" s="299"/>
      <c r="E2" s="299"/>
      <c r="F2" s="299"/>
      <c r="G2" s="299"/>
      <c r="H2" s="299"/>
      <c r="I2" s="299"/>
      <c r="J2" s="299"/>
      <c r="K2" s="300"/>
    </row>
    <row r="3" s="14" customFormat="1" ht="45" customHeight="1">
      <c r="B3" s="301"/>
      <c r="C3" s="302" t="s">
        <v>3932</v>
      </c>
      <c r="D3" s="302"/>
      <c r="E3" s="302"/>
      <c r="F3" s="302"/>
      <c r="G3" s="302"/>
      <c r="H3" s="302"/>
      <c r="I3" s="302"/>
      <c r="J3" s="302"/>
      <c r="K3" s="303"/>
    </row>
    <row r="4" ht="25.5" customHeight="1">
      <c r="B4" s="304"/>
      <c r="C4" s="305" t="s">
        <v>3933</v>
      </c>
      <c r="D4" s="305"/>
      <c r="E4" s="305"/>
      <c r="F4" s="305"/>
      <c r="G4" s="305"/>
      <c r="H4" s="305"/>
      <c r="I4" s="305"/>
      <c r="J4" s="305"/>
      <c r="K4" s="306"/>
    </row>
    <row r="5" ht="5.25" customHeight="1">
      <c r="B5" s="304"/>
      <c r="C5" s="307"/>
      <c r="D5" s="307"/>
      <c r="E5" s="307"/>
      <c r="F5" s="307"/>
      <c r="G5" s="307"/>
      <c r="H5" s="307"/>
      <c r="I5" s="307"/>
      <c r="J5" s="307"/>
      <c r="K5" s="306"/>
    </row>
    <row r="6" ht="15" customHeight="1">
      <c r="B6" s="304"/>
      <c r="C6" s="308" t="s">
        <v>3934</v>
      </c>
      <c r="D6" s="308"/>
      <c r="E6" s="308"/>
      <c r="F6" s="308"/>
      <c r="G6" s="308"/>
      <c r="H6" s="308"/>
      <c r="I6" s="308"/>
      <c r="J6" s="308"/>
      <c r="K6" s="306"/>
    </row>
    <row r="7" ht="15" customHeight="1">
      <c r="B7" s="309"/>
      <c r="C7" s="308" t="s">
        <v>3935</v>
      </c>
      <c r="D7" s="308"/>
      <c r="E7" s="308"/>
      <c r="F7" s="308"/>
      <c r="G7" s="308"/>
      <c r="H7" s="308"/>
      <c r="I7" s="308"/>
      <c r="J7" s="308"/>
      <c r="K7" s="306"/>
    </row>
    <row r="8" ht="12.75" customHeight="1">
      <c r="B8" s="309"/>
      <c r="C8" s="308"/>
      <c r="D8" s="308"/>
      <c r="E8" s="308"/>
      <c r="F8" s="308"/>
      <c r="G8" s="308"/>
      <c r="H8" s="308"/>
      <c r="I8" s="308"/>
      <c r="J8" s="308"/>
      <c r="K8" s="306"/>
    </row>
    <row r="9" ht="15" customHeight="1">
      <c r="B9" s="309"/>
      <c r="C9" s="308" t="s">
        <v>3936</v>
      </c>
      <c r="D9" s="308"/>
      <c r="E9" s="308"/>
      <c r="F9" s="308"/>
      <c r="G9" s="308"/>
      <c r="H9" s="308"/>
      <c r="I9" s="308"/>
      <c r="J9" s="308"/>
      <c r="K9" s="306"/>
    </row>
    <row r="10" ht="15" customHeight="1">
      <c r="B10" s="309"/>
      <c r="C10" s="308"/>
      <c r="D10" s="308" t="s">
        <v>3937</v>
      </c>
      <c r="E10" s="308"/>
      <c r="F10" s="308"/>
      <c r="G10" s="308"/>
      <c r="H10" s="308"/>
      <c r="I10" s="308"/>
      <c r="J10" s="308"/>
      <c r="K10" s="306"/>
    </row>
    <row r="11" ht="15" customHeight="1">
      <c r="B11" s="309"/>
      <c r="C11" s="310"/>
      <c r="D11" s="308" t="s">
        <v>3938</v>
      </c>
      <c r="E11" s="308"/>
      <c r="F11" s="308"/>
      <c r="G11" s="308"/>
      <c r="H11" s="308"/>
      <c r="I11" s="308"/>
      <c r="J11" s="308"/>
      <c r="K11" s="306"/>
    </row>
    <row r="12" ht="12.75" customHeight="1">
      <c r="B12" s="309"/>
      <c r="C12" s="310"/>
      <c r="D12" s="310"/>
      <c r="E12" s="310"/>
      <c r="F12" s="310"/>
      <c r="G12" s="310"/>
      <c r="H12" s="310"/>
      <c r="I12" s="310"/>
      <c r="J12" s="310"/>
      <c r="K12" s="306"/>
    </row>
    <row r="13" ht="15" customHeight="1">
      <c r="B13" s="309"/>
      <c r="C13" s="310"/>
      <c r="D13" s="308" t="s">
        <v>3939</v>
      </c>
      <c r="E13" s="308"/>
      <c r="F13" s="308"/>
      <c r="G13" s="308"/>
      <c r="H13" s="308"/>
      <c r="I13" s="308"/>
      <c r="J13" s="308"/>
      <c r="K13" s="306"/>
    </row>
    <row r="14" ht="15" customHeight="1">
      <c r="B14" s="309"/>
      <c r="C14" s="310"/>
      <c r="D14" s="308" t="s">
        <v>3940</v>
      </c>
      <c r="E14" s="308"/>
      <c r="F14" s="308"/>
      <c r="G14" s="308"/>
      <c r="H14" s="308"/>
      <c r="I14" s="308"/>
      <c r="J14" s="308"/>
      <c r="K14" s="306"/>
    </row>
    <row r="15" ht="15" customHeight="1">
      <c r="B15" s="309"/>
      <c r="C15" s="310"/>
      <c r="D15" s="308" t="s">
        <v>3941</v>
      </c>
      <c r="E15" s="308"/>
      <c r="F15" s="308"/>
      <c r="G15" s="308"/>
      <c r="H15" s="308"/>
      <c r="I15" s="308"/>
      <c r="J15" s="308"/>
      <c r="K15" s="306"/>
    </row>
    <row r="16" ht="15" customHeight="1">
      <c r="B16" s="309"/>
      <c r="C16" s="310"/>
      <c r="D16" s="310"/>
      <c r="E16" s="311" t="s">
        <v>79</v>
      </c>
      <c r="F16" s="308" t="s">
        <v>3942</v>
      </c>
      <c r="G16" s="308"/>
      <c r="H16" s="308"/>
      <c r="I16" s="308"/>
      <c r="J16" s="308"/>
      <c r="K16" s="306"/>
    </row>
    <row r="17" ht="15" customHeight="1">
      <c r="B17" s="309"/>
      <c r="C17" s="310"/>
      <c r="D17" s="310"/>
      <c r="E17" s="311" t="s">
        <v>3943</v>
      </c>
      <c r="F17" s="308" t="s">
        <v>3944</v>
      </c>
      <c r="G17" s="308"/>
      <c r="H17" s="308"/>
      <c r="I17" s="308"/>
      <c r="J17" s="308"/>
      <c r="K17" s="306"/>
    </row>
    <row r="18" ht="15" customHeight="1">
      <c r="B18" s="309"/>
      <c r="C18" s="310"/>
      <c r="D18" s="310"/>
      <c r="E18" s="311" t="s">
        <v>3945</v>
      </c>
      <c r="F18" s="308" t="s">
        <v>3946</v>
      </c>
      <c r="G18" s="308"/>
      <c r="H18" s="308"/>
      <c r="I18" s="308"/>
      <c r="J18" s="308"/>
      <c r="K18" s="306"/>
    </row>
    <row r="19" ht="15" customHeight="1">
      <c r="B19" s="309"/>
      <c r="C19" s="310"/>
      <c r="D19" s="310"/>
      <c r="E19" s="311" t="s">
        <v>3947</v>
      </c>
      <c r="F19" s="308" t="s">
        <v>3948</v>
      </c>
      <c r="G19" s="308"/>
      <c r="H19" s="308"/>
      <c r="I19" s="308"/>
      <c r="J19" s="308"/>
      <c r="K19" s="306"/>
    </row>
    <row r="20" ht="15" customHeight="1">
      <c r="B20" s="309"/>
      <c r="C20" s="310"/>
      <c r="D20" s="310"/>
      <c r="E20" s="311" t="s">
        <v>1851</v>
      </c>
      <c r="F20" s="308" t="s">
        <v>3949</v>
      </c>
      <c r="G20" s="308"/>
      <c r="H20" s="308"/>
      <c r="I20" s="308"/>
      <c r="J20" s="308"/>
      <c r="K20" s="306"/>
    </row>
    <row r="21" ht="15" customHeight="1">
      <c r="B21" s="309"/>
      <c r="C21" s="310"/>
      <c r="D21" s="310"/>
      <c r="E21" s="311" t="s">
        <v>3950</v>
      </c>
      <c r="F21" s="308" t="s">
        <v>3951</v>
      </c>
      <c r="G21" s="308"/>
      <c r="H21" s="308"/>
      <c r="I21" s="308"/>
      <c r="J21" s="308"/>
      <c r="K21" s="306"/>
    </row>
    <row r="22" ht="12.75" customHeight="1">
      <c r="B22" s="309"/>
      <c r="C22" s="310"/>
      <c r="D22" s="310"/>
      <c r="E22" s="310"/>
      <c r="F22" s="310"/>
      <c r="G22" s="310"/>
      <c r="H22" s="310"/>
      <c r="I22" s="310"/>
      <c r="J22" s="310"/>
      <c r="K22" s="306"/>
    </row>
    <row r="23" ht="15" customHeight="1">
      <c r="B23" s="309"/>
      <c r="C23" s="308" t="s">
        <v>3952</v>
      </c>
      <c r="D23" s="308"/>
      <c r="E23" s="308"/>
      <c r="F23" s="308"/>
      <c r="G23" s="308"/>
      <c r="H23" s="308"/>
      <c r="I23" s="308"/>
      <c r="J23" s="308"/>
      <c r="K23" s="306"/>
    </row>
    <row r="24" ht="15" customHeight="1">
      <c r="B24" s="309"/>
      <c r="C24" s="308" t="s">
        <v>3953</v>
      </c>
      <c r="D24" s="308"/>
      <c r="E24" s="308"/>
      <c r="F24" s="308"/>
      <c r="G24" s="308"/>
      <c r="H24" s="308"/>
      <c r="I24" s="308"/>
      <c r="J24" s="308"/>
      <c r="K24" s="306"/>
    </row>
    <row r="25" ht="15" customHeight="1">
      <c r="B25" s="309"/>
      <c r="C25" s="308"/>
      <c r="D25" s="308" t="s">
        <v>3954</v>
      </c>
      <c r="E25" s="308"/>
      <c r="F25" s="308"/>
      <c r="G25" s="308"/>
      <c r="H25" s="308"/>
      <c r="I25" s="308"/>
      <c r="J25" s="308"/>
      <c r="K25" s="306"/>
    </row>
    <row r="26" ht="15" customHeight="1">
      <c r="B26" s="309"/>
      <c r="C26" s="310"/>
      <c r="D26" s="308" t="s">
        <v>3955</v>
      </c>
      <c r="E26" s="308"/>
      <c r="F26" s="308"/>
      <c r="G26" s="308"/>
      <c r="H26" s="308"/>
      <c r="I26" s="308"/>
      <c r="J26" s="308"/>
      <c r="K26" s="306"/>
    </row>
    <row r="27" ht="12.75" customHeight="1">
      <c r="B27" s="309"/>
      <c r="C27" s="310"/>
      <c r="D27" s="310"/>
      <c r="E27" s="310"/>
      <c r="F27" s="310"/>
      <c r="G27" s="310"/>
      <c r="H27" s="310"/>
      <c r="I27" s="310"/>
      <c r="J27" s="310"/>
      <c r="K27" s="306"/>
    </row>
    <row r="28" ht="15" customHeight="1">
      <c r="B28" s="309"/>
      <c r="C28" s="310"/>
      <c r="D28" s="308" t="s">
        <v>3956</v>
      </c>
      <c r="E28" s="308"/>
      <c r="F28" s="308"/>
      <c r="G28" s="308"/>
      <c r="H28" s="308"/>
      <c r="I28" s="308"/>
      <c r="J28" s="308"/>
      <c r="K28" s="306"/>
    </row>
    <row r="29" ht="15" customHeight="1">
      <c r="B29" s="309"/>
      <c r="C29" s="310"/>
      <c r="D29" s="308" t="s">
        <v>3957</v>
      </c>
      <c r="E29" s="308"/>
      <c r="F29" s="308"/>
      <c r="G29" s="308"/>
      <c r="H29" s="308"/>
      <c r="I29" s="308"/>
      <c r="J29" s="308"/>
      <c r="K29" s="306"/>
    </row>
    <row r="30" ht="12.75" customHeight="1">
      <c r="B30" s="309"/>
      <c r="C30" s="310"/>
      <c r="D30" s="310"/>
      <c r="E30" s="310"/>
      <c r="F30" s="310"/>
      <c r="G30" s="310"/>
      <c r="H30" s="310"/>
      <c r="I30" s="310"/>
      <c r="J30" s="310"/>
      <c r="K30" s="306"/>
    </row>
    <row r="31" ht="15" customHeight="1">
      <c r="B31" s="309"/>
      <c r="C31" s="310"/>
      <c r="D31" s="308" t="s">
        <v>3958</v>
      </c>
      <c r="E31" s="308"/>
      <c r="F31" s="308"/>
      <c r="G31" s="308"/>
      <c r="H31" s="308"/>
      <c r="I31" s="308"/>
      <c r="J31" s="308"/>
      <c r="K31" s="306"/>
    </row>
    <row r="32" ht="15" customHeight="1">
      <c r="B32" s="309"/>
      <c r="C32" s="310"/>
      <c r="D32" s="308" t="s">
        <v>3959</v>
      </c>
      <c r="E32" s="308"/>
      <c r="F32" s="308"/>
      <c r="G32" s="308"/>
      <c r="H32" s="308"/>
      <c r="I32" s="308"/>
      <c r="J32" s="308"/>
      <c r="K32" s="306"/>
    </row>
    <row r="33" ht="15" customHeight="1">
      <c r="B33" s="309"/>
      <c r="C33" s="310"/>
      <c r="D33" s="308" t="s">
        <v>3960</v>
      </c>
      <c r="E33" s="308"/>
      <c r="F33" s="308"/>
      <c r="G33" s="308"/>
      <c r="H33" s="308"/>
      <c r="I33" s="308"/>
      <c r="J33" s="308"/>
      <c r="K33" s="306"/>
    </row>
    <row r="34" ht="15" customHeight="1">
      <c r="B34" s="309"/>
      <c r="C34" s="310"/>
      <c r="D34" s="308"/>
      <c r="E34" s="312" t="s">
        <v>166</v>
      </c>
      <c r="F34" s="308"/>
      <c r="G34" s="308" t="s">
        <v>3961</v>
      </c>
      <c r="H34" s="308"/>
      <c r="I34" s="308"/>
      <c r="J34" s="308"/>
      <c r="K34" s="306"/>
    </row>
    <row r="35" ht="30.75" customHeight="1">
      <c r="B35" s="309"/>
      <c r="C35" s="310"/>
      <c r="D35" s="308"/>
      <c r="E35" s="312" t="s">
        <v>3962</v>
      </c>
      <c r="F35" s="308"/>
      <c r="G35" s="308" t="s">
        <v>3963</v>
      </c>
      <c r="H35" s="308"/>
      <c r="I35" s="308"/>
      <c r="J35" s="308"/>
      <c r="K35" s="306"/>
    </row>
    <row r="36" ht="15" customHeight="1">
      <c r="B36" s="309"/>
      <c r="C36" s="310"/>
      <c r="D36" s="308"/>
      <c r="E36" s="312" t="s">
        <v>53</v>
      </c>
      <c r="F36" s="308"/>
      <c r="G36" s="308" t="s">
        <v>3964</v>
      </c>
      <c r="H36" s="308"/>
      <c r="I36" s="308"/>
      <c r="J36" s="308"/>
      <c r="K36" s="306"/>
    </row>
    <row r="37" ht="15" customHeight="1">
      <c r="B37" s="309"/>
      <c r="C37" s="310"/>
      <c r="D37" s="308"/>
      <c r="E37" s="312" t="s">
        <v>167</v>
      </c>
      <c r="F37" s="308"/>
      <c r="G37" s="308" t="s">
        <v>3965</v>
      </c>
      <c r="H37" s="308"/>
      <c r="I37" s="308"/>
      <c r="J37" s="308"/>
      <c r="K37" s="306"/>
    </row>
    <row r="38" ht="15" customHeight="1">
      <c r="B38" s="309"/>
      <c r="C38" s="310"/>
      <c r="D38" s="308"/>
      <c r="E38" s="312" t="s">
        <v>168</v>
      </c>
      <c r="F38" s="308"/>
      <c r="G38" s="308" t="s">
        <v>3966</v>
      </c>
      <c r="H38" s="308"/>
      <c r="I38" s="308"/>
      <c r="J38" s="308"/>
      <c r="K38" s="306"/>
    </row>
    <row r="39" ht="15" customHeight="1">
      <c r="B39" s="309"/>
      <c r="C39" s="310"/>
      <c r="D39" s="308"/>
      <c r="E39" s="312" t="s">
        <v>169</v>
      </c>
      <c r="F39" s="308"/>
      <c r="G39" s="308" t="s">
        <v>3967</v>
      </c>
      <c r="H39" s="308"/>
      <c r="I39" s="308"/>
      <c r="J39" s="308"/>
      <c r="K39" s="306"/>
    </row>
    <row r="40" ht="15" customHeight="1">
      <c r="B40" s="309"/>
      <c r="C40" s="310"/>
      <c r="D40" s="308"/>
      <c r="E40" s="312" t="s">
        <v>3968</v>
      </c>
      <c r="F40" s="308"/>
      <c r="G40" s="308" t="s">
        <v>3969</v>
      </c>
      <c r="H40" s="308"/>
      <c r="I40" s="308"/>
      <c r="J40" s="308"/>
      <c r="K40" s="306"/>
    </row>
    <row r="41" ht="15" customHeight="1">
      <c r="B41" s="309"/>
      <c r="C41" s="310"/>
      <c r="D41" s="308"/>
      <c r="E41" s="312"/>
      <c r="F41" s="308"/>
      <c r="G41" s="308" t="s">
        <v>3970</v>
      </c>
      <c r="H41" s="308"/>
      <c r="I41" s="308"/>
      <c r="J41" s="308"/>
      <c r="K41" s="306"/>
    </row>
    <row r="42" ht="15" customHeight="1">
      <c r="B42" s="309"/>
      <c r="C42" s="310"/>
      <c r="D42" s="308"/>
      <c r="E42" s="312" t="s">
        <v>3971</v>
      </c>
      <c r="F42" s="308"/>
      <c r="G42" s="308" t="s">
        <v>3972</v>
      </c>
      <c r="H42" s="308"/>
      <c r="I42" s="308"/>
      <c r="J42" s="308"/>
      <c r="K42" s="306"/>
    </row>
    <row r="43" ht="15" customHeight="1">
      <c r="B43" s="309"/>
      <c r="C43" s="310"/>
      <c r="D43" s="308"/>
      <c r="E43" s="312" t="s">
        <v>171</v>
      </c>
      <c r="F43" s="308"/>
      <c r="G43" s="308" t="s">
        <v>3973</v>
      </c>
      <c r="H43" s="308"/>
      <c r="I43" s="308"/>
      <c r="J43" s="308"/>
      <c r="K43" s="306"/>
    </row>
    <row r="44" ht="12.75" customHeight="1">
      <c r="B44" s="309"/>
      <c r="C44" s="310"/>
      <c r="D44" s="308"/>
      <c r="E44" s="308"/>
      <c r="F44" s="308"/>
      <c r="G44" s="308"/>
      <c r="H44" s="308"/>
      <c r="I44" s="308"/>
      <c r="J44" s="308"/>
      <c r="K44" s="306"/>
    </row>
    <row r="45" ht="15" customHeight="1">
      <c r="B45" s="309"/>
      <c r="C45" s="310"/>
      <c r="D45" s="308" t="s">
        <v>3974</v>
      </c>
      <c r="E45" s="308"/>
      <c r="F45" s="308"/>
      <c r="G45" s="308"/>
      <c r="H45" s="308"/>
      <c r="I45" s="308"/>
      <c r="J45" s="308"/>
      <c r="K45" s="306"/>
    </row>
    <row r="46" ht="15" customHeight="1">
      <c r="B46" s="309"/>
      <c r="C46" s="310"/>
      <c r="D46" s="310"/>
      <c r="E46" s="308" t="s">
        <v>3975</v>
      </c>
      <c r="F46" s="308"/>
      <c r="G46" s="308"/>
      <c r="H46" s="308"/>
      <c r="I46" s="308"/>
      <c r="J46" s="308"/>
      <c r="K46" s="306"/>
    </row>
    <row r="47" ht="15" customHeight="1">
      <c r="B47" s="309"/>
      <c r="C47" s="310"/>
      <c r="D47" s="310"/>
      <c r="E47" s="308" t="s">
        <v>3976</v>
      </c>
      <c r="F47" s="308"/>
      <c r="G47" s="308"/>
      <c r="H47" s="308"/>
      <c r="I47" s="308"/>
      <c r="J47" s="308"/>
      <c r="K47" s="306"/>
    </row>
    <row r="48" ht="15" customHeight="1">
      <c r="B48" s="309"/>
      <c r="C48" s="310"/>
      <c r="D48" s="310"/>
      <c r="E48" s="308" t="s">
        <v>3977</v>
      </c>
      <c r="F48" s="308"/>
      <c r="G48" s="308"/>
      <c r="H48" s="308"/>
      <c r="I48" s="308"/>
      <c r="J48" s="308"/>
      <c r="K48" s="306"/>
    </row>
    <row r="49" ht="15" customHeight="1">
      <c r="B49" s="309"/>
      <c r="C49" s="310"/>
      <c r="D49" s="308" t="s">
        <v>3978</v>
      </c>
      <c r="E49" s="308"/>
      <c r="F49" s="308"/>
      <c r="G49" s="308"/>
      <c r="H49" s="308"/>
      <c r="I49" s="308"/>
      <c r="J49" s="308"/>
      <c r="K49" s="306"/>
    </row>
    <row r="50" ht="25.5" customHeight="1">
      <c r="B50" s="304"/>
      <c r="C50" s="305" t="s">
        <v>3979</v>
      </c>
      <c r="D50" s="305"/>
      <c r="E50" s="305"/>
      <c r="F50" s="305"/>
      <c r="G50" s="305"/>
      <c r="H50" s="305"/>
      <c r="I50" s="305"/>
      <c r="J50" s="305"/>
      <c r="K50" s="306"/>
    </row>
    <row r="51" ht="5.25" customHeight="1">
      <c r="B51" s="304"/>
      <c r="C51" s="307"/>
      <c r="D51" s="307"/>
      <c r="E51" s="307"/>
      <c r="F51" s="307"/>
      <c r="G51" s="307"/>
      <c r="H51" s="307"/>
      <c r="I51" s="307"/>
      <c r="J51" s="307"/>
      <c r="K51" s="306"/>
    </row>
    <row r="52" ht="15" customHeight="1">
      <c r="B52" s="304"/>
      <c r="C52" s="308" t="s">
        <v>3980</v>
      </c>
      <c r="D52" s="308"/>
      <c r="E52" s="308"/>
      <c r="F52" s="308"/>
      <c r="G52" s="308"/>
      <c r="H52" s="308"/>
      <c r="I52" s="308"/>
      <c r="J52" s="308"/>
      <c r="K52" s="306"/>
    </row>
    <row r="53" ht="15" customHeight="1">
      <c r="B53" s="304"/>
      <c r="C53" s="308" t="s">
        <v>3981</v>
      </c>
      <c r="D53" s="308"/>
      <c r="E53" s="308"/>
      <c r="F53" s="308"/>
      <c r="G53" s="308"/>
      <c r="H53" s="308"/>
      <c r="I53" s="308"/>
      <c r="J53" s="308"/>
      <c r="K53" s="306"/>
    </row>
    <row r="54" ht="12.75" customHeight="1">
      <c r="B54" s="304"/>
      <c r="C54" s="308"/>
      <c r="D54" s="308"/>
      <c r="E54" s="308"/>
      <c r="F54" s="308"/>
      <c r="G54" s="308"/>
      <c r="H54" s="308"/>
      <c r="I54" s="308"/>
      <c r="J54" s="308"/>
      <c r="K54" s="306"/>
    </row>
    <row r="55" ht="15" customHeight="1">
      <c r="B55" s="304"/>
      <c r="C55" s="308" t="s">
        <v>3982</v>
      </c>
      <c r="D55" s="308"/>
      <c r="E55" s="308"/>
      <c r="F55" s="308"/>
      <c r="G55" s="308"/>
      <c r="H55" s="308"/>
      <c r="I55" s="308"/>
      <c r="J55" s="308"/>
      <c r="K55" s="306"/>
    </row>
    <row r="56" ht="15" customHeight="1">
      <c r="B56" s="304"/>
      <c r="C56" s="310"/>
      <c r="D56" s="308" t="s">
        <v>3983</v>
      </c>
      <c r="E56" s="308"/>
      <c r="F56" s="308"/>
      <c r="G56" s="308"/>
      <c r="H56" s="308"/>
      <c r="I56" s="308"/>
      <c r="J56" s="308"/>
      <c r="K56" s="306"/>
    </row>
    <row r="57" ht="15" customHeight="1">
      <c r="B57" s="304"/>
      <c r="C57" s="310"/>
      <c r="D57" s="308" t="s">
        <v>3984</v>
      </c>
      <c r="E57" s="308"/>
      <c r="F57" s="308"/>
      <c r="G57" s="308"/>
      <c r="H57" s="308"/>
      <c r="I57" s="308"/>
      <c r="J57" s="308"/>
      <c r="K57" s="306"/>
    </row>
    <row r="58" ht="15" customHeight="1">
      <c r="B58" s="304"/>
      <c r="C58" s="310"/>
      <c r="D58" s="308" t="s">
        <v>3985</v>
      </c>
      <c r="E58" s="308"/>
      <c r="F58" s="308"/>
      <c r="G58" s="308"/>
      <c r="H58" s="308"/>
      <c r="I58" s="308"/>
      <c r="J58" s="308"/>
      <c r="K58" s="306"/>
    </row>
    <row r="59" ht="15" customHeight="1">
      <c r="B59" s="304"/>
      <c r="C59" s="310"/>
      <c r="D59" s="308" t="s">
        <v>3986</v>
      </c>
      <c r="E59" s="308"/>
      <c r="F59" s="308"/>
      <c r="G59" s="308"/>
      <c r="H59" s="308"/>
      <c r="I59" s="308"/>
      <c r="J59" s="308"/>
      <c r="K59" s="306"/>
    </row>
    <row r="60" ht="15" customHeight="1">
      <c r="B60" s="304"/>
      <c r="C60" s="310"/>
      <c r="D60" s="313" t="s">
        <v>3987</v>
      </c>
      <c r="E60" s="313"/>
      <c r="F60" s="313"/>
      <c r="G60" s="313"/>
      <c r="H60" s="313"/>
      <c r="I60" s="313"/>
      <c r="J60" s="313"/>
      <c r="K60" s="306"/>
    </row>
    <row r="61" ht="15" customHeight="1">
      <c r="B61" s="304"/>
      <c r="C61" s="310"/>
      <c r="D61" s="308" t="s">
        <v>3988</v>
      </c>
      <c r="E61" s="308"/>
      <c r="F61" s="308"/>
      <c r="G61" s="308"/>
      <c r="H61" s="308"/>
      <c r="I61" s="308"/>
      <c r="J61" s="308"/>
      <c r="K61" s="306"/>
    </row>
    <row r="62" ht="12.75" customHeight="1">
      <c r="B62" s="304"/>
      <c r="C62" s="310"/>
      <c r="D62" s="310"/>
      <c r="E62" s="314"/>
      <c r="F62" s="310"/>
      <c r="G62" s="310"/>
      <c r="H62" s="310"/>
      <c r="I62" s="310"/>
      <c r="J62" s="310"/>
      <c r="K62" s="306"/>
    </row>
    <row r="63" ht="15" customHeight="1">
      <c r="B63" s="304"/>
      <c r="C63" s="310"/>
      <c r="D63" s="308" t="s">
        <v>3989</v>
      </c>
      <c r="E63" s="308"/>
      <c r="F63" s="308"/>
      <c r="G63" s="308"/>
      <c r="H63" s="308"/>
      <c r="I63" s="308"/>
      <c r="J63" s="308"/>
      <c r="K63" s="306"/>
    </row>
    <row r="64" ht="15" customHeight="1">
      <c r="B64" s="304"/>
      <c r="C64" s="310"/>
      <c r="D64" s="313" t="s">
        <v>3990</v>
      </c>
      <c r="E64" s="313"/>
      <c r="F64" s="313"/>
      <c r="G64" s="313"/>
      <c r="H64" s="313"/>
      <c r="I64" s="313"/>
      <c r="J64" s="313"/>
      <c r="K64" s="306"/>
    </row>
    <row r="65" ht="15" customHeight="1">
      <c r="B65" s="304"/>
      <c r="C65" s="310"/>
      <c r="D65" s="308" t="s">
        <v>3991</v>
      </c>
      <c r="E65" s="308"/>
      <c r="F65" s="308"/>
      <c r="G65" s="308"/>
      <c r="H65" s="308"/>
      <c r="I65" s="308"/>
      <c r="J65" s="308"/>
      <c r="K65" s="306"/>
    </row>
    <row r="66" ht="15" customHeight="1">
      <c r="B66" s="304"/>
      <c r="C66" s="310"/>
      <c r="D66" s="308" t="s">
        <v>3992</v>
      </c>
      <c r="E66" s="308"/>
      <c r="F66" s="308"/>
      <c r="G66" s="308"/>
      <c r="H66" s="308"/>
      <c r="I66" s="308"/>
      <c r="J66" s="308"/>
      <c r="K66" s="306"/>
    </row>
    <row r="67" ht="15" customHeight="1">
      <c r="B67" s="304"/>
      <c r="C67" s="310"/>
      <c r="D67" s="308" t="s">
        <v>3993</v>
      </c>
      <c r="E67" s="308"/>
      <c r="F67" s="308"/>
      <c r="G67" s="308"/>
      <c r="H67" s="308"/>
      <c r="I67" s="308"/>
      <c r="J67" s="308"/>
      <c r="K67" s="306"/>
    </row>
    <row r="68" ht="15" customHeight="1">
      <c r="B68" s="304"/>
      <c r="C68" s="310"/>
      <c r="D68" s="308" t="s">
        <v>3994</v>
      </c>
      <c r="E68" s="308"/>
      <c r="F68" s="308"/>
      <c r="G68" s="308"/>
      <c r="H68" s="308"/>
      <c r="I68" s="308"/>
      <c r="J68" s="308"/>
      <c r="K68" s="306"/>
    </row>
    <row r="69" ht="12.75" customHeight="1">
      <c r="B69" s="315"/>
      <c r="C69" s="316"/>
      <c r="D69" s="316"/>
      <c r="E69" s="316"/>
      <c r="F69" s="316"/>
      <c r="G69" s="316"/>
      <c r="H69" s="316"/>
      <c r="I69" s="316"/>
      <c r="J69" s="316"/>
      <c r="K69" s="317"/>
    </row>
    <row r="70" ht="18.75" customHeight="1">
      <c r="B70" s="318"/>
      <c r="C70" s="318"/>
      <c r="D70" s="318"/>
      <c r="E70" s="318"/>
      <c r="F70" s="318"/>
      <c r="G70" s="318"/>
      <c r="H70" s="318"/>
      <c r="I70" s="318"/>
      <c r="J70" s="318"/>
      <c r="K70" s="319"/>
    </row>
    <row r="71" ht="18.75" customHeight="1">
      <c r="B71" s="319"/>
      <c r="C71" s="319"/>
      <c r="D71" s="319"/>
      <c r="E71" s="319"/>
      <c r="F71" s="319"/>
      <c r="G71" s="319"/>
      <c r="H71" s="319"/>
      <c r="I71" s="319"/>
      <c r="J71" s="319"/>
      <c r="K71" s="319"/>
    </row>
    <row r="72" ht="7.5" customHeight="1">
      <c r="B72" s="320"/>
      <c r="C72" s="321"/>
      <c r="D72" s="321"/>
      <c r="E72" s="321"/>
      <c r="F72" s="321"/>
      <c r="G72" s="321"/>
      <c r="H72" s="321"/>
      <c r="I72" s="321"/>
      <c r="J72" s="321"/>
      <c r="K72" s="322"/>
    </row>
    <row r="73" ht="45" customHeight="1">
      <c r="B73" s="323"/>
      <c r="C73" s="324" t="s">
        <v>126</v>
      </c>
      <c r="D73" s="324"/>
      <c r="E73" s="324"/>
      <c r="F73" s="324"/>
      <c r="G73" s="324"/>
      <c r="H73" s="324"/>
      <c r="I73" s="324"/>
      <c r="J73" s="324"/>
      <c r="K73" s="325"/>
    </row>
    <row r="74" ht="17.25" customHeight="1">
      <c r="B74" s="323"/>
      <c r="C74" s="326" t="s">
        <v>3995</v>
      </c>
      <c r="D74" s="326"/>
      <c r="E74" s="326"/>
      <c r="F74" s="326" t="s">
        <v>3996</v>
      </c>
      <c r="G74" s="327"/>
      <c r="H74" s="326" t="s">
        <v>167</v>
      </c>
      <c r="I74" s="326" t="s">
        <v>57</v>
      </c>
      <c r="J74" s="326" t="s">
        <v>3997</v>
      </c>
      <c r="K74" s="325"/>
    </row>
    <row r="75" ht="17.25" customHeight="1">
      <c r="B75" s="323"/>
      <c r="C75" s="328" t="s">
        <v>3998</v>
      </c>
      <c r="D75" s="328"/>
      <c r="E75" s="328"/>
      <c r="F75" s="329" t="s">
        <v>3999</v>
      </c>
      <c r="G75" s="330"/>
      <c r="H75" s="328"/>
      <c r="I75" s="328"/>
      <c r="J75" s="328" t="s">
        <v>4000</v>
      </c>
      <c r="K75" s="325"/>
    </row>
    <row r="76" ht="5.25" customHeight="1">
      <c r="B76" s="323"/>
      <c r="C76" s="331"/>
      <c r="D76" s="331"/>
      <c r="E76" s="331"/>
      <c r="F76" s="331"/>
      <c r="G76" s="332"/>
      <c r="H76" s="331"/>
      <c r="I76" s="331"/>
      <c r="J76" s="331"/>
      <c r="K76" s="325"/>
    </row>
    <row r="77" ht="15" customHeight="1">
      <c r="B77" s="323"/>
      <c r="C77" s="312" t="s">
        <v>53</v>
      </c>
      <c r="D77" s="331"/>
      <c r="E77" s="331"/>
      <c r="F77" s="333" t="s">
        <v>4001</v>
      </c>
      <c r="G77" s="332"/>
      <c r="H77" s="312" t="s">
        <v>4002</v>
      </c>
      <c r="I77" s="312" t="s">
        <v>4003</v>
      </c>
      <c r="J77" s="312">
        <v>20</v>
      </c>
      <c r="K77" s="325"/>
    </row>
    <row r="78" ht="15" customHeight="1">
      <c r="B78" s="323"/>
      <c r="C78" s="312" t="s">
        <v>4004</v>
      </c>
      <c r="D78" s="312"/>
      <c r="E78" s="312"/>
      <c r="F78" s="333" t="s">
        <v>4001</v>
      </c>
      <c r="G78" s="332"/>
      <c r="H78" s="312" t="s">
        <v>4005</v>
      </c>
      <c r="I78" s="312" t="s">
        <v>4003</v>
      </c>
      <c r="J78" s="312">
        <v>120</v>
      </c>
      <c r="K78" s="325"/>
    </row>
    <row r="79" ht="15" customHeight="1">
      <c r="B79" s="334"/>
      <c r="C79" s="312" t="s">
        <v>4006</v>
      </c>
      <c r="D79" s="312"/>
      <c r="E79" s="312"/>
      <c r="F79" s="333" t="s">
        <v>4007</v>
      </c>
      <c r="G79" s="332"/>
      <c r="H79" s="312" t="s">
        <v>4008</v>
      </c>
      <c r="I79" s="312" t="s">
        <v>4003</v>
      </c>
      <c r="J79" s="312">
        <v>50</v>
      </c>
      <c r="K79" s="325"/>
    </row>
    <row r="80" ht="15" customHeight="1">
      <c r="B80" s="334"/>
      <c r="C80" s="312" t="s">
        <v>4009</v>
      </c>
      <c r="D80" s="312"/>
      <c r="E80" s="312"/>
      <c r="F80" s="333" t="s">
        <v>4001</v>
      </c>
      <c r="G80" s="332"/>
      <c r="H80" s="312" t="s">
        <v>4010</v>
      </c>
      <c r="I80" s="312" t="s">
        <v>4011</v>
      </c>
      <c r="J80" s="312"/>
      <c r="K80" s="325"/>
    </row>
    <row r="81" ht="15" customHeight="1">
      <c r="B81" s="334"/>
      <c r="C81" s="335" t="s">
        <v>4012</v>
      </c>
      <c r="D81" s="335"/>
      <c r="E81" s="335"/>
      <c r="F81" s="336" t="s">
        <v>4007</v>
      </c>
      <c r="G81" s="335"/>
      <c r="H81" s="335" t="s">
        <v>4013</v>
      </c>
      <c r="I81" s="335" t="s">
        <v>4003</v>
      </c>
      <c r="J81" s="335">
        <v>15</v>
      </c>
      <c r="K81" s="325"/>
    </row>
    <row r="82" ht="15" customHeight="1">
      <c r="B82" s="334"/>
      <c r="C82" s="335" t="s">
        <v>4014</v>
      </c>
      <c r="D82" s="335"/>
      <c r="E82" s="335"/>
      <c r="F82" s="336" t="s">
        <v>4007</v>
      </c>
      <c r="G82" s="335"/>
      <c r="H82" s="335" t="s">
        <v>4015</v>
      </c>
      <c r="I82" s="335" t="s">
        <v>4003</v>
      </c>
      <c r="J82" s="335">
        <v>15</v>
      </c>
      <c r="K82" s="325"/>
    </row>
    <row r="83" ht="15" customHeight="1">
      <c r="B83" s="334"/>
      <c r="C83" s="335" t="s">
        <v>4016</v>
      </c>
      <c r="D83" s="335"/>
      <c r="E83" s="335"/>
      <c r="F83" s="336" t="s">
        <v>4007</v>
      </c>
      <c r="G83" s="335"/>
      <c r="H83" s="335" t="s">
        <v>4017</v>
      </c>
      <c r="I83" s="335" t="s">
        <v>4003</v>
      </c>
      <c r="J83" s="335">
        <v>20</v>
      </c>
      <c r="K83" s="325"/>
    </row>
    <row r="84" ht="15" customHeight="1">
      <c r="B84" s="334"/>
      <c r="C84" s="335" t="s">
        <v>4018</v>
      </c>
      <c r="D84" s="335"/>
      <c r="E84" s="335"/>
      <c r="F84" s="336" t="s">
        <v>4007</v>
      </c>
      <c r="G84" s="335"/>
      <c r="H84" s="335" t="s">
        <v>4019</v>
      </c>
      <c r="I84" s="335" t="s">
        <v>4003</v>
      </c>
      <c r="J84" s="335">
        <v>20</v>
      </c>
      <c r="K84" s="325"/>
    </row>
    <row r="85" ht="15" customHeight="1">
      <c r="B85" s="334"/>
      <c r="C85" s="312" t="s">
        <v>4020</v>
      </c>
      <c r="D85" s="312"/>
      <c r="E85" s="312"/>
      <c r="F85" s="333" t="s">
        <v>4007</v>
      </c>
      <c r="G85" s="332"/>
      <c r="H85" s="312" t="s">
        <v>4021</v>
      </c>
      <c r="I85" s="312" t="s">
        <v>4003</v>
      </c>
      <c r="J85" s="312">
        <v>50</v>
      </c>
      <c r="K85" s="325"/>
    </row>
    <row r="86" ht="15" customHeight="1">
      <c r="B86" s="334"/>
      <c r="C86" s="312" t="s">
        <v>4022</v>
      </c>
      <c r="D86" s="312"/>
      <c r="E86" s="312"/>
      <c r="F86" s="333" t="s">
        <v>4007</v>
      </c>
      <c r="G86" s="332"/>
      <c r="H86" s="312" t="s">
        <v>4023</v>
      </c>
      <c r="I86" s="312" t="s">
        <v>4003</v>
      </c>
      <c r="J86" s="312">
        <v>20</v>
      </c>
      <c r="K86" s="325"/>
    </row>
    <row r="87" ht="15" customHeight="1">
      <c r="B87" s="334"/>
      <c r="C87" s="312" t="s">
        <v>4024</v>
      </c>
      <c r="D87" s="312"/>
      <c r="E87" s="312"/>
      <c r="F87" s="333" t="s">
        <v>4007</v>
      </c>
      <c r="G87" s="332"/>
      <c r="H87" s="312" t="s">
        <v>4025</v>
      </c>
      <c r="I87" s="312" t="s">
        <v>4003</v>
      </c>
      <c r="J87" s="312">
        <v>20</v>
      </c>
      <c r="K87" s="325"/>
    </row>
    <row r="88" ht="15" customHeight="1">
      <c r="B88" s="334"/>
      <c r="C88" s="312" t="s">
        <v>4026</v>
      </c>
      <c r="D88" s="312"/>
      <c r="E88" s="312"/>
      <c r="F88" s="333" t="s">
        <v>4007</v>
      </c>
      <c r="G88" s="332"/>
      <c r="H88" s="312" t="s">
        <v>4027</v>
      </c>
      <c r="I88" s="312" t="s">
        <v>4003</v>
      </c>
      <c r="J88" s="312">
        <v>50</v>
      </c>
      <c r="K88" s="325"/>
    </row>
    <row r="89" ht="15" customHeight="1">
      <c r="B89" s="334"/>
      <c r="C89" s="312" t="s">
        <v>4028</v>
      </c>
      <c r="D89" s="312"/>
      <c r="E89" s="312"/>
      <c r="F89" s="333" t="s">
        <v>4007</v>
      </c>
      <c r="G89" s="332"/>
      <c r="H89" s="312" t="s">
        <v>4028</v>
      </c>
      <c r="I89" s="312" t="s">
        <v>4003</v>
      </c>
      <c r="J89" s="312">
        <v>50</v>
      </c>
      <c r="K89" s="325"/>
    </row>
    <row r="90" ht="15" customHeight="1">
      <c r="B90" s="334"/>
      <c r="C90" s="312" t="s">
        <v>172</v>
      </c>
      <c r="D90" s="312"/>
      <c r="E90" s="312"/>
      <c r="F90" s="333" t="s">
        <v>4007</v>
      </c>
      <c r="G90" s="332"/>
      <c r="H90" s="312" t="s">
        <v>4029</v>
      </c>
      <c r="I90" s="312" t="s">
        <v>4003</v>
      </c>
      <c r="J90" s="312">
        <v>255</v>
      </c>
      <c r="K90" s="325"/>
    </row>
    <row r="91" ht="15" customHeight="1">
      <c r="B91" s="334"/>
      <c r="C91" s="312" t="s">
        <v>4030</v>
      </c>
      <c r="D91" s="312"/>
      <c r="E91" s="312"/>
      <c r="F91" s="333" t="s">
        <v>4001</v>
      </c>
      <c r="G91" s="332"/>
      <c r="H91" s="312" t="s">
        <v>4031</v>
      </c>
      <c r="I91" s="312" t="s">
        <v>4032</v>
      </c>
      <c r="J91" s="312"/>
      <c r="K91" s="325"/>
    </row>
    <row r="92" ht="15" customHeight="1">
      <c r="B92" s="334"/>
      <c r="C92" s="312" t="s">
        <v>4033</v>
      </c>
      <c r="D92" s="312"/>
      <c r="E92" s="312"/>
      <c r="F92" s="333" t="s">
        <v>4001</v>
      </c>
      <c r="G92" s="332"/>
      <c r="H92" s="312" t="s">
        <v>4034</v>
      </c>
      <c r="I92" s="312" t="s">
        <v>4035</v>
      </c>
      <c r="J92" s="312"/>
      <c r="K92" s="325"/>
    </row>
    <row r="93" ht="15" customHeight="1">
      <c r="B93" s="334"/>
      <c r="C93" s="312" t="s">
        <v>4036</v>
      </c>
      <c r="D93" s="312"/>
      <c r="E93" s="312"/>
      <c r="F93" s="333" t="s">
        <v>4001</v>
      </c>
      <c r="G93" s="332"/>
      <c r="H93" s="312" t="s">
        <v>4036</v>
      </c>
      <c r="I93" s="312" t="s">
        <v>4035</v>
      </c>
      <c r="J93" s="312"/>
      <c r="K93" s="325"/>
    </row>
    <row r="94" ht="15" customHeight="1">
      <c r="B94" s="334"/>
      <c r="C94" s="312" t="s">
        <v>38</v>
      </c>
      <c r="D94" s="312"/>
      <c r="E94" s="312"/>
      <c r="F94" s="333" t="s">
        <v>4001</v>
      </c>
      <c r="G94" s="332"/>
      <c r="H94" s="312" t="s">
        <v>4037</v>
      </c>
      <c r="I94" s="312" t="s">
        <v>4035</v>
      </c>
      <c r="J94" s="312"/>
      <c r="K94" s="325"/>
    </row>
    <row r="95" ht="15" customHeight="1">
      <c r="B95" s="334"/>
      <c r="C95" s="312" t="s">
        <v>48</v>
      </c>
      <c r="D95" s="312"/>
      <c r="E95" s="312"/>
      <c r="F95" s="333" t="s">
        <v>4001</v>
      </c>
      <c r="G95" s="332"/>
      <c r="H95" s="312" t="s">
        <v>4038</v>
      </c>
      <c r="I95" s="312" t="s">
        <v>4035</v>
      </c>
      <c r="J95" s="312"/>
      <c r="K95" s="325"/>
    </row>
    <row r="96" ht="15" customHeight="1">
      <c r="B96" s="337"/>
      <c r="C96" s="338"/>
      <c r="D96" s="338"/>
      <c r="E96" s="338"/>
      <c r="F96" s="338"/>
      <c r="G96" s="338"/>
      <c r="H96" s="338"/>
      <c r="I96" s="338"/>
      <c r="J96" s="338"/>
      <c r="K96" s="339"/>
    </row>
    <row r="97" ht="18.75" customHeight="1">
      <c r="B97" s="340"/>
      <c r="C97" s="341"/>
      <c r="D97" s="341"/>
      <c r="E97" s="341"/>
      <c r="F97" s="341"/>
      <c r="G97" s="341"/>
      <c r="H97" s="341"/>
      <c r="I97" s="341"/>
      <c r="J97" s="341"/>
      <c r="K97" s="340"/>
    </row>
    <row r="98" ht="18.75" customHeight="1">
      <c r="B98" s="319"/>
      <c r="C98" s="319"/>
      <c r="D98" s="319"/>
      <c r="E98" s="319"/>
      <c r="F98" s="319"/>
      <c r="G98" s="319"/>
      <c r="H98" s="319"/>
      <c r="I98" s="319"/>
      <c r="J98" s="319"/>
      <c r="K98" s="319"/>
    </row>
    <row r="99" ht="7.5" customHeight="1">
      <c r="B99" s="320"/>
      <c r="C99" s="321"/>
      <c r="D99" s="321"/>
      <c r="E99" s="321"/>
      <c r="F99" s="321"/>
      <c r="G99" s="321"/>
      <c r="H99" s="321"/>
      <c r="I99" s="321"/>
      <c r="J99" s="321"/>
      <c r="K99" s="322"/>
    </row>
    <row r="100" ht="45" customHeight="1">
      <c r="B100" s="323"/>
      <c r="C100" s="324" t="s">
        <v>4039</v>
      </c>
      <c r="D100" s="324"/>
      <c r="E100" s="324"/>
      <c r="F100" s="324"/>
      <c r="G100" s="324"/>
      <c r="H100" s="324"/>
      <c r="I100" s="324"/>
      <c r="J100" s="324"/>
      <c r="K100" s="325"/>
    </row>
    <row r="101" ht="17.25" customHeight="1">
      <c r="B101" s="323"/>
      <c r="C101" s="326" t="s">
        <v>3995</v>
      </c>
      <c r="D101" s="326"/>
      <c r="E101" s="326"/>
      <c r="F101" s="326" t="s">
        <v>3996</v>
      </c>
      <c r="G101" s="327"/>
      <c r="H101" s="326" t="s">
        <v>167</v>
      </c>
      <c r="I101" s="326" t="s">
        <v>57</v>
      </c>
      <c r="J101" s="326" t="s">
        <v>3997</v>
      </c>
      <c r="K101" s="325"/>
    </row>
    <row r="102" ht="17.25" customHeight="1">
      <c r="B102" s="323"/>
      <c r="C102" s="328" t="s">
        <v>3998</v>
      </c>
      <c r="D102" s="328"/>
      <c r="E102" s="328"/>
      <c r="F102" s="329" t="s">
        <v>3999</v>
      </c>
      <c r="G102" s="330"/>
      <c r="H102" s="328"/>
      <c r="I102" s="328"/>
      <c r="J102" s="328" t="s">
        <v>4000</v>
      </c>
      <c r="K102" s="325"/>
    </row>
    <row r="103" ht="5.25" customHeight="1">
      <c r="B103" s="323"/>
      <c r="C103" s="326"/>
      <c r="D103" s="326"/>
      <c r="E103" s="326"/>
      <c r="F103" s="326"/>
      <c r="G103" s="342"/>
      <c r="H103" s="326"/>
      <c r="I103" s="326"/>
      <c r="J103" s="326"/>
      <c r="K103" s="325"/>
    </row>
    <row r="104" ht="15" customHeight="1">
      <c r="B104" s="323"/>
      <c r="C104" s="312" t="s">
        <v>53</v>
      </c>
      <c r="D104" s="331"/>
      <c r="E104" s="331"/>
      <c r="F104" s="333" t="s">
        <v>4001</v>
      </c>
      <c r="G104" s="342"/>
      <c r="H104" s="312" t="s">
        <v>4040</v>
      </c>
      <c r="I104" s="312" t="s">
        <v>4003</v>
      </c>
      <c r="J104" s="312">
        <v>20</v>
      </c>
      <c r="K104" s="325"/>
    </row>
    <row r="105" ht="15" customHeight="1">
      <c r="B105" s="323"/>
      <c r="C105" s="312" t="s">
        <v>4004</v>
      </c>
      <c r="D105" s="312"/>
      <c r="E105" s="312"/>
      <c r="F105" s="333" t="s">
        <v>4001</v>
      </c>
      <c r="G105" s="312"/>
      <c r="H105" s="312" t="s">
        <v>4040</v>
      </c>
      <c r="I105" s="312" t="s">
        <v>4003</v>
      </c>
      <c r="J105" s="312">
        <v>120</v>
      </c>
      <c r="K105" s="325"/>
    </row>
    <row r="106" ht="15" customHeight="1">
      <c r="B106" s="334"/>
      <c r="C106" s="312" t="s">
        <v>4006</v>
      </c>
      <c r="D106" s="312"/>
      <c r="E106" s="312"/>
      <c r="F106" s="333" t="s">
        <v>4007</v>
      </c>
      <c r="G106" s="312"/>
      <c r="H106" s="312" t="s">
        <v>4040</v>
      </c>
      <c r="I106" s="312" t="s">
        <v>4003</v>
      </c>
      <c r="J106" s="312">
        <v>50</v>
      </c>
      <c r="K106" s="325"/>
    </row>
    <row r="107" ht="15" customHeight="1">
      <c r="B107" s="334"/>
      <c r="C107" s="312" t="s">
        <v>4009</v>
      </c>
      <c r="D107" s="312"/>
      <c r="E107" s="312"/>
      <c r="F107" s="333" t="s">
        <v>4001</v>
      </c>
      <c r="G107" s="312"/>
      <c r="H107" s="312" t="s">
        <v>4040</v>
      </c>
      <c r="I107" s="312" t="s">
        <v>4011</v>
      </c>
      <c r="J107" s="312"/>
      <c r="K107" s="325"/>
    </row>
    <row r="108" ht="15" customHeight="1">
      <c r="B108" s="334"/>
      <c r="C108" s="312" t="s">
        <v>4020</v>
      </c>
      <c r="D108" s="312"/>
      <c r="E108" s="312"/>
      <c r="F108" s="333" t="s">
        <v>4007</v>
      </c>
      <c r="G108" s="312"/>
      <c r="H108" s="312" t="s">
        <v>4040</v>
      </c>
      <c r="I108" s="312" t="s">
        <v>4003</v>
      </c>
      <c r="J108" s="312">
        <v>50</v>
      </c>
      <c r="K108" s="325"/>
    </row>
    <row r="109" ht="15" customHeight="1">
      <c r="B109" s="334"/>
      <c r="C109" s="312" t="s">
        <v>4028</v>
      </c>
      <c r="D109" s="312"/>
      <c r="E109" s="312"/>
      <c r="F109" s="333" t="s">
        <v>4007</v>
      </c>
      <c r="G109" s="312"/>
      <c r="H109" s="312" t="s">
        <v>4040</v>
      </c>
      <c r="I109" s="312" t="s">
        <v>4003</v>
      </c>
      <c r="J109" s="312">
        <v>50</v>
      </c>
      <c r="K109" s="325"/>
    </row>
    <row r="110" ht="15" customHeight="1">
      <c r="B110" s="334"/>
      <c r="C110" s="312" t="s">
        <v>4026</v>
      </c>
      <c r="D110" s="312"/>
      <c r="E110" s="312"/>
      <c r="F110" s="333" t="s">
        <v>4007</v>
      </c>
      <c r="G110" s="312"/>
      <c r="H110" s="312" t="s">
        <v>4040</v>
      </c>
      <c r="I110" s="312" t="s">
        <v>4003</v>
      </c>
      <c r="J110" s="312">
        <v>50</v>
      </c>
      <c r="K110" s="325"/>
    </row>
    <row r="111" ht="15" customHeight="1">
      <c r="B111" s="334"/>
      <c r="C111" s="312" t="s">
        <v>53</v>
      </c>
      <c r="D111" s="312"/>
      <c r="E111" s="312"/>
      <c r="F111" s="333" t="s">
        <v>4001</v>
      </c>
      <c r="G111" s="312"/>
      <c r="H111" s="312" t="s">
        <v>4041</v>
      </c>
      <c r="I111" s="312" t="s">
        <v>4003</v>
      </c>
      <c r="J111" s="312">
        <v>20</v>
      </c>
      <c r="K111" s="325"/>
    </row>
    <row r="112" ht="15" customHeight="1">
      <c r="B112" s="334"/>
      <c r="C112" s="312" t="s">
        <v>4042</v>
      </c>
      <c r="D112" s="312"/>
      <c r="E112" s="312"/>
      <c r="F112" s="333" t="s">
        <v>4001</v>
      </c>
      <c r="G112" s="312"/>
      <c r="H112" s="312" t="s">
        <v>4043</v>
      </c>
      <c r="I112" s="312" t="s">
        <v>4003</v>
      </c>
      <c r="J112" s="312">
        <v>120</v>
      </c>
      <c r="K112" s="325"/>
    </row>
    <row r="113" ht="15" customHeight="1">
      <c r="B113" s="334"/>
      <c r="C113" s="312" t="s">
        <v>38</v>
      </c>
      <c r="D113" s="312"/>
      <c r="E113" s="312"/>
      <c r="F113" s="333" t="s">
        <v>4001</v>
      </c>
      <c r="G113" s="312"/>
      <c r="H113" s="312" t="s">
        <v>4044</v>
      </c>
      <c r="I113" s="312" t="s">
        <v>4035</v>
      </c>
      <c r="J113" s="312"/>
      <c r="K113" s="325"/>
    </row>
    <row r="114" ht="15" customHeight="1">
      <c r="B114" s="334"/>
      <c r="C114" s="312" t="s">
        <v>48</v>
      </c>
      <c r="D114" s="312"/>
      <c r="E114" s="312"/>
      <c r="F114" s="333" t="s">
        <v>4001</v>
      </c>
      <c r="G114" s="312"/>
      <c r="H114" s="312" t="s">
        <v>4045</v>
      </c>
      <c r="I114" s="312" t="s">
        <v>4035</v>
      </c>
      <c r="J114" s="312"/>
      <c r="K114" s="325"/>
    </row>
    <row r="115" ht="15" customHeight="1">
      <c r="B115" s="334"/>
      <c r="C115" s="312" t="s">
        <v>57</v>
      </c>
      <c r="D115" s="312"/>
      <c r="E115" s="312"/>
      <c r="F115" s="333" t="s">
        <v>4001</v>
      </c>
      <c r="G115" s="312"/>
      <c r="H115" s="312" t="s">
        <v>4046</v>
      </c>
      <c r="I115" s="312" t="s">
        <v>4047</v>
      </c>
      <c r="J115" s="312"/>
      <c r="K115" s="325"/>
    </row>
    <row r="116" ht="15" customHeight="1">
      <c r="B116" s="337"/>
      <c r="C116" s="343"/>
      <c r="D116" s="343"/>
      <c r="E116" s="343"/>
      <c r="F116" s="343"/>
      <c r="G116" s="343"/>
      <c r="H116" s="343"/>
      <c r="I116" s="343"/>
      <c r="J116" s="343"/>
      <c r="K116" s="339"/>
    </row>
    <row r="117" ht="18.75" customHeight="1">
      <c r="B117" s="344"/>
      <c r="C117" s="308"/>
      <c r="D117" s="308"/>
      <c r="E117" s="308"/>
      <c r="F117" s="345"/>
      <c r="G117" s="308"/>
      <c r="H117" s="308"/>
      <c r="I117" s="308"/>
      <c r="J117" s="308"/>
      <c r="K117" s="344"/>
    </row>
    <row r="118" ht="18.75" customHeight="1">
      <c r="B118" s="319"/>
      <c r="C118" s="319"/>
      <c r="D118" s="319"/>
      <c r="E118" s="319"/>
      <c r="F118" s="319"/>
      <c r="G118" s="319"/>
      <c r="H118" s="319"/>
      <c r="I118" s="319"/>
      <c r="J118" s="319"/>
      <c r="K118" s="319"/>
    </row>
    <row r="119" ht="7.5" customHeight="1">
      <c r="B119" s="346"/>
      <c r="C119" s="347"/>
      <c r="D119" s="347"/>
      <c r="E119" s="347"/>
      <c r="F119" s="347"/>
      <c r="G119" s="347"/>
      <c r="H119" s="347"/>
      <c r="I119" s="347"/>
      <c r="J119" s="347"/>
      <c r="K119" s="348"/>
    </row>
    <row r="120" ht="45" customHeight="1">
      <c r="B120" s="349"/>
      <c r="C120" s="302" t="s">
        <v>4048</v>
      </c>
      <c r="D120" s="302"/>
      <c r="E120" s="302"/>
      <c r="F120" s="302"/>
      <c r="G120" s="302"/>
      <c r="H120" s="302"/>
      <c r="I120" s="302"/>
      <c r="J120" s="302"/>
      <c r="K120" s="350"/>
    </row>
    <row r="121" ht="17.25" customHeight="1">
      <c r="B121" s="351"/>
      <c r="C121" s="326" t="s">
        <v>3995</v>
      </c>
      <c r="D121" s="326"/>
      <c r="E121" s="326"/>
      <c r="F121" s="326" t="s">
        <v>3996</v>
      </c>
      <c r="G121" s="327"/>
      <c r="H121" s="326" t="s">
        <v>167</v>
      </c>
      <c r="I121" s="326" t="s">
        <v>57</v>
      </c>
      <c r="J121" s="326" t="s">
        <v>3997</v>
      </c>
      <c r="K121" s="352"/>
    </row>
    <row r="122" ht="17.25" customHeight="1">
      <c r="B122" s="351"/>
      <c r="C122" s="328" t="s">
        <v>3998</v>
      </c>
      <c r="D122" s="328"/>
      <c r="E122" s="328"/>
      <c r="F122" s="329" t="s">
        <v>3999</v>
      </c>
      <c r="G122" s="330"/>
      <c r="H122" s="328"/>
      <c r="I122" s="328"/>
      <c r="J122" s="328" t="s">
        <v>4000</v>
      </c>
      <c r="K122" s="352"/>
    </row>
    <row r="123" ht="5.25" customHeight="1">
      <c r="B123" s="353"/>
      <c r="C123" s="331"/>
      <c r="D123" s="331"/>
      <c r="E123" s="331"/>
      <c r="F123" s="331"/>
      <c r="G123" s="312"/>
      <c r="H123" s="331"/>
      <c r="I123" s="331"/>
      <c r="J123" s="331"/>
      <c r="K123" s="354"/>
    </row>
    <row r="124" ht="15" customHeight="1">
      <c r="B124" s="353"/>
      <c r="C124" s="312" t="s">
        <v>4004</v>
      </c>
      <c r="D124" s="331"/>
      <c r="E124" s="331"/>
      <c r="F124" s="333" t="s">
        <v>4001</v>
      </c>
      <c r="G124" s="312"/>
      <c r="H124" s="312" t="s">
        <v>4040</v>
      </c>
      <c r="I124" s="312" t="s">
        <v>4003</v>
      </c>
      <c r="J124" s="312">
        <v>120</v>
      </c>
      <c r="K124" s="355"/>
    </row>
    <row r="125" ht="15" customHeight="1">
      <c r="B125" s="353"/>
      <c r="C125" s="312" t="s">
        <v>4049</v>
      </c>
      <c r="D125" s="312"/>
      <c r="E125" s="312"/>
      <c r="F125" s="333" t="s">
        <v>4001</v>
      </c>
      <c r="G125" s="312"/>
      <c r="H125" s="312" t="s">
        <v>4050</v>
      </c>
      <c r="I125" s="312" t="s">
        <v>4003</v>
      </c>
      <c r="J125" s="312" t="s">
        <v>4051</v>
      </c>
      <c r="K125" s="355"/>
    </row>
    <row r="126" ht="15" customHeight="1">
      <c r="B126" s="353"/>
      <c r="C126" s="312" t="s">
        <v>3950</v>
      </c>
      <c r="D126" s="312"/>
      <c r="E126" s="312"/>
      <c r="F126" s="333" t="s">
        <v>4001</v>
      </c>
      <c r="G126" s="312"/>
      <c r="H126" s="312" t="s">
        <v>4052</v>
      </c>
      <c r="I126" s="312" t="s">
        <v>4003</v>
      </c>
      <c r="J126" s="312" t="s">
        <v>4051</v>
      </c>
      <c r="K126" s="355"/>
    </row>
    <row r="127" ht="15" customHeight="1">
      <c r="B127" s="353"/>
      <c r="C127" s="312" t="s">
        <v>4012</v>
      </c>
      <c r="D127" s="312"/>
      <c r="E127" s="312"/>
      <c r="F127" s="333" t="s">
        <v>4007</v>
      </c>
      <c r="G127" s="312"/>
      <c r="H127" s="312" t="s">
        <v>4013</v>
      </c>
      <c r="I127" s="312" t="s">
        <v>4003</v>
      </c>
      <c r="J127" s="312">
        <v>15</v>
      </c>
      <c r="K127" s="355"/>
    </row>
    <row r="128" ht="15" customHeight="1">
      <c r="B128" s="353"/>
      <c r="C128" s="335" t="s">
        <v>4014</v>
      </c>
      <c r="D128" s="335"/>
      <c r="E128" s="335"/>
      <c r="F128" s="336" t="s">
        <v>4007</v>
      </c>
      <c r="G128" s="335"/>
      <c r="H128" s="335" t="s">
        <v>4015</v>
      </c>
      <c r="I128" s="335" t="s">
        <v>4003</v>
      </c>
      <c r="J128" s="335">
        <v>15</v>
      </c>
      <c r="K128" s="355"/>
    </row>
    <row r="129" ht="15" customHeight="1">
      <c r="B129" s="353"/>
      <c r="C129" s="335" t="s">
        <v>4016</v>
      </c>
      <c r="D129" s="335"/>
      <c r="E129" s="335"/>
      <c r="F129" s="336" t="s">
        <v>4007</v>
      </c>
      <c r="G129" s="335"/>
      <c r="H129" s="335" t="s">
        <v>4017</v>
      </c>
      <c r="I129" s="335" t="s">
        <v>4003</v>
      </c>
      <c r="J129" s="335">
        <v>20</v>
      </c>
      <c r="K129" s="355"/>
    </row>
    <row r="130" ht="15" customHeight="1">
      <c r="B130" s="353"/>
      <c r="C130" s="335" t="s">
        <v>4018</v>
      </c>
      <c r="D130" s="335"/>
      <c r="E130" s="335"/>
      <c r="F130" s="336" t="s">
        <v>4007</v>
      </c>
      <c r="G130" s="335"/>
      <c r="H130" s="335" t="s">
        <v>4019</v>
      </c>
      <c r="I130" s="335" t="s">
        <v>4003</v>
      </c>
      <c r="J130" s="335">
        <v>20</v>
      </c>
      <c r="K130" s="355"/>
    </row>
    <row r="131" ht="15" customHeight="1">
      <c r="B131" s="353"/>
      <c r="C131" s="312" t="s">
        <v>4006</v>
      </c>
      <c r="D131" s="312"/>
      <c r="E131" s="312"/>
      <c r="F131" s="333" t="s">
        <v>4007</v>
      </c>
      <c r="G131" s="312"/>
      <c r="H131" s="312" t="s">
        <v>4040</v>
      </c>
      <c r="I131" s="312" t="s">
        <v>4003</v>
      </c>
      <c r="J131" s="312">
        <v>50</v>
      </c>
      <c r="K131" s="355"/>
    </row>
    <row r="132" ht="15" customHeight="1">
      <c r="B132" s="353"/>
      <c r="C132" s="312" t="s">
        <v>4020</v>
      </c>
      <c r="D132" s="312"/>
      <c r="E132" s="312"/>
      <c r="F132" s="333" t="s">
        <v>4007</v>
      </c>
      <c r="G132" s="312"/>
      <c r="H132" s="312" t="s">
        <v>4040</v>
      </c>
      <c r="I132" s="312" t="s">
        <v>4003</v>
      </c>
      <c r="J132" s="312">
        <v>50</v>
      </c>
      <c r="K132" s="355"/>
    </row>
    <row r="133" ht="15" customHeight="1">
      <c r="B133" s="353"/>
      <c r="C133" s="312" t="s">
        <v>4026</v>
      </c>
      <c r="D133" s="312"/>
      <c r="E133" s="312"/>
      <c r="F133" s="333" t="s">
        <v>4007</v>
      </c>
      <c r="G133" s="312"/>
      <c r="H133" s="312" t="s">
        <v>4040</v>
      </c>
      <c r="I133" s="312" t="s">
        <v>4003</v>
      </c>
      <c r="J133" s="312">
        <v>50</v>
      </c>
      <c r="K133" s="355"/>
    </row>
    <row r="134" ht="15" customHeight="1">
      <c r="B134" s="353"/>
      <c r="C134" s="312" t="s">
        <v>4028</v>
      </c>
      <c r="D134" s="312"/>
      <c r="E134" s="312"/>
      <c r="F134" s="333" t="s">
        <v>4007</v>
      </c>
      <c r="G134" s="312"/>
      <c r="H134" s="312" t="s">
        <v>4040</v>
      </c>
      <c r="I134" s="312" t="s">
        <v>4003</v>
      </c>
      <c r="J134" s="312">
        <v>50</v>
      </c>
      <c r="K134" s="355"/>
    </row>
    <row r="135" ht="15" customHeight="1">
      <c r="B135" s="353"/>
      <c r="C135" s="312" t="s">
        <v>172</v>
      </c>
      <c r="D135" s="312"/>
      <c r="E135" s="312"/>
      <c r="F135" s="333" t="s">
        <v>4007</v>
      </c>
      <c r="G135" s="312"/>
      <c r="H135" s="312" t="s">
        <v>4053</v>
      </c>
      <c r="I135" s="312" t="s">
        <v>4003</v>
      </c>
      <c r="J135" s="312">
        <v>255</v>
      </c>
      <c r="K135" s="355"/>
    </row>
    <row r="136" ht="15" customHeight="1">
      <c r="B136" s="353"/>
      <c r="C136" s="312" t="s">
        <v>4030</v>
      </c>
      <c r="D136" s="312"/>
      <c r="E136" s="312"/>
      <c r="F136" s="333" t="s">
        <v>4001</v>
      </c>
      <c r="G136" s="312"/>
      <c r="H136" s="312" t="s">
        <v>4054</v>
      </c>
      <c r="I136" s="312" t="s">
        <v>4032</v>
      </c>
      <c r="J136" s="312"/>
      <c r="K136" s="355"/>
    </row>
    <row r="137" ht="15" customHeight="1">
      <c r="B137" s="353"/>
      <c r="C137" s="312" t="s">
        <v>4033</v>
      </c>
      <c r="D137" s="312"/>
      <c r="E137" s="312"/>
      <c r="F137" s="333" t="s">
        <v>4001</v>
      </c>
      <c r="G137" s="312"/>
      <c r="H137" s="312" t="s">
        <v>4055</v>
      </c>
      <c r="I137" s="312" t="s">
        <v>4035</v>
      </c>
      <c r="J137" s="312"/>
      <c r="K137" s="355"/>
    </row>
    <row r="138" ht="15" customHeight="1">
      <c r="B138" s="353"/>
      <c r="C138" s="312" t="s">
        <v>4036</v>
      </c>
      <c r="D138" s="312"/>
      <c r="E138" s="312"/>
      <c r="F138" s="333" t="s">
        <v>4001</v>
      </c>
      <c r="G138" s="312"/>
      <c r="H138" s="312" t="s">
        <v>4036</v>
      </c>
      <c r="I138" s="312" t="s">
        <v>4035</v>
      </c>
      <c r="J138" s="312"/>
      <c r="K138" s="355"/>
    </row>
    <row r="139" ht="15" customHeight="1">
      <c r="B139" s="353"/>
      <c r="C139" s="312" t="s">
        <v>38</v>
      </c>
      <c r="D139" s="312"/>
      <c r="E139" s="312"/>
      <c r="F139" s="333" t="s">
        <v>4001</v>
      </c>
      <c r="G139" s="312"/>
      <c r="H139" s="312" t="s">
        <v>4056</v>
      </c>
      <c r="I139" s="312" t="s">
        <v>4035</v>
      </c>
      <c r="J139" s="312"/>
      <c r="K139" s="355"/>
    </row>
    <row r="140" ht="15" customHeight="1">
      <c r="B140" s="353"/>
      <c r="C140" s="312" t="s">
        <v>4057</v>
      </c>
      <c r="D140" s="312"/>
      <c r="E140" s="312"/>
      <c r="F140" s="333" t="s">
        <v>4001</v>
      </c>
      <c r="G140" s="312"/>
      <c r="H140" s="312" t="s">
        <v>4058</v>
      </c>
      <c r="I140" s="312" t="s">
        <v>4035</v>
      </c>
      <c r="J140" s="312"/>
      <c r="K140" s="355"/>
    </row>
    <row r="141" ht="15" customHeight="1">
      <c r="B141" s="356"/>
      <c r="C141" s="357"/>
      <c r="D141" s="357"/>
      <c r="E141" s="357"/>
      <c r="F141" s="357"/>
      <c r="G141" s="357"/>
      <c r="H141" s="357"/>
      <c r="I141" s="357"/>
      <c r="J141" s="357"/>
      <c r="K141" s="358"/>
    </row>
    <row r="142" ht="18.75" customHeight="1">
      <c r="B142" s="308"/>
      <c r="C142" s="308"/>
      <c r="D142" s="308"/>
      <c r="E142" s="308"/>
      <c r="F142" s="345"/>
      <c r="G142" s="308"/>
      <c r="H142" s="308"/>
      <c r="I142" s="308"/>
      <c r="J142" s="308"/>
      <c r="K142" s="308"/>
    </row>
    <row r="143" ht="18.75" customHeight="1">
      <c r="B143" s="319"/>
      <c r="C143" s="319"/>
      <c r="D143" s="319"/>
      <c r="E143" s="319"/>
      <c r="F143" s="319"/>
      <c r="G143" s="319"/>
      <c r="H143" s="319"/>
      <c r="I143" s="319"/>
      <c r="J143" s="319"/>
      <c r="K143" s="319"/>
    </row>
    <row r="144" ht="7.5" customHeight="1">
      <c r="B144" s="320"/>
      <c r="C144" s="321"/>
      <c r="D144" s="321"/>
      <c r="E144" s="321"/>
      <c r="F144" s="321"/>
      <c r="G144" s="321"/>
      <c r="H144" s="321"/>
      <c r="I144" s="321"/>
      <c r="J144" s="321"/>
      <c r="K144" s="322"/>
    </row>
    <row r="145" ht="45" customHeight="1">
      <c r="B145" s="323"/>
      <c r="C145" s="324" t="s">
        <v>4059</v>
      </c>
      <c r="D145" s="324"/>
      <c r="E145" s="324"/>
      <c r="F145" s="324"/>
      <c r="G145" s="324"/>
      <c r="H145" s="324"/>
      <c r="I145" s="324"/>
      <c r="J145" s="324"/>
      <c r="K145" s="325"/>
    </row>
    <row r="146" ht="17.25" customHeight="1">
      <c r="B146" s="323"/>
      <c r="C146" s="326" t="s">
        <v>3995</v>
      </c>
      <c r="D146" s="326"/>
      <c r="E146" s="326"/>
      <c r="F146" s="326" t="s">
        <v>3996</v>
      </c>
      <c r="G146" s="327"/>
      <c r="H146" s="326" t="s">
        <v>167</v>
      </c>
      <c r="I146" s="326" t="s">
        <v>57</v>
      </c>
      <c r="J146" s="326" t="s">
        <v>3997</v>
      </c>
      <c r="K146" s="325"/>
    </row>
    <row r="147" ht="17.25" customHeight="1">
      <c r="B147" s="323"/>
      <c r="C147" s="328" t="s">
        <v>3998</v>
      </c>
      <c r="D147" s="328"/>
      <c r="E147" s="328"/>
      <c r="F147" s="329" t="s">
        <v>3999</v>
      </c>
      <c r="G147" s="330"/>
      <c r="H147" s="328"/>
      <c r="I147" s="328"/>
      <c r="J147" s="328" t="s">
        <v>4000</v>
      </c>
      <c r="K147" s="325"/>
    </row>
    <row r="148" ht="5.25" customHeight="1">
      <c r="B148" s="334"/>
      <c r="C148" s="331"/>
      <c r="D148" s="331"/>
      <c r="E148" s="331"/>
      <c r="F148" s="331"/>
      <c r="G148" s="332"/>
      <c r="H148" s="331"/>
      <c r="I148" s="331"/>
      <c r="J148" s="331"/>
      <c r="K148" s="355"/>
    </row>
    <row r="149" ht="15" customHeight="1">
      <c r="B149" s="334"/>
      <c r="C149" s="359" t="s">
        <v>4004</v>
      </c>
      <c r="D149" s="312"/>
      <c r="E149" s="312"/>
      <c r="F149" s="360" t="s">
        <v>4001</v>
      </c>
      <c r="G149" s="312"/>
      <c r="H149" s="359" t="s">
        <v>4040</v>
      </c>
      <c r="I149" s="359" t="s">
        <v>4003</v>
      </c>
      <c r="J149" s="359">
        <v>120</v>
      </c>
      <c r="K149" s="355"/>
    </row>
    <row r="150" ht="15" customHeight="1">
      <c r="B150" s="334"/>
      <c r="C150" s="359" t="s">
        <v>4049</v>
      </c>
      <c r="D150" s="312"/>
      <c r="E150" s="312"/>
      <c r="F150" s="360" t="s">
        <v>4001</v>
      </c>
      <c r="G150" s="312"/>
      <c r="H150" s="359" t="s">
        <v>4060</v>
      </c>
      <c r="I150" s="359" t="s">
        <v>4003</v>
      </c>
      <c r="J150" s="359" t="s">
        <v>4051</v>
      </c>
      <c r="K150" s="355"/>
    </row>
    <row r="151" ht="15" customHeight="1">
      <c r="B151" s="334"/>
      <c r="C151" s="359" t="s">
        <v>3950</v>
      </c>
      <c r="D151" s="312"/>
      <c r="E151" s="312"/>
      <c r="F151" s="360" t="s">
        <v>4001</v>
      </c>
      <c r="G151" s="312"/>
      <c r="H151" s="359" t="s">
        <v>4061</v>
      </c>
      <c r="I151" s="359" t="s">
        <v>4003</v>
      </c>
      <c r="J151" s="359" t="s">
        <v>4051</v>
      </c>
      <c r="K151" s="355"/>
    </row>
    <row r="152" ht="15" customHeight="1">
      <c r="B152" s="334"/>
      <c r="C152" s="359" t="s">
        <v>4006</v>
      </c>
      <c r="D152" s="312"/>
      <c r="E152" s="312"/>
      <c r="F152" s="360" t="s">
        <v>4007</v>
      </c>
      <c r="G152" s="312"/>
      <c r="H152" s="359" t="s">
        <v>4040</v>
      </c>
      <c r="I152" s="359" t="s">
        <v>4003</v>
      </c>
      <c r="J152" s="359">
        <v>50</v>
      </c>
      <c r="K152" s="355"/>
    </row>
    <row r="153" ht="15" customHeight="1">
      <c r="B153" s="334"/>
      <c r="C153" s="359" t="s">
        <v>4009</v>
      </c>
      <c r="D153" s="312"/>
      <c r="E153" s="312"/>
      <c r="F153" s="360" t="s">
        <v>4001</v>
      </c>
      <c r="G153" s="312"/>
      <c r="H153" s="359" t="s">
        <v>4040</v>
      </c>
      <c r="I153" s="359" t="s">
        <v>4011</v>
      </c>
      <c r="J153" s="359"/>
      <c r="K153" s="355"/>
    </row>
    <row r="154" ht="15" customHeight="1">
      <c r="B154" s="334"/>
      <c r="C154" s="359" t="s">
        <v>4020</v>
      </c>
      <c r="D154" s="312"/>
      <c r="E154" s="312"/>
      <c r="F154" s="360" t="s">
        <v>4007</v>
      </c>
      <c r="G154" s="312"/>
      <c r="H154" s="359" t="s">
        <v>4040</v>
      </c>
      <c r="I154" s="359" t="s">
        <v>4003</v>
      </c>
      <c r="J154" s="359">
        <v>50</v>
      </c>
      <c r="K154" s="355"/>
    </row>
    <row r="155" ht="15" customHeight="1">
      <c r="B155" s="334"/>
      <c r="C155" s="359" t="s">
        <v>4028</v>
      </c>
      <c r="D155" s="312"/>
      <c r="E155" s="312"/>
      <c r="F155" s="360" t="s">
        <v>4007</v>
      </c>
      <c r="G155" s="312"/>
      <c r="H155" s="359" t="s">
        <v>4040</v>
      </c>
      <c r="I155" s="359" t="s">
        <v>4003</v>
      </c>
      <c r="J155" s="359">
        <v>50</v>
      </c>
      <c r="K155" s="355"/>
    </row>
    <row r="156" ht="15" customHeight="1">
      <c r="B156" s="334"/>
      <c r="C156" s="359" t="s">
        <v>4026</v>
      </c>
      <c r="D156" s="312"/>
      <c r="E156" s="312"/>
      <c r="F156" s="360" t="s">
        <v>4007</v>
      </c>
      <c r="G156" s="312"/>
      <c r="H156" s="359" t="s">
        <v>4040</v>
      </c>
      <c r="I156" s="359" t="s">
        <v>4003</v>
      </c>
      <c r="J156" s="359">
        <v>50</v>
      </c>
      <c r="K156" s="355"/>
    </row>
    <row r="157" ht="15" customHeight="1">
      <c r="B157" s="334"/>
      <c r="C157" s="359" t="s">
        <v>131</v>
      </c>
      <c r="D157" s="312"/>
      <c r="E157" s="312"/>
      <c r="F157" s="360" t="s">
        <v>4001</v>
      </c>
      <c r="G157" s="312"/>
      <c r="H157" s="359" t="s">
        <v>4062</v>
      </c>
      <c r="I157" s="359" t="s">
        <v>4003</v>
      </c>
      <c r="J157" s="359" t="s">
        <v>4063</v>
      </c>
      <c r="K157" s="355"/>
    </row>
    <row r="158" ht="15" customHeight="1">
      <c r="B158" s="334"/>
      <c r="C158" s="359" t="s">
        <v>4064</v>
      </c>
      <c r="D158" s="312"/>
      <c r="E158" s="312"/>
      <c r="F158" s="360" t="s">
        <v>4001</v>
      </c>
      <c r="G158" s="312"/>
      <c r="H158" s="359" t="s">
        <v>4065</v>
      </c>
      <c r="I158" s="359" t="s">
        <v>4035</v>
      </c>
      <c r="J158" s="359"/>
      <c r="K158" s="355"/>
    </row>
    <row r="159" ht="15" customHeight="1">
      <c r="B159" s="361"/>
      <c r="C159" s="343"/>
      <c r="D159" s="343"/>
      <c r="E159" s="343"/>
      <c r="F159" s="343"/>
      <c r="G159" s="343"/>
      <c r="H159" s="343"/>
      <c r="I159" s="343"/>
      <c r="J159" s="343"/>
      <c r="K159" s="362"/>
    </row>
    <row r="160" ht="18.75" customHeight="1">
      <c r="B160" s="308"/>
      <c r="C160" s="312"/>
      <c r="D160" s="312"/>
      <c r="E160" s="312"/>
      <c r="F160" s="333"/>
      <c r="G160" s="312"/>
      <c r="H160" s="312"/>
      <c r="I160" s="312"/>
      <c r="J160" s="312"/>
      <c r="K160" s="308"/>
    </row>
    <row r="161" ht="18.75" customHeight="1">
      <c r="B161" s="319"/>
      <c r="C161" s="319"/>
      <c r="D161" s="319"/>
      <c r="E161" s="319"/>
      <c r="F161" s="319"/>
      <c r="G161" s="319"/>
      <c r="H161" s="319"/>
      <c r="I161" s="319"/>
      <c r="J161" s="319"/>
      <c r="K161" s="319"/>
    </row>
    <row r="162" ht="7.5" customHeight="1">
      <c r="B162" s="298"/>
      <c r="C162" s="299"/>
      <c r="D162" s="299"/>
      <c r="E162" s="299"/>
      <c r="F162" s="299"/>
      <c r="G162" s="299"/>
      <c r="H162" s="299"/>
      <c r="I162" s="299"/>
      <c r="J162" s="299"/>
      <c r="K162" s="300"/>
    </row>
    <row r="163" ht="45" customHeight="1">
      <c r="B163" s="301"/>
      <c r="C163" s="302" t="s">
        <v>4066</v>
      </c>
      <c r="D163" s="302"/>
      <c r="E163" s="302"/>
      <c r="F163" s="302"/>
      <c r="G163" s="302"/>
      <c r="H163" s="302"/>
      <c r="I163" s="302"/>
      <c r="J163" s="302"/>
      <c r="K163" s="303"/>
    </row>
    <row r="164" ht="17.25" customHeight="1">
      <c r="B164" s="301"/>
      <c r="C164" s="326" t="s">
        <v>3995</v>
      </c>
      <c r="D164" s="326"/>
      <c r="E164" s="326"/>
      <c r="F164" s="326" t="s">
        <v>3996</v>
      </c>
      <c r="G164" s="363"/>
      <c r="H164" s="364" t="s">
        <v>167</v>
      </c>
      <c r="I164" s="364" t="s">
        <v>57</v>
      </c>
      <c r="J164" s="326" t="s">
        <v>3997</v>
      </c>
      <c r="K164" s="303"/>
    </row>
    <row r="165" ht="17.25" customHeight="1">
      <c r="B165" s="304"/>
      <c r="C165" s="328" t="s">
        <v>3998</v>
      </c>
      <c r="D165" s="328"/>
      <c r="E165" s="328"/>
      <c r="F165" s="329" t="s">
        <v>3999</v>
      </c>
      <c r="G165" s="365"/>
      <c r="H165" s="366"/>
      <c r="I165" s="366"/>
      <c r="J165" s="328" t="s">
        <v>4000</v>
      </c>
      <c r="K165" s="306"/>
    </row>
    <row r="166" ht="5.25" customHeight="1">
      <c r="B166" s="334"/>
      <c r="C166" s="331"/>
      <c r="D166" s="331"/>
      <c r="E166" s="331"/>
      <c r="F166" s="331"/>
      <c r="G166" s="332"/>
      <c r="H166" s="331"/>
      <c r="I166" s="331"/>
      <c r="J166" s="331"/>
      <c r="K166" s="355"/>
    </row>
    <row r="167" ht="15" customHeight="1">
      <c r="B167" s="334"/>
      <c r="C167" s="312" t="s">
        <v>4004</v>
      </c>
      <c r="D167" s="312"/>
      <c r="E167" s="312"/>
      <c r="F167" s="333" t="s">
        <v>4001</v>
      </c>
      <c r="G167" s="312"/>
      <c r="H167" s="312" t="s">
        <v>4040</v>
      </c>
      <c r="I167" s="312" t="s">
        <v>4003</v>
      </c>
      <c r="J167" s="312">
        <v>120</v>
      </c>
      <c r="K167" s="355"/>
    </row>
    <row r="168" ht="15" customHeight="1">
      <c r="B168" s="334"/>
      <c r="C168" s="312" t="s">
        <v>4049</v>
      </c>
      <c r="D168" s="312"/>
      <c r="E168" s="312"/>
      <c r="F168" s="333" t="s">
        <v>4001</v>
      </c>
      <c r="G168" s="312"/>
      <c r="H168" s="312" t="s">
        <v>4050</v>
      </c>
      <c r="I168" s="312" t="s">
        <v>4003</v>
      </c>
      <c r="J168" s="312" t="s">
        <v>4051</v>
      </c>
      <c r="K168" s="355"/>
    </row>
    <row r="169" ht="15" customHeight="1">
      <c r="B169" s="334"/>
      <c r="C169" s="312" t="s">
        <v>3950</v>
      </c>
      <c r="D169" s="312"/>
      <c r="E169" s="312"/>
      <c r="F169" s="333" t="s">
        <v>4001</v>
      </c>
      <c r="G169" s="312"/>
      <c r="H169" s="312" t="s">
        <v>4067</v>
      </c>
      <c r="I169" s="312" t="s">
        <v>4003</v>
      </c>
      <c r="J169" s="312" t="s">
        <v>4051</v>
      </c>
      <c r="K169" s="355"/>
    </row>
    <row r="170" ht="15" customHeight="1">
      <c r="B170" s="334"/>
      <c r="C170" s="312" t="s">
        <v>4006</v>
      </c>
      <c r="D170" s="312"/>
      <c r="E170" s="312"/>
      <c r="F170" s="333" t="s">
        <v>4007</v>
      </c>
      <c r="G170" s="312"/>
      <c r="H170" s="312" t="s">
        <v>4067</v>
      </c>
      <c r="I170" s="312" t="s">
        <v>4003</v>
      </c>
      <c r="J170" s="312">
        <v>50</v>
      </c>
      <c r="K170" s="355"/>
    </row>
    <row r="171" ht="15" customHeight="1">
      <c r="B171" s="334"/>
      <c r="C171" s="312" t="s">
        <v>4009</v>
      </c>
      <c r="D171" s="312"/>
      <c r="E171" s="312"/>
      <c r="F171" s="333" t="s">
        <v>4001</v>
      </c>
      <c r="G171" s="312"/>
      <c r="H171" s="312" t="s">
        <v>4067</v>
      </c>
      <c r="I171" s="312" t="s">
        <v>4011</v>
      </c>
      <c r="J171" s="312"/>
      <c r="K171" s="355"/>
    </row>
    <row r="172" ht="15" customHeight="1">
      <c r="B172" s="334"/>
      <c r="C172" s="312" t="s">
        <v>4020</v>
      </c>
      <c r="D172" s="312"/>
      <c r="E172" s="312"/>
      <c r="F172" s="333" t="s">
        <v>4007</v>
      </c>
      <c r="G172" s="312"/>
      <c r="H172" s="312" t="s">
        <v>4067</v>
      </c>
      <c r="I172" s="312" t="s">
        <v>4003</v>
      </c>
      <c r="J172" s="312">
        <v>50</v>
      </c>
      <c r="K172" s="355"/>
    </row>
    <row r="173" ht="15" customHeight="1">
      <c r="B173" s="334"/>
      <c r="C173" s="312" t="s">
        <v>4028</v>
      </c>
      <c r="D173" s="312"/>
      <c r="E173" s="312"/>
      <c r="F173" s="333" t="s">
        <v>4007</v>
      </c>
      <c r="G173" s="312"/>
      <c r="H173" s="312" t="s">
        <v>4067</v>
      </c>
      <c r="I173" s="312" t="s">
        <v>4003</v>
      </c>
      <c r="J173" s="312">
        <v>50</v>
      </c>
      <c r="K173" s="355"/>
    </row>
    <row r="174" ht="15" customHeight="1">
      <c r="B174" s="334"/>
      <c r="C174" s="312" t="s">
        <v>4026</v>
      </c>
      <c r="D174" s="312"/>
      <c r="E174" s="312"/>
      <c r="F174" s="333" t="s">
        <v>4007</v>
      </c>
      <c r="G174" s="312"/>
      <c r="H174" s="312" t="s">
        <v>4067</v>
      </c>
      <c r="I174" s="312" t="s">
        <v>4003</v>
      </c>
      <c r="J174" s="312">
        <v>50</v>
      </c>
      <c r="K174" s="355"/>
    </row>
    <row r="175" ht="15" customHeight="1">
      <c r="B175" s="334"/>
      <c r="C175" s="312" t="s">
        <v>166</v>
      </c>
      <c r="D175" s="312"/>
      <c r="E175" s="312"/>
      <c r="F175" s="333" t="s">
        <v>4001</v>
      </c>
      <c r="G175" s="312"/>
      <c r="H175" s="312" t="s">
        <v>4068</v>
      </c>
      <c r="I175" s="312" t="s">
        <v>4069</v>
      </c>
      <c r="J175" s="312"/>
      <c r="K175" s="355"/>
    </row>
    <row r="176" ht="15" customHeight="1">
      <c r="B176" s="334"/>
      <c r="C176" s="312" t="s">
        <v>57</v>
      </c>
      <c r="D176" s="312"/>
      <c r="E176" s="312"/>
      <c r="F176" s="333" t="s">
        <v>4001</v>
      </c>
      <c r="G176" s="312"/>
      <c r="H176" s="312" t="s">
        <v>4070</v>
      </c>
      <c r="I176" s="312" t="s">
        <v>4071</v>
      </c>
      <c r="J176" s="312">
        <v>1</v>
      </c>
      <c r="K176" s="355"/>
    </row>
    <row r="177" ht="15" customHeight="1">
      <c r="B177" s="334"/>
      <c r="C177" s="312" t="s">
        <v>53</v>
      </c>
      <c r="D177" s="312"/>
      <c r="E177" s="312"/>
      <c r="F177" s="333" t="s">
        <v>4001</v>
      </c>
      <c r="G177" s="312"/>
      <c r="H177" s="312" t="s">
        <v>4072</v>
      </c>
      <c r="I177" s="312" t="s">
        <v>4003</v>
      </c>
      <c r="J177" s="312">
        <v>20</v>
      </c>
      <c r="K177" s="355"/>
    </row>
    <row r="178" ht="15" customHeight="1">
      <c r="B178" s="334"/>
      <c r="C178" s="312" t="s">
        <v>167</v>
      </c>
      <c r="D178" s="312"/>
      <c r="E178" s="312"/>
      <c r="F178" s="333" t="s">
        <v>4001</v>
      </c>
      <c r="G178" s="312"/>
      <c r="H178" s="312" t="s">
        <v>4073</v>
      </c>
      <c r="I178" s="312" t="s">
        <v>4003</v>
      </c>
      <c r="J178" s="312">
        <v>255</v>
      </c>
      <c r="K178" s="355"/>
    </row>
    <row r="179" ht="15" customHeight="1">
      <c r="B179" s="334"/>
      <c r="C179" s="312" t="s">
        <v>168</v>
      </c>
      <c r="D179" s="312"/>
      <c r="E179" s="312"/>
      <c r="F179" s="333" t="s">
        <v>4001</v>
      </c>
      <c r="G179" s="312"/>
      <c r="H179" s="312" t="s">
        <v>3966</v>
      </c>
      <c r="I179" s="312" t="s">
        <v>4003</v>
      </c>
      <c r="J179" s="312">
        <v>10</v>
      </c>
      <c r="K179" s="355"/>
    </row>
    <row r="180" ht="15" customHeight="1">
      <c r="B180" s="334"/>
      <c r="C180" s="312" t="s">
        <v>169</v>
      </c>
      <c r="D180" s="312"/>
      <c r="E180" s="312"/>
      <c r="F180" s="333" t="s">
        <v>4001</v>
      </c>
      <c r="G180" s="312"/>
      <c r="H180" s="312" t="s">
        <v>4074</v>
      </c>
      <c r="I180" s="312" t="s">
        <v>4035</v>
      </c>
      <c r="J180" s="312"/>
      <c r="K180" s="355"/>
    </row>
    <row r="181" ht="15" customHeight="1">
      <c r="B181" s="334"/>
      <c r="C181" s="312" t="s">
        <v>4075</v>
      </c>
      <c r="D181" s="312"/>
      <c r="E181" s="312"/>
      <c r="F181" s="333" t="s">
        <v>4001</v>
      </c>
      <c r="G181" s="312"/>
      <c r="H181" s="312" t="s">
        <v>4076</v>
      </c>
      <c r="I181" s="312" t="s">
        <v>4035</v>
      </c>
      <c r="J181" s="312"/>
      <c r="K181" s="355"/>
    </row>
    <row r="182" ht="15" customHeight="1">
      <c r="B182" s="334"/>
      <c r="C182" s="312" t="s">
        <v>4064</v>
      </c>
      <c r="D182" s="312"/>
      <c r="E182" s="312"/>
      <c r="F182" s="333" t="s">
        <v>4001</v>
      </c>
      <c r="G182" s="312"/>
      <c r="H182" s="312" t="s">
        <v>4077</v>
      </c>
      <c r="I182" s="312" t="s">
        <v>4035</v>
      </c>
      <c r="J182" s="312"/>
      <c r="K182" s="355"/>
    </row>
    <row r="183" ht="15" customHeight="1">
      <c r="B183" s="334"/>
      <c r="C183" s="312" t="s">
        <v>171</v>
      </c>
      <c r="D183" s="312"/>
      <c r="E183" s="312"/>
      <c r="F183" s="333" t="s">
        <v>4007</v>
      </c>
      <c r="G183" s="312"/>
      <c r="H183" s="312" t="s">
        <v>4078</v>
      </c>
      <c r="I183" s="312" t="s">
        <v>4003</v>
      </c>
      <c r="J183" s="312">
        <v>50</v>
      </c>
      <c r="K183" s="355"/>
    </row>
    <row r="184" ht="15" customHeight="1">
      <c r="B184" s="334"/>
      <c r="C184" s="312" t="s">
        <v>4079</v>
      </c>
      <c r="D184" s="312"/>
      <c r="E184" s="312"/>
      <c r="F184" s="333" t="s">
        <v>4007</v>
      </c>
      <c r="G184" s="312"/>
      <c r="H184" s="312" t="s">
        <v>4080</v>
      </c>
      <c r="I184" s="312" t="s">
        <v>4081</v>
      </c>
      <c r="J184" s="312"/>
      <c r="K184" s="355"/>
    </row>
    <row r="185" ht="15" customHeight="1">
      <c r="B185" s="334"/>
      <c r="C185" s="312" t="s">
        <v>4082</v>
      </c>
      <c r="D185" s="312"/>
      <c r="E185" s="312"/>
      <c r="F185" s="333" t="s">
        <v>4007</v>
      </c>
      <c r="G185" s="312"/>
      <c r="H185" s="312" t="s">
        <v>4083</v>
      </c>
      <c r="I185" s="312" t="s">
        <v>4081</v>
      </c>
      <c r="J185" s="312"/>
      <c r="K185" s="355"/>
    </row>
    <row r="186" ht="15" customHeight="1">
      <c r="B186" s="334"/>
      <c r="C186" s="312" t="s">
        <v>4084</v>
      </c>
      <c r="D186" s="312"/>
      <c r="E186" s="312"/>
      <c r="F186" s="333" t="s">
        <v>4007</v>
      </c>
      <c r="G186" s="312"/>
      <c r="H186" s="312" t="s">
        <v>4085</v>
      </c>
      <c r="I186" s="312" t="s">
        <v>4081</v>
      </c>
      <c r="J186" s="312"/>
      <c r="K186" s="355"/>
    </row>
    <row r="187" ht="15" customHeight="1">
      <c r="B187" s="334"/>
      <c r="C187" s="367" t="s">
        <v>4086</v>
      </c>
      <c r="D187" s="312"/>
      <c r="E187" s="312"/>
      <c r="F187" s="333" t="s">
        <v>4007</v>
      </c>
      <c r="G187" s="312"/>
      <c r="H187" s="312" t="s">
        <v>4087</v>
      </c>
      <c r="I187" s="312" t="s">
        <v>4088</v>
      </c>
      <c r="J187" s="368" t="s">
        <v>4089</v>
      </c>
      <c r="K187" s="355"/>
    </row>
    <row r="188" ht="15" customHeight="1">
      <c r="B188" s="334"/>
      <c r="C188" s="318" t="s">
        <v>42</v>
      </c>
      <c r="D188" s="312"/>
      <c r="E188" s="312"/>
      <c r="F188" s="333" t="s">
        <v>4001</v>
      </c>
      <c r="G188" s="312"/>
      <c r="H188" s="308" t="s">
        <v>4090</v>
      </c>
      <c r="I188" s="312" t="s">
        <v>4091</v>
      </c>
      <c r="J188" s="312"/>
      <c r="K188" s="355"/>
    </row>
    <row r="189" ht="15" customHeight="1">
      <c r="B189" s="334"/>
      <c r="C189" s="318" t="s">
        <v>4092</v>
      </c>
      <c r="D189" s="312"/>
      <c r="E189" s="312"/>
      <c r="F189" s="333" t="s">
        <v>4001</v>
      </c>
      <c r="G189" s="312"/>
      <c r="H189" s="312" t="s">
        <v>4093</v>
      </c>
      <c r="I189" s="312" t="s">
        <v>4035</v>
      </c>
      <c r="J189" s="312"/>
      <c r="K189" s="355"/>
    </row>
    <row r="190" ht="15" customHeight="1">
      <c r="B190" s="334"/>
      <c r="C190" s="318" t="s">
        <v>4094</v>
      </c>
      <c r="D190" s="312"/>
      <c r="E190" s="312"/>
      <c r="F190" s="333" t="s">
        <v>4001</v>
      </c>
      <c r="G190" s="312"/>
      <c r="H190" s="312" t="s">
        <v>4095</v>
      </c>
      <c r="I190" s="312" t="s">
        <v>4035</v>
      </c>
      <c r="J190" s="312"/>
      <c r="K190" s="355"/>
    </row>
    <row r="191" ht="15" customHeight="1">
      <c r="B191" s="334"/>
      <c r="C191" s="318" t="s">
        <v>4096</v>
      </c>
      <c r="D191" s="312"/>
      <c r="E191" s="312"/>
      <c r="F191" s="333" t="s">
        <v>4007</v>
      </c>
      <c r="G191" s="312"/>
      <c r="H191" s="312" t="s">
        <v>4097</v>
      </c>
      <c r="I191" s="312" t="s">
        <v>4035</v>
      </c>
      <c r="J191" s="312"/>
      <c r="K191" s="355"/>
    </row>
    <row r="192" ht="15" customHeight="1">
      <c r="B192" s="361"/>
      <c r="C192" s="369"/>
      <c r="D192" s="343"/>
      <c r="E192" s="343"/>
      <c r="F192" s="343"/>
      <c r="G192" s="343"/>
      <c r="H192" s="343"/>
      <c r="I192" s="343"/>
      <c r="J192" s="343"/>
      <c r="K192" s="362"/>
    </row>
    <row r="193" ht="18.75" customHeight="1">
      <c r="B193" s="308"/>
      <c r="C193" s="312"/>
      <c r="D193" s="312"/>
      <c r="E193" s="312"/>
      <c r="F193" s="333"/>
      <c r="G193" s="312"/>
      <c r="H193" s="312"/>
      <c r="I193" s="312"/>
      <c r="J193" s="312"/>
      <c r="K193" s="308"/>
    </row>
    <row r="194" ht="18.75" customHeight="1">
      <c r="B194" s="308"/>
      <c r="C194" s="312"/>
      <c r="D194" s="312"/>
      <c r="E194" s="312"/>
      <c r="F194" s="333"/>
      <c r="G194" s="312"/>
      <c r="H194" s="312"/>
      <c r="I194" s="312"/>
      <c r="J194" s="312"/>
      <c r="K194" s="308"/>
    </row>
    <row r="195" ht="18.75" customHeight="1">
      <c r="B195" s="319"/>
      <c r="C195" s="319"/>
      <c r="D195" s="319"/>
      <c r="E195" s="319"/>
      <c r="F195" s="319"/>
      <c r="G195" s="319"/>
      <c r="H195" s="319"/>
      <c r="I195" s="319"/>
      <c r="J195" s="319"/>
      <c r="K195" s="319"/>
    </row>
    <row r="196" ht="13.5">
      <c r="B196" s="298"/>
      <c r="C196" s="299"/>
      <c r="D196" s="299"/>
      <c r="E196" s="299"/>
      <c r="F196" s="299"/>
      <c r="G196" s="299"/>
      <c r="H196" s="299"/>
      <c r="I196" s="299"/>
      <c r="J196" s="299"/>
      <c r="K196" s="300"/>
    </row>
    <row r="197" ht="21">
      <c r="B197" s="301"/>
      <c r="C197" s="302" t="s">
        <v>4098</v>
      </c>
      <c r="D197" s="302"/>
      <c r="E197" s="302"/>
      <c r="F197" s="302"/>
      <c r="G197" s="302"/>
      <c r="H197" s="302"/>
      <c r="I197" s="302"/>
      <c r="J197" s="302"/>
      <c r="K197" s="303"/>
    </row>
    <row r="198" ht="25.5" customHeight="1">
      <c r="B198" s="301"/>
      <c r="C198" s="370" t="s">
        <v>4099</v>
      </c>
      <c r="D198" s="370"/>
      <c r="E198" s="370"/>
      <c r="F198" s="370" t="s">
        <v>4100</v>
      </c>
      <c r="G198" s="371"/>
      <c r="H198" s="370" t="s">
        <v>4101</v>
      </c>
      <c r="I198" s="370"/>
      <c r="J198" s="370"/>
      <c r="K198" s="303"/>
    </row>
    <row r="199" ht="5.25" customHeight="1">
      <c r="B199" s="334"/>
      <c r="C199" s="331"/>
      <c r="D199" s="331"/>
      <c r="E199" s="331"/>
      <c r="F199" s="331"/>
      <c r="G199" s="312"/>
      <c r="H199" s="331"/>
      <c r="I199" s="331"/>
      <c r="J199" s="331"/>
      <c r="K199" s="355"/>
    </row>
    <row r="200" ht="15" customHeight="1">
      <c r="B200" s="334"/>
      <c r="C200" s="312" t="s">
        <v>4091</v>
      </c>
      <c r="D200" s="312"/>
      <c r="E200" s="312"/>
      <c r="F200" s="333" t="s">
        <v>43</v>
      </c>
      <c r="G200" s="312"/>
      <c r="H200" s="312" t="s">
        <v>4102</v>
      </c>
      <c r="I200" s="312"/>
      <c r="J200" s="312"/>
      <c r="K200" s="355"/>
    </row>
    <row r="201" ht="15" customHeight="1">
      <c r="B201" s="334"/>
      <c r="C201" s="340"/>
      <c r="D201" s="312"/>
      <c r="E201" s="312"/>
      <c r="F201" s="333" t="s">
        <v>44</v>
      </c>
      <c r="G201" s="312"/>
      <c r="H201" s="312" t="s">
        <v>4103</v>
      </c>
      <c r="I201" s="312"/>
      <c r="J201" s="312"/>
      <c r="K201" s="355"/>
    </row>
    <row r="202" ht="15" customHeight="1">
      <c r="B202" s="334"/>
      <c r="C202" s="340"/>
      <c r="D202" s="312"/>
      <c r="E202" s="312"/>
      <c r="F202" s="333" t="s">
        <v>47</v>
      </c>
      <c r="G202" s="312"/>
      <c r="H202" s="312" t="s">
        <v>4104</v>
      </c>
      <c r="I202" s="312"/>
      <c r="J202" s="312"/>
      <c r="K202" s="355"/>
    </row>
    <row r="203" ht="15" customHeight="1">
      <c r="B203" s="334"/>
      <c r="C203" s="312"/>
      <c r="D203" s="312"/>
      <c r="E203" s="312"/>
      <c r="F203" s="333" t="s">
        <v>45</v>
      </c>
      <c r="G203" s="312"/>
      <c r="H203" s="312" t="s">
        <v>4105</v>
      </c>
      <c r="I203" s="312"/>
      <c r="J203" s="312"/>
      <c r="K203" s="355"/>
    </row>
    <row r="204" ht="15" customHeight="1">
      <c r="B204" s="334"/>
      <c r="C204" s="312"/>
      <c r="D204" s="312"/>
      <c r="E204" s="312"/>
      <c r="F204" s="333" t="s">
        <v>46</v>
      </c>
      <c r="G204" s="312"/>
      <c r="H204" s="312" t="s">
        <v>4106</v>
      </c>
      <c r="I204" s="312"/>
      <c r="J204" s="312"/>
      <c r="K204" s="355"/>
    </row>
    <row r="205" ht="15" customHeight="1">
      <c r="B205" s="334"/>
      <c r="C205" s="312"/>
      <c r="D205" s="312"/>
      <c r="E205" s="312"/>
      <c r="F205" s="333"/>
      <c r="G205" s="312"/>
      <c r="H205" s="312"/>
      <c r="I205" s="312"/>
      <c r="J205" s="312"/>
      <c r="K205" s="355"/>
    </row>
    <row r="206" ht="15" customHeight="1">
      <c r="B206" s="334"/>
      <c r="C206" s="312" t="s">
        <v>4047</v>
      </c>
      <c r="D206" s="312"/>
      <c r="E206" s="312"/>
      <c r="F206" s="333" t="s">
        <v>79</v>
      </c>
      <c r="G206" s="312"/>
      <c r="H206" s="312" t="s">
        <v>4107</v>
      </c>
      <c r="I206" s="312"/>
      <c r="J206" s="312"/>
      <c r="K206" s="355"/>
    </row>
    <row r="207" ht="15" customHeight="1">
      <c r="B207" s="334"/>
      <c r="C207" s="340"/>
      <c r="D207" s="312"/>
      <c r="E207" s="312"/>
      <c r="F207" s="333" t="s">
        <v>3945</v>
      </c>
      <c r="G207" s="312"/>
      <c r="H207" s="312" t="s">
        <v>3946</v>
      </c>
      <c r="I207" s="312"/>
      <c r="J207" s="312"/>
      <c r="K207" s="355"/>
    </row>
    <row r="208" ht="15" customHeight="1">
      <c r="B208" s="334"/>
      <c r="C208" s="312"/>
      <c r="D208" s="312"/>
      <c r="E208" s="312"/>
      <c r="F208" s="333" t="s">
        <v>3943</v>
      </c>
      <c r="G208" s="312"/>
      <c r="H208" s="312" t="s">
        <v>4108</v>
      </c>
      <c r="I208" s="312"/>
      <c r="J208" s="312"/>
      <c r="K208" s="355"/>
    </row>
    <row r="209" ht="15" customHeight="1">
      <c r="B209" s="372"/>
      <c r="C209" s="340"/>
      <c r="D209" s="340"/>
      <c r="E209" s="340"/>
      <c r="F209" s="333" t="s">
        <v>3947</v>
      </c>
      <c r="G209" s="318"/>
      <c r="H209" s="359" t="s">
        <v>3948</v>
      </c>
      <c r="I209" s="359"/>
      <c r="J209" s="359"/>
      <c r="K209" s="373"/>
    </row>
    <row r="210" ht="15" customHeight="1">
      <c r="B210" s="372"/>
      <c r="C210" s="340"/>
      <c r="D210" s="340"/>
      <c r="E210" s="340"/>
      <c r="F210" s="333" t="s">
        <v>1851</v>
      </c>
      <c r="G210" s="318"/>
      <c r="H210" s="359" t="s">
        <v>3875</v>
      </c>
      <c r="I210" s="359"/>
      <c r="J210" s="359"/>
      <c r="K210" s="373"/>
    </row>
    <row r="211" ht="15" customHeight="1">
      <c r="B211" s="372"/>
      <c r="C211" s="340"/>
      <c r="D211" s="340"/>
      <c r="E211" s="340"/>
      <c r="F211" s="374"/>
      <c r="G211" s="318"/>
      <c r="H211" s="375"/>
      <c r="I211" s="375"/>
      <c r="J211" s="375"/>
      <c r="K211" s="373"/>
    </row>
    <row r="212" ht="15" customHeight="1">
      <c r="B212" s="372"/>
      <c r="C212" s="312" t="s">
        <v>4071</v>
      </c>
      <c r="D212" s="340"/>
      <c r="E212" s="340"/>
      <c r="F212" s="333">
        <v>1</v>
      </c>
      <c r="G212" s="318"/>
      <c r="H212" s="359" t="s">
        <v>4109</v>
      </c>
      <c r="I212" s="359"/>
      <c r="J212" s="359"/>
      <c r="K212" s="373"/>
    </row>
    <row r="213" ht="15" customHeight="1">
      <c r="B213" s="372"/>
      <c r="C213" s="340"/>
      <c r="D213" s="340"/>
      <c r="E213" s="340"/>
      <c r="F213" s="333">
        <v>2</v>
      </c>
      <c r="G213" s="318"/>
      <c r="H213" s="359" t="s">
        <v>4110</v>
      </c>
      <c r="I213" s="359"/>
      <c r="J213" s="359"/>
      <c r="K213" s="373"/>
    </row>
    <row r="214" ht="15" customHeight="1">
      <c r="B214" s="372"/>
      <c r="C214" s="340"/>
      <c r="D214" s="340"/>
      <c r="E214" s="340"/>
      <c r="F214" s="333">
        <v>3</v>
      </c>
      <c r="G214" s="318"/>
      <c r="H214" s="359" t="s">
        <v>4111</v>
      </c>
      <c r="I214" s="359"/>
      <c r="J214" s="359"/>
      <c r="K214" s="373"/>
    </row>
    <row r="215" ht="15" customHeight="1">
      <c r="B215" s="372"/>
      <c r="C215" s="340"/>
      <c r="D215" s="340"/>
      <c r="E215" s="340"/>
      <c r="F215" s="333">
        <v>4</v>
      </c>
      <c r="G215" s="318"/>
      <c r="H215" s="359" t="s">
        <v>4112</v>
      </c>
      <c r="I215" s="359"/>
      <c r="J215" s="359"/>
      <c r="K215" s="373"/>
    </row>
    <row r="216" ht="12.75" customHeight="1">
      <c r="B216" s="376"/>
      <c r="C216" s="377"/>
      <c r="D216" s="377"/>
      <c r="E216" s="377"/>
      <c r="F216" s="377"/>
      <c r="G216" s="377"/>
      <c r="H216" s="377"/>
      <c r="I216" s="377"/>
      <c r="J216" s="377"/>
      <c r="K216" s="378"/>
    </row>
  </sheetData>
  <sheetProtection autoFilter="0" deleteColumns="0" deleteRows="0" formatCells="0" formatColumns="0" formatRows="0" insertColumns="0" insertHyperlinks="0" insertRows="0" pivotTables="0" sort="0"/>
  <mergeCells count="77">
    <mergeCell ref="H208:J208"/>
    <mergeCell ref="H203:J203"/>
    <mergeCell ref="H201:J201"/>
    <mergeCell ref="H212:J212"/>
    <mergeCell ref="H214:J214"/>
    <mergeCell ref="H215:J215"/>
    <mergeCell ref="H213:J213"/>
    <mergeCell ref="H210:J210"/>
    <mergeCell ref="H209:J209"/>
    <mergeCell ref="H207:J207"/>
    <mergeCell ref="H198:J198"/>
    <mergeCell ref="C163:J163"/>
    <mergeCell ref="C120:J120"/>
    <mergeCell ref="C145:J145"/>
    <mergeCell ref="C197:J197"/>
    <mergeCell ref="H206:J206"/>
    <mergeCell ref="H204:J204"/>
    <mergeCell ref="H202:J202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C52:J52"/>
    <mergeCell ref="C53:J53"/>
    <mergeCell ref="C55:J55"/>
    <mergeCell ref="D56:J56"/>
    <mergeCell ref="D57:J5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D33:J33"/>
    <mergeCell ref="G34:J34"/>
    <mergeCell ref="G35:J35"/>
    <mergeCell ref="D49:J49"/>
    <mergeCell ref="E48:J48"/>
    <mergeCell ref="G36:J36"/>
    <mergeCell ref="G37:J37"/>
    <mergeCell ref="C23:J23"/>
    <mergeCell ref="D25:J25"/>
    <mergeCell ref="D26:J26"/>
    <mergeCell ref="D28:J28"/>
    <mergeCell ref="D29:J29"/>
    <mergeCell ref="D31:J31"/>
    <mergeCell ref="C24:J24"/>
    <mergeCell ref="D32:J32"/>
    <mergeCell ref="F18:J18"/>
    <mergeCell ref="F21:J21"/>
    <mergeCell ref="D11:J11"/>
    <mergeCell ref="F19:J19"/>
    <mergeCell ref="F20:J20"/>
    <mergeCell ref="D14:J14"/>
    <mergeCell ref="D15:J15"/>
    <mergeCell ref="F16:J16"/>
    <mergeCell ref="F17:J17"/>
    <mergeCell ref="C9:J9"/>
    <mergeCell ref="D10:J10"/>
    <mergeCell ref="D13:J13"/>
    <mergeCell ref="C3:J3"/>
    <mergeCell ref="C4:J4"/>
    <mergeCell ref="C6:J6"/>
    <mergeCell ref="C7:J7"/>
  </mergeCells>
  <pageMargins left="0.5902778" right="0.5902778" top="0.5902778" bottom="0.5902778" header="0" footer="0"/>
  <pageSetup paperSize="9" orientation="portrait" scale="77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122</v>
      </c>
      <c r="G1" s="138" t="s">
        <v>123</v>
      </c>
      <c r="H1" s="138"/>
      <c r="I1" s="139"/>
      <c r="J1" s="138" t="s">
        <v>124</v>
      </c>
      <c r="K1" s="137" t="s">
        <v>125</v>
      </c>
      <c r="L1" s="138" t="s">
        <v>126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81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82</v>
      </c>
    </row>
    <row r="4" ht="36.96" customHeight="1">
      <c r="B4" s="27"/>
      <c r="C4" s="28"/>
      <c r="D4" s="29" t="s">
        <v>127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Novostavba 2. areálu MŠ Hostivice - Finalizace projektu 11.7.2018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128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129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24</v>
      </c>
      <c r="G12" s="46"/>
      <c r="H12" s="46"/>
      <c r="I12" s="145" t="s">
        <v>25</v>
      </c>
      <c r="J12" s="146" t="str">
        <f>'Rekapitulace stavby'!AN8</f>
        <v>1. 3. 2018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">
        <v>29</v>
      </c>
      <c r="K14" s="50"/>
    </row>
    <row r="15" s="1" customFormat="1" ht="18" customHeight="1">
      <c r="B15" s="45"/>
      <c r="C15" s="46"/>
      <c r="D15" s="46"/>
      <c r="E15" s="34" t="s">
        <v>30</v>
      </c>
      <c r="F15" s="46"/>
      <c r="G15" s="46"/>
      <c r="H15" s="46"/>
      <c r="I15" s="145" t="s">
        <v>31</v>
      </c>
      <c r="J15" s="34" t="s">
        <v>21</v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32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31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34</v>
      </c>
      <c r="E20" s="46"/>
      <c r="F20" s="46"/>
      <c r="G20" s="46"/>
      <c r="H20" s="46"/>
      <c r="I20" s="145" t="s">
        <v>28</v>
      </c>
      <c r="J20" s="34" t="s">
        <v>21</v>
      </c>
      <c r="K20" s="50"/>
    </row>
    <row r="21" s="1" customFormat="1" ht="18" customHeight="1">
      <c r="B21" s="45"/>
      <c r="C21" s="46"/>
      <c r="D21" s="46"/>
      <c r="E21" s="34" t="s">
        <v>24</v>
      </c>
      <c r="F21" s="46"/>
      <c r="G21" s="46"/>
      <c r="H21" s="46"/>
      <c r="I21" s="145" t="s">
        <v>31</v>
      </c>
      <c r="J21" s="34" t="s">
        <v>21</v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38</v>
      </c>
      <c r="E27" s="46"/>
      <c r="F27" s="46"/>
      <c r="G27" s="46"/>
      <c r="H27" s="46"/>
      <c r="I27" s="143"/>
      <c r="J27" s="154">
        <f>ROUND(J106,2)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40</v>
      </c>
      <c r="G29" s="46"/>
      <c r="H29" s="46"/>
      <c r="I29" s="155" t="s">
        <v>39</v>
      </c>
      <c r="J29" s="51" t="s">
        <v>41</v>
      </c>
      <c r="K29" s="50"/>
    </row>
    <row r="30" s="1" customFormat="1" ht="14.4" customHeight="1">
      <c r="B30" s="45"/>
      <c r="C30" s="46"/>
      <c r="D30" s="54" t="s">
        <v>42</v>
      </c>
      <c r="E30" s="54" t="s">
        <v>43</v>
      </c>
      <c r="F30" s="156">
        <f>ROUND(SUM(BE106:BE389), 2)</f>
        <v>0</v>
      </c>
      <c r="G30" s="46"/>
      <c r="H30" s="46"/>
      <c r="I30" s="157">
        <v>0.20999999999999999</v>
      </c>
      <c r="J30" s="156">
        <f>ROUND(ROUND((SUM(BE106:BE389)), 2)*I30, 2)</f>
        <v>0</v>
      </c>
      <c r="K30" s="50"/>
    </row>
    <row r="31" s="1" customFormat="1" ht="14.4" customHeight="1">
      <c r="B31" s="45"/>
      <c r="C31" s="46"/>
      <c r="D31" s="46"/>
      <c r="E31" s="54" t="s">
        <v>44</v>
      </c>
      <c r="F31" s="156">
        <f>ROUND(SUM(BF106:BF389), 2)</f>
        <v>0</v>
      </c>
      <c r="G31" s="46"/>
      <c r="H31" s="46"/>
      <c r="I31" s="157">
        <v>0.14999999999999999</v>
      </c>
      <c r="J31" s="156">
        <f>ROUND(ROUND((SUM(BF106:BF389)),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45</v>
      </c>
      <c r="F32" s="156">
        <f>ROUND(SUM(BG106:BG389),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46</v>
      </c>
      <c r="F33" s="156">
        <f>ROUND(SUM(BH106:BH389),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47</v>
      </c>
      <c r="F34" s="156">
        <f>ROUND(SUM(BI106:BI389),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48</v>
      </c>
      <c r="E36" s="97"/>
      <c r="F36" s="97"/>
      <c r="G36" s="160" t="s">
        <v>49</v>
      </c>
      <c r="H36" s="161" t="s">
        <v>50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130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Novostavba 2. areálu MŠ Hostivice - Finalizace projektu 11.7.2018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128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D.1 - Stavební část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 xml:space="preserve"> </v>
      </c>
      <c r="G49" s="46"/>
      <c r="H49" s="46"/>
      <c r="I49" s="145" t="s">
        <v>25</v>
      </c>
      <c r="J49" s="146" t="str">
        <f>IF(J12="","",J12)</f>
        <v>1. 3. 2018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>Město Hostivice</v>
      </c>
      <c r="G51" s="46"/>
      <c r="H51" s="46"/>
      <c r="I51" s="145" t="s">
        <v>34</v>
      </c>
      <c r="J51" s="43" t="str">
        <f>E21</f>
        <v xml:space="preserve"> </v>
      </c>
      <c r="K51" s="50"/>
    </row>
    <row r="52" s="1" customFormat="1" ht="14.4" customHeight="1">
      <c r="B52" s="45"/>
      <c r="C52" s="39" t="s">
        <v>32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131</v>
      </c>
      <c r="D54" s="158"/>
      <c r="E54" s="158"/>
      <c r="F54" s="158"/>
      <c r="G54" s="158"/>
      <c r="H54" s="158"/>
      <c r="I54" s="172"/>
      <c r="J54" s="173" t="s">
        <v>132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133</v>
      </c>
      <c r="D56" s="46"/>
      <c r="E56" s="46"/>
      <c r="F56" s="46"/>
      <c r="G56" s="46"/>
      <c r="H56" s="46"/>
      <c r="I56" s="143"/>
      <c r="J56" s="154">
        <f>J106</f>
        <v>0</v>
      </c>
      <c r="K56" s="50"/>
      <c r="AU56" s="23" t="s">
        <v>134</v>
      </c>
    </row>
    <row r="57" s="7" customFormat="1" ht="24.96" customHeight="1">
      <c r="B57" s="176"/>
      <c r="C57" s="177"/>
      <c r="D57" s="178" t="s">
        <v>135</v>
      </c>
      <c r="E57" s="179"/>
      <c r="F57" s="179"/>
      <c r="G57" s="179"/>
      <c r="H57" s="179"/>
      <c r="I57" s="180"/>
      <c r="J57" s="181">
        <f>J107</f>
        <v>0</v>
      </c>
      <c r="K57" s="182"/>
    </row>
    <row r="58" s="7" customFormat="1" ht="24.96" customHeight="1">
      <c r="B58" s="176"/>
      <c r="C58" s="177"/>
      <c r="D58" s="178" t="s">
        <v>136</v>
      </c>
      <c r="E58" s="179"/>
      <c r="F58" s="179"/>
      <c r="G58" s="179"/>
      <c r="H58" s="179"/>
      <c r="I58" s="180"/>
      <c r="J58" s="181">
        <f>J124</f>
        <v>0</v>
      </c>
      <c r="K58" s="182"/>
    </row>
    <row r="59" s="7" customFormat="1" ht="24.96" customHeight="1">
      <c r="B59" s="176"/>
      <c r="C59" s="177"/>
      <c r="D59" s="178" t="s">
        <v>137</v>
      </c>
      <c r="E59" s="179"/>
      <c r="F59" s="179"/>
      <c r="G59" s="179"/>
      <c r="H59" s="179"/>
      <c r="I59" s="180"/>
      <c r="J59" s="181">
        <f>J127</f>
        <v>0</v>
      </c>
      <c r="K59" s="182"/>
    </row>
    <row r="60" s="7" customFormat="1" ht="24.96" customHeight="1">
      <c r="B60" s="176"/>
      <c r="C60" s="177"/>
      <c r="D60" s="178" t="s">
        <v>138</v>
      </c>
      <c r="E60" s="179"/>
      <c r="F60" s="179"/>
      <c r="G60" s="179"/>
      <c r="H60" s="179"/>
      <c r="I60" s="180"/>
      <c r="J60" s="181">
        <f>J133</f>
        <v>0</v>
      </c>
      <c r="K60" s="182"/>
    </row>
    <row r="61" s="7" customFormat="1" ht="24.96" customHeight="1">
      <c r="B61" s="176"/>
      <c r="C61" s="177"/>
      <c r="D61" s="178" t="s">
        <v>139</v>
      </c>
      <c r="E61" s="179"/>
      <c r="F61" s="179"/>
      <c r="G61" s="179"/>
      <c r="H61" s="179"/>
      <c r="I61" s="180"/>
      <c r="J61" s="181">
        <f>J143</f>
        <v>0</v>
      </c>
      <c r="K61" s="182"/>
    </row>
    <row r="62" s="7" customFormat="1" ht="24.96" customHeight="1">
      <c r="B62" s="176"/>
      <c r="C62" s="177"/>
      <c r="D62" s="178" t="s">
        <v>140</v>
      </c>
      <c r="E62" s="179"/>
      <c r="F62" s="179"/>
      <c r="G62" s="179"/>
      <c r="H62" s="179"/>
      <c r="I62" s="180"/>
      <c r="J62" s="181">
        <f>J158</f>
        <v>0</v>
      </c>
      <c r="K62" s="182"/>
    </row>
    <row r="63" s="7" customFormat="1" ht="24.96" customHeight="1">
      <c r="B63" s="176"/>
      <c r="C63" s="177"/>
      <c r="D63" s="178" t="s">
        <v>141</v>
      </c>
      <c r="E63" s="179"/>
      <c r="F63" s="179"/>
      <c r="G63" s="179"/>
      <c r="H63" s="179"/>
      <c r="I63" s="180"/>
      <c r="J63" s="181">
        <f>J169</f>
        <v>0</v>
      </c>
      <c r="K63" s="182"/>
    </row>
    <row r="64" s="7" customFormat="1" ht="24.96" customHeight="1">
      <c r="B64" s="176"/>
      <c r="C64" s="177"/>
      <c r="D64" s="178" t="s">
        <v>142</v>
      </c>
      <c r="E64" s="179"/>
      <c r="F64" s="179"/>
      <c r="G64" s="179"/>
      <c r="H64" s="179"/>
      <c r="I64" s="180"/>
      <c r="J64" s="181">
        <f>J177</f>
        <v>0</v>
      </c>
      <c r="K64" s="182"/>
    </row>
    <row r="65" s="7" customFormat="1" ht="24.96" customHeight="1">
      <c r="B65" s="176"/>
      <c r="C65" s="177"/>
      <c r="D65" s="178" t="s">
        <v>143</v>
      </c>
      <c r="E65" s="179"/>
      <c r="F65" s="179"/>
      <c r="G65" s="179"/>
      <c r="H65" s="179"/>
      <c r="I65" s="180"/>
      <c r="J65" s="181">
        <f>J187</f>
        <v>0</v>
      </c>
      <c r="K65" s="182"/>
    </row>
    <row r="66" s="7" customFormat="1" ht="24.96" customHeight="1">
      <c r="B66" s="176"/>
      <c r="C66" s="177"/>
      <c r="D66" s="178" t="s">
        <v>144</v>
      </c>
      <c r="E66" s="179"/>
      <c r="F66" s="179"/>
      <c r="G66" s="179"/>
      <c r="H66" s="179"/>
      <c r="I66" s="180"/>
      <c r="J66" s="181">
        <f>J196</f>
        <v>0</v>
      </c>
      <c r="K66" s="182"/>
    </row>
    <row r="67" s="7" customFormat="1" ht="24.96" customHeight="1">
      <c r="B67" s="176"/>
      <c r="C67" s="177"/>
      <c r="D67" s="178" t="s">
        <v>145</v>
      </c>
      <c r="E67" s="179"/>
      <c r="F67" s="179"/>
      <c r="G67" s="179"/>
      <c r="H67" s="179"/>
      <c r="I67" s="180"/>
      <c r="J67" s="181">
        <f>J200</f>
        <v>0</v>
      </c>
      <c r="K67" s="182"/>
    </row>
    <row r="68" s="7" customFormat="1" ht="24.96" customHeight="1">
      <c r="B68" s="176"/>
      <c r="C68" s="177"/>
      <c r="D68" s="178" t="s">
        <v>146</v>
      </c>
      <c r="E68" s="179"/>
      <c r="F68" s="179"/>
      <c r="G68" s="179"/>
      <c r="H68" s="179"/>
      <c r="I68" s="180"/>
      <c r="J68" s="181">
        <f>J212</f>
        <v>0</v>
      </c>
      <c r="K68" s="182"/>
    </row>
    <row r="69" s="7" customFormat="1" ht="24.96" customHeight="1">
      <c r="B69" s="176"/>
      <c r="C69" s="177"/>
      <c r="D69" s="178" t="s">
        <v>147</v>
      </c>
      <c r="E69" s="179"/>
      <c r="F69" s="179"/>
      <c r="G69" s="179"/>
      <c r="H69" s="179"/>
      <c r="I69" s="180"/>
      <c r="J69" s="181">
        <f>J219</f>
        <v>0</v>
      </c>
      <c r="K69" s="182"/>
    </row>
    <row r="70" s="7" customFormat="1" ht="24.96" customHeight="1">
      <c r="B70" s="176"/>
      <c r="C70" s="177"/>
      <c r="D70" s="178" t="s">
        <v>148</v>
      </c>
      <c r="E70" s="179"/>
      <c r="F70" s="179"/>
      <c r="G70" s="179"/>
      <c r="H70" s="179"/>
      <c r="I70" s="180"/>
      <c r="J70" s="181">
        <f>J223</f>
        <v>0</v>
      </c>
      <c r="K70" s="182"/>
    </row>
    <row r="71" s="7" customFormat="1" ht="24.96" customHeight="1">
      <c r="B71" s="176"/>
      <c r="C71" s="177"/>
      <c r="D71" s="178" t="s">
        <v>149</v>
      </c>
      <c r="E71" s="179"/>
      <c r="F71" s="179"/>
      <c r="G71" s="179"/>
      <c r="H71" s="179"/>
      <c r="I71" s="180"/>
      <c r="J71" s="181">
        <f>J234</f>
        <v>0</v>
      </c>
      <c r="K71" s="182"/>
    </row>
    <row r="72" s="7" customFormat="1" ht="24.96" customHeight="1">
      <c r="B72" s="176"/>
      <c r="C72" s="177"/>
      <c r="D72" s="178" t="s">
        <v>150</v>
      </c>
      <c r="E72" s="179"/>
      <c r="F72" s="179"/>
      <c r="G72" s="179"/>
      <c r="H72" s="179"/>
      <c r="I72" s="180"/>
      <c r="J72" s="181">
        <f>J281</f>
        <v>0</v>
      </c>
      <c r="K72" s="182"/>
    </row>
    <row r="73" s="7" customFormat="1" ht="24.96" customHeight="1">
      <c r="B73" s="176"/>
      <c r="C73" s="177"/>
      <c r="D73" s="178" t="s">
        <v>151</v>
      </c>
      <c r="E73" s="179"/>
      <c r="F73" s="179"/>
      <c r="G73" s="179"/>
      <c r="H73" s="179"/>
      <c r="I73" s="180"/>
      <c r="J73" s="181">
        <f>J305</f>
        <v>0</v>
      </c>
      <c r="K73" s="182"/>
    </row>
    <row r="74" s="7" customFormat="1" ht="24.96" customHeight="1">
      <c r="B74" s="176"/>
      <c r="C74" s="177"/>
      <c r="D74" s="178" t="s">
        <v>152</v>
      </c>
      <c r="E74" s="179"/>
      <c r="F74" s="179"/>
      <c r="G74" s="179"/>
      <c r="H74" s="179"/>
      <c r="I74" s="180"/>
      <c r="J74" s="181">
        <f>J310</f>
        <v>0</v>
      </c>
      <c r="K74" s="182"/>
    </row>
    <row r="75" s="7" customFormat="1" ht="24.96" customHeight="1">
      <c r="B75" s="176"/>
      <c r="C75" s="177"/>
      <c r="D75" s="178" t="s">
        <v>153</v>
      </c>
      <c r="E75" s="179"/>
      <c r="F75" s="179"/>
      <c r="G75" s="179"/>
      <c r="H75" s="179"/>
      <c r="I75" s="180"/>
      <c r="J75" s="181">
        <f>J322</f>
        <v>0</v>
      </c>
      <c r="K75" s="182"/>
    </row>
    <row r="76" s="7" customFormat="1" ht="24.96" customHeight="1">
      <c r="B76" s="176"/>
      <c r="C76" s="177"/>
      <c r="D76" s="178" t="s">
        <v>154</v>
      </c>
      <c r="E76" s="179"/>
      <c r="F76" s="179"/>
      <c r="G76" s="179"/>
      <c r="H76" s="179"/>
      <c r="I76" s="180"/>
      <c r="J76" s="181">
        <f>J329</f>
        <v>0</v>
      </c>
      <c r="K76" s="182"/>
    </row>
    <row r="77" s="7" customFormat="1" ht="24.96" customHeight="1">
      <c r="B77" s="176"/>
      <c r="C77" s="177"/>
      <c r="D77" s="178" t="s">
        <v>155</v>
      </c>
      <c r="E77" s="179"/>
      <c r="F77" s="179"/>
      <c r="G77" s="179"/>
      <c r="H77" s="179"/>
      <c r="I77" s="180"/>
      <c r="J77" s="181">
        <f>J336</f>
        <v>0</v>
      </c>
      <c r="K77" s="182"/>
    </row>
    <row r="78" s="7" customFormat="1" ht="24.96" customHeight="1">
      <c r="B78" s="176"/>
      <c r="C78" s="177"/>
      <c r="D78" s="178" t="s">
        <v>156</v>
      </c>
      <c r="E78" s="179"/>
      <c r="F78" s="179"/>
      <c r="G78" s="179"/>
      <c r="H78" s="179"/>
      <c r="I78" s="180"/>
      <c r="J78" s="181">
        <f>J353</f>
        <v>0</v>
      </c>
      <c r="K78" s="182"/>
    </row>
    <row r="79" s="7" customFormat="1" ht="24.96" customHeight="1">
      <c r="B79" s="176"/>
      <c r="C79" s="177"/>
      <c r="D79" s="178" t="s">
        <v>157</v>
      </c>
      <c r="E79" s="179"/>
      <c r="F79" s="179"/>
      <c r="G79" s="179"/>
      <c r="H79" s="179"/>
      <c r="I79" s="180"/>
      <c r="J79" s="181">
        <f>J361</f>
        <v>0</v>
      </c>
      <c r="K79" s="182"/>
    </row>
    <row r="80" s="7" customFormat="1" ht="24.96" customHeight="1">
      <c r="B80" s="176"/>
      <c r="C80" s="177"/>
      <c r="D80" s="178" t="s">
        <v>158</v>
      </c>
      <c r="E80" s="179"/>
      <c r="F80" s="179"/>
      <c r="G80" s="179"/>
      <c r="H80" s="179"/>
      <c r="I80" s="180"/>
      <c r="J80" s="181">
        <f>J365</f>
        <v>0</v>
      </c>
      <c r="K80" s="182"/>
    </row>
    <row r="81" s="7" customFormat="1" ht="24.96" customHeight="1">
      <c r="B81" s="176"/>
      <c r="C81" s="177"/>
      <c r="D81" s="178" t="s">
        <v>159</v>
      </c>
      <c r="E81" s="179"/>
      <c r="F81" s="179"/>
      <c r="G81" s="179"/>
      <c r="H81" s="179"/>
      <c r="I81" s="180"/>
      <c r="J81" s="181">
        <f>J367</f>
        <v>0</v>
      </c>
      <c r="K81" s="182"/>
    </row>
    <row r="82" s="7" customFormat="1" ht="24.96" customHeight="1">
      <c r="B82" s="176"/>
      <c r="C82" s="177"/>
      <c r="D82" s="178" t="s">
        <v>160</v>
      </c>
      <c r="E82" s="179"/>
      <c r="F82" s="179"/>
      <c r="G82" s="179"/>
      <c r="H82" s="179"/>
      <c r="I82" s="180"/>
      <c r="J82" s="181">
        <f>J371</f>
        <v>0</v>
      </c>
      <c r="K82" s="182"/>
    </row>
    <row r="83" s="7" customFormat="1" ht="24.96" customHeight="1">
      <c r="B83" s="176"/>
      <c r="C83" s="177"/>
      <c r="D83" s="178" t="s">
        <v>161</v>
      </c>
      <c r="E83" s="179"/>
      <c r="F83" s="179"/>
      <c r="G83" s="179"/>
      <c r="H83" s="179"/>
      <c r="I83" s="180"/>
      <c r="J83" s="181">
        <f>J375</f>
        <v>0</v>
      </c>
      <c r="K83" s="182"/>
    </row>
    <row r="84" s="7" customFormat="1" ht="24.96" customHeight="1">
      <c r="B84" s="176"/>
      <c r="C84" s="177"/>
      <c r="D84" s="178" t="s">
        <v>162</v>
      </c>
      <c r="E84" s="179"/>
      <c r="F84" s="179"/>
      <c r="G84" s="179"/>
      <c r="H84" s="179"/>
      <c r="I84" s="180"/>
      <c r="J84" s="181">
        <f>J380</f>
        <v>0</v>
      </c>
      <c r="K84" s="182"/>
    </row>
    <row r="85" s="7" customFormat="1" ht="24.96" customHeight="1">
      <c r="B85" s="176"/>
      <c r="C85" s="177"/>
      <c r="D85" s="178" t="s">
        <v>163</v>
      </c>
      <c r="E85" s="179"/>
      <c r="F85" s="179"/>
      <c r="G85" s="179"/>
      <c r="H85" s="179"/>
      <c r="I85" s="180"/>
      <c r="J85" s="181">
        <f>J386</f>
        <v>0</v>
      </c>
      <c r="K85" s="182"/>
    </row>
    <row r="86" s="7" customFormat="1" ht="24.96" customHeight="1">
      <c r="B86" s="176"/>
      <c r="C86" s="177"/>
      <c r="D86" s="178" t="s">
        <v>164</v>
      </c>
      <c r="E86" s="179"/>
      <c r="F86" s="179"/>
      <c r="G86" s="179"/>
      <c r="H86" s="179"/>
      <c r="I86" s="180"/>
      <c r="J86" s="181">
        <f>J388</f>
        <v>0</v>
      </c>
      <c r="K86" s="182"/>
    </row>
    <row r="87" s="1" customFormat="1" ht="21.84" customHeight="1">
      <c r="B87" s="45"/>
      <c r="C87" s="46"/>
      <c r="D87" s="46"/>
      <c r="E87" s="46"/>
      <c r="F87" s="46"/>
      <c r="G87" s="46"/>
      <c r="H87" s="46"/>
      <c r="I87" s="143"/>
      <c r="J87" s="46"/>
      <c r="K87" s="50"/>
    </row>
    <row r="88" s="1" customFormat="1" ht="6.96" customHeight="1">
      <c r="B88" s="66"/>
      <c r="C88" s="67"/>
      <c r="D88" s="67"/>
      <c r="E88" s="67"/>
      <c r="F88" s="67"/>
      <c r="G88" s="67"/>
      <c r="H88" s="67"/>
      <c r="I88" s="165"/>
      <c r="J88" s="67"/>
      <c r="K88" s="68"/>
    </row>
    <row r="92" s="1" customFormat="1" ht="6.96" customHeight="1">
      <c r="B92" s="69"/>
      <c r="C92" s="70"/>
      <c r="D92" s="70"/>
      <c r="E92" s="70"/>
      <c r="F92" s="70"/>
      <c r="G92" s="70"/>
      <c r="H92" s="70"/>
      <c r="I92" s="168"/>
      <c r="J92" s="70"/>
      <c r="K92" s="70"/>
      <c r="L92" s="71"/>
    </row>
    <row r="93" s="1" customFormat="1" ht="36.96" customHeight="1">
      <c r="B93" s="45"/>
      <c r="C93" s="72" t="s">
        <v>165</v>
      </c>
      <c r="D93" s="73"/>
      <c r="E93" s="73"/>
      <c r="F93" s="73"/>
      <c r="G93" s="73"/>
      <c r="H93" s="73"/>
      <c r="I93" s="183"/>
      <c r="J93" s="73"/>
      <c r="K93" s="73"/>
      <c r="L93" s="71"/>
    </row>
    <row r="94" s="1" customFormat="1" ht="6.96" customHeight="1">
      <c r="B94" s="45"/>
      <c r="C94" s="73"/>
      <c r="D94" s="73"/>
      <c r="E94" s="73"/>
      <c r="F94" s="73"/>
      <c r="G94" s="73"/>
      <c r="H94" s="73"/>
      <c r="I94" s="183"/>
      <c r="J94" s="73"/>
      <c r="K94" s="73"/>
      <c r="L94" s="71"/>
    </row>
    <row r="95" s="1" customFormat="1" ht="14.4" customHeight="1">
      <c r="B95" s="45"/>
      <c r="C95" s="75" t="s">
        <v>18</v>
      </c>
      <c r="D95" s="73"/>
      <c r="E95" s="73"/>
      <c r="F95" s="73"/>
      <c r="G95" s="73"/>
      <c r="H95" s="73"/>
      <c r="I95" s="183"/>
      <c r="J95" s="73"/>
      <c r="K95" s="73"/>
      <c r="L95" s="71"/>
    </row>
    <row r="96" s="1" customFormat="1" ht="16.5" customHeight="1">
      <c r="B96" s="45"/>
      <c r="C96" s="73"/>
      <c r="D96" s="73"/>
      <c r="E96" s="184" t="str">
        <f>E7</f>
        <v>Novostavba 2. areálu MŠ Hostivice - Finalizace projektu 11.7.2018</v>
      </c>
      <c r="F96" s="75"/>
      <c r="G96" s="75"/>
      <c r="H96" s="75"/>
      <c r="I96" s="183"/>
      <c r="J96" s="73"/>
      <c r="K96" s="73"/>
      <c r="L96" s="71"/>
    </row>
    <row r="97" s="1" customFormat="1" ht="14.4" customHeight="1">
      <c r="B97" s="45"/>
      <c r="C97" s="75" t="s">
        <v>128</v>
      </c>
      <c r="D97" s="73"/>
      <c r="E97" s="73"/>
      <c r="F97" s="73"/>
      <c r="G97" s="73"/>
      <c r="H97" s="73"/>
      <c r="I97" s="183"/>
      <c r="J97" s="73"/>
      <c r="K97" s="73"/>
      <c r="L97" s="71"/>
    </row>
    <row r="98" s="1" customFormat="1" ht="17.25" customHeight="1">
      <c r="B98" s="45"/>
      <c r="C98" s="73"/>
      <c r="D98" s="73"/>
      <c r="E98" s="81" t="str">
        <f>E9</f>
        <v>D.1 - Stavební část</v>
      </c>
      <c r="F98" s="73"/>
      <c r="G98" s="73"/>
      <c r="H98" s="73"/>
      <c r="I98" s="183"/>
      <c r="J98" s="73"/>
      <c r="K98" s="73"/>
      <c r="L98" s="71"/>
    </row>
    <row r="99" s="1" customFormat="1" ht="6.96" customHeight="1">
      <c r="B99" s="45"/>
      <c r="C99" s="73"/>
      <c r="D99" s="73"/>
      <c r="E99" s="73"/>
      <c r="F99" s="73"/>
      <c r="G99" s="73"/>
      <c r="H99" s="73"/>
      <c r="I99" s="183"/>
      <c r="J99" s="73"/>
      <c r="K99" s="73"/>
      <c r="L99" s="71"/>
    </row>
    <row r="100" s="1" customFormat="1" ht="18" customHeight="1">
      <c r="B100" s="45"/>
      <c r="C100" s="75" t="s">
        <v>23</v>
      </c>
      <c r="D100" s="73"/>
      <c r="E100" s="73"/>
      <c r="F100" s="185" t="str">
        <f>F12</f>
        <v xml:space="preserve"> </v>
      </c>
      <c r="G100" s="73"/>
      <c r="H100" s="73"/>
      <c r="I100" s="186" t="s">
        <v>25</v>
      </c>
      <c r="J100" s="84" t="str">
        <f>IF(J12="","",J12)</f>
        <v>1. 3. 2018</v>
      </c>
      <c r="K100" s="73"/>
      <c r="L100" s="71"/>
    </row>
    <row r="101" s="1" customFormat="1" ht="6.96" customHeight="1">
      <c r="B101" s="45"/>
      <c r="C101" s="73"/>
      <c r="D101" s="73"/>
      <c r="E101" s="73"/>
      <c r="F101" s="73"/>
      <c r="G101" s="73"/>
      <c r="H101" s="73"/>
      <c r="I101" s="183"/>
      <c r="J101" s="73"/>
      <c r="K101" s="73"/>
      <c r="L101" s="71"/>
    </row>
    <row r="102" s="1" customFormat="1">
      <c r="B102" s="45"/>
      <c r="C102" s="75" t="s">
        <v>27</v>
      </c>
      <c r="D102" s="73"/>
      <c r="E102" s="73"/>
      <c r="F102" s="185" t="str">
        <f>E15</f>
        <v>Město Hostivice</v>
      </c>
      <c r="G102" s="73"/>
      <c r="H102" s="73"/>
      <c r="I102" s="186" t="s">
        <v>34</v>
      </c>
      <c r="J102" s="185" t="str">
        <f>E21</f>
        <v xml:space="preserve"> </v>
      </c>
      <c r="K102" s="73"/>
      <c r="L102" s="71"/>
    </row>
    <row r="103" s="1" customFormat="1" ht="14.4" customHeight="1">
      <c r="B103" s="45"/>
      <c r="C103" s="75" t="s">
        <v>32</v>
      </c>
      <c r="D103" s="73"/>
      <c r="E103" s="73"/>
      <c r="F103" s="185" t="str">
        <f>IF(E18="","",E18)</f>
        <v/>
      </c>
      <c r="G103" s="73"/>
      <c r="H103" s="73"/>
      <c r="I103" s="183"/>
      <c r="J103" s="73"/>
      <c r="K103" s="73"/>
      <c r="L103" s="71"/>
    </row>
    <row r="104" s="1" customFormat="1" ht="10.32" customHeight="1">
      <c r="B104" s="45"/>
      <c r="C104" s="73"/>
      <c r="D104" s="73"/>
      <c r="E104" s="73"/>
      <c r="F104" s="73"/>
      <c r="G104" s="73"/>
      <c r="H104" s="73"/>
      <c r="I104" s="183"/>
      <c r="J104" s="73"/>
      <c r="K104" s="73"/>
      <c r="L104" s="71"/>
    </row>
    <row r="105" s="8" customFormat="1" ht="29.28" customHeight="1">
      <c r="B105" s="187"/>
      <c r="C105" s="188" t="s">
        <v>166</v>
      </c>
      <c r="D105" s="189" t="s">
        <v>57</v>
      </c>
      <c r="E105" s="189" t="s">
        <v>53</v>
      </c>
      <c r="F105" s="189" t="s">
        <v>167</v>
      </c>
      <c r="G105" s="189" t="s">
        <v>168</v>
      </c>
      <c r="H105" s="189" t="s">
        <v>169</v>
      </c>
      <c r="I105" s="190" t="s">
        <v>170</v>
      </c>
      <c r="J105" s="189" t="s">
        <v>132</v>
      </c>
      <c r="K105" s="191" t="s">
        <v>171</v>
      </c>
      <c r="L105" s="192"/>
      <c r="M105" s="101" t="s">
        <v>172</v>
      </c>
      <c r="N105" s="102" t="s">
        <v>42</v>
      </c>
      <c r="O105" s="102" t="s">
        <v>173</v>
      </c>
      <c r="P105" s="102" t="s">
        <v>174</v>
      </c>
      <c r="Q105" s="102" t="s">
        <v>175</v>
      </c>
      <c r="R105" s="102" t="s">
        <v>176</v>
      </c>
      <c r="S105" s="102" t="s">
        <v>177</v>
      </c>
      <c r="T105" s="103" t="s">
        <v>178</v>
      </c>
    </row>
    <row r="106" s="1" customFormat="1" ht="29.28" customHeight="1">
      <c r="B106" s="45"/>
      <c r="C106" s="107" t="s">
        <v>133</v>
      </c>
      <c r="D106" s="73"/>
      <c r="E106" s="73"/>
      <c r="F106" s="73"/>
      <c r="G106" s="73"/>
      <c r="H106" s="73"/>
      <c r="I106" s="183"/>
      <c r="J106" s="193">
        <f>BK106</f>
        <v>0</v>
      </c>
      <c r="K106" s="73"/>
      <c r="L106" s="71"/>
      <c r="M106" s="104"/>
      <c r="N106" s="105"/>
      <c r="O106" s="105"/>
      <c r="P106" s="194">
        <f>P107+P124+P127+P133+P143+P158+P169+P177+P187+P196+P200+P212+P219+P223+P234+P281+P305+P310+P322+P329+P336+P353+P361+P365+P367+P371+P375+P380+P386+P388</f>
        <v>0</v>
      </c>
      <c r="Q106" s="105"/>
      <c r="R106" s="194">
        <f>R107+R124+R127+R133+R143+R158+R169+R177+R187+R196+R200+R212+R219+R223+R234+R281+R305+R310+R322+R329+R336+R353+R361+R365+R367+R371+R375+R380+R386+R388</f>
        <v>388.37211991000004</v>
      </c>
      <c r="S106" s="105"/>
      <c r="T106" s="195">
        <f>T107+T124+T127+T133+T143+T158+T169+T177+T187+T196+T200+T212+T219+T223+T234+T281+T305+T310+T322+T329+T336+T353+T361+T365+T367+T371+T375+T380+T386+T388</f>
        <v>0</v>
      </c>
      <c r="AT106" s="23" t="s">
        <v>71</v>
      </c>
      <c r="AU106" s="23" t="s">
        <v>134</v>
      </c>
      <c r="BK106" s="196">
        <f>BK107+BK124+BK127+BK133+BK143+BK158+BK169+BK177+BK187+BK196+BK200+BK212+BK219+BK223+BK234+BK281+BK305+BK310+BK322+BK329+BK336+BK353+BK361+BK365+BK367+BK371+BK375+BK380+BK386+BK388</f>
        <v>0</v>
      </c>
    </row>
    <row r="107" s="9" customFormat="1" ht="37.44" customHeight="1">
      <c r="B107" s="197"/>
      <c r="C107" s="198"/>
      <c r="D107" s="199" t="s">
        <v>71</v>
      </c>
      <c r="E107" s="200" t="s">
        <v>179</v>
      </c>
      <c r="F107" s="200" t="s">
        <v>180</v>
      </c>
      <c r="G107" s="198"/>
      <c r="H107" s="198"/>
      <c r="I107" s="201"/>
      <c r="J107" s="202">
        <f>BK107</f>
        <v>0</v>
      </c>
      <c r="K107" s="198"/>
      <c r="L107" s="203"/>
      <c r="M107" s="204"/>
      <c r="N107" s="205"/>
      <c r="O107" s="205"/>
      <c r="P107" s="206">
        <f>SUM(P108:P123)</f>
        <v>0</v>
      </c>
      <c r="Q107" s="205"/>
      <c r="R107" s="206">
        <f>SUM(R108:R123)</f>
        <v>95.020233899999994</v>
      </c>
      <c r="S107" s="205"/>
      <c r="T107" s="207">
        <f>SUM(T108:T123)</f>
        <v>0</v>
      </c>
      <c r="AR107" s="208" t="s">
        <v>80</v>
      </c>
      <c r="AT107" s="209" t="s">
        <v>71</v>
      </c>
      <c r="AU107" s="209" t="s">
        <v>72</v>
      </c>
      <c r="AY107" s="208" t="s">
        <v>181</v>
      </c>
      <c r="BK107" s="210">
        <f>SUM(BK108:BK123)</f>
        <v>0</v>
      </c>
    </row>
    <row r="108" s="1" customFormat="1" ht="16.5" customHeight="1">
      <c r="B108" s="45"/>
      <c r="C108" s="211" t="s">
        <v>80</v>
      </c>
      <c r="D108" s="211" t="s">
        <v>182</v>
      </c>
      <c r="E108" s="212" t="s">
        <v>183</v>
      </c>
      <c r="F108" s="213" t="s">
        <v>184</v>
      </c>
      <c r="G108" s="214" t="s">
        <v>185</v>
      </c>
      <c r="H108" s="215">
        <v>2</v>
      </c>
      <c r="I108" s="216"/>
      <c r="J108" s="217">
        <f>ROUND(I108*H108,2)</f>
        <v>0</v>
      </c>
      <c r="K108" s="213" t="s">
        <v>186</v>
      </c>
      <c r="L108" s="218"/>
      <c r="M108" s="219" t="s">
        <v>21</v>
      </c>
      <c r="N108" s="220" t="s">
        <v>43</v>
      </c>
      <c r="O108" s="46"/>
      <c r="P108" s="221">
        <f>O108*H108</f>
        <v>0</v>
      </c>
      <c r="Q108" s="221">
        <v>0.019619999999999999</v>
      </c>
      <c r="R108" s="221">
        <f>Q108*H108</f>
        <v>0.039239999999999997</v>
      </c>
      <c r="S108" s="221">
        <v>0</v>
      </c>
      <c r="T108" s="222">
        <f>S108*H108</f>
        <v>0</v>
      </c>
      <c r="AR108" s="23" t="s">
        <v>187</v>
      </c>
      <c r="AT108" s="23" t="s">
        <v>182</v>
      </c>
      <c r="AU108" s="23" t="s">
        <v>80</v>
      </c>
      <c r="AY108" s="23" t="s">
        <v>181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23" t="s">
        <v>80</v>
      </c>
      <c r="BK108" s="223">
        <f>ROUND(I108*H108,2)</f>
        <v>0</v>
      </c>
      <c r="BL108" s="23" t="s">
        <v>188</v>
      </c>
      <c r="BM108" s="23" t="s">
        <v>189</v>
      </c>
    </row>
    <row r="109" s="1" customFormat="1" ht="16.5" customHeight="1">
      <c r="B109" s="45"/>
      <c r="C109" s="211" t="s">
        <v>82</v>
      </c>
      <c r="D109" s="211" t="s">
        <v>182</v>
      </c>
      <c r="E109" s="212" t="s">
        <v>190</v>
      </c>
      <c r="F109" s="213" t="s">
        <v>191</v>
      </c>
      <c r="G109" s="214" t="s">
        <v>185</v>
      </c>
      <c r="H109" s="215">
        <v>15</v>
      </c>
      <c r="I109" s="216"/>
      <c r="J109" s="217">
        <f>ROUND(I109*H109,2)</f>
        <v>0</v>
      </c>
      <c r="K109" s="213" t="s">
        <v>186</v>
      </c>
      <c r="L109" s="218"/>
      <c r="M109" s="219" t="s">
        <v>21</v>
      </c>
      <c r="N109" s="220" t="s">
        <v>43</v>
      </c>
      <c r="O109" s="46"/>
      <c r="P109" s="221">
        <f>O109*H109</f>
        <v>0</v>
      </c>
      <c r="Q109" s="221">
        <v>0.024879999999999999</v>
      </c>
      <c r="R109" s="221">
        <f>Q109*H109</f>
        <v>0.37319999999999998</v>
      </c>
      <c r="S109" s="221">
        <v>0</v>
      </c>
      <c r="T109" s="222">
        <f>S109*H109</f>
        <v>0</v>
      </c>
      <c r="AR109" s="23" t="s">
        <v>187</v>
      </c>
      <c r="AT109" s="23" t="s">
        <v>182</v>
      </c>
      <c r="AU109" s="23" t="s">
        <v>80</v>
      </c>
      <c r="AY109" s="23" t="s">
        <v>181</v>
      </c>
      <c r="BE109" s="223">
        <f>IF(N109="základní",J109,0)</f>
        <v>0</v>
      </c>
      <c r="BF109" s="223">
        <f>IF(N109="snížená",J109,0)</f>
        <v>0</v>
      </c>
      <c r="BG109" s="223">
        <f>IF(N109="zákl. přenesená",J109,0)</f>
        <v>0</v>
      </c>
      <c r="BH109" s="223">
        <f>IF(N109="sníž. přenesená",J109,0)</f>
        <v>0</v>
      </c>
      <c r="BI109" s="223">
        <f>IF(N109="nulová",J109,0)</f>
        <v>0</v>
      </c>
      <c r="BJ109" s="23" t="s">
        <v>80</v>
      </c>
      <c r="BK109" s="223">
        <f>ROUND(I109*H109,2)</f>
        <v>0</v>
      </c>
      <c r="BL109" s="23" t="s">
        <v>188</v>
      </c>
      <c r="BM109" s="23" t="s">
        <v>192</v>
      </c>
    </row>
    <row r="110" s="1" customFormat="1" ht="16.5" customHeight="1">
      <c r="B110" s="45"/>
      <c r="C110" s="211" t="s">
        <v>179</v>
      </c>
      <c r="D110" s="211" t="s">
        <v>182</v>
      </c>
      <c r="E110" s="212" t="s">
        <v>193</v>
      </c>
      <c r="F110" s="213" t="s">
        <v>194</v>
      </c>
      <c r="G110" s="214" t="s">
        <v>185</v>
      </c>
      <c r="H110" s="215">
        <v>0.5</v>
      </c>
      <c r="I110" s="216"/>
      <c r="J110" s="217">
        <f>ROUND(I110*H110,2)</f>
        <v>0</v>
      </c>
      <c r="K110" s="213" t="s">
        <v>186</v>
      </c>
      <c r="L110" s="218"/>
      <c r="M110" s="219" t="s">
        <v>21</v>
      </c>
      <c r="N110" s="220" t="s">
        <v>43</v>
      </c>
      <c r="O110" s="46"/>
      <c r="P110" s="221">
        <f>O110*H110</f>
        <v>0</v>
      </c>
      <c r="Q110" s="221">
        <v>0.034110000000000001</v>
      </c>
      <c r="R110" s="221">
        <f>Q110*H110</f>
        <v>0.017055000000000001</v>
      </c>
      <c r="S110" s="221">
        <v>0</v>
      </c>
      <c r="T110" s="222">
        <f>S110*H110</f>
        <v>0</v>
      </c>
      <c r="AR110" s="23" t="s">
        <v>187</v>
      </c>
      <c r="AT110" s="23" t="s">
        <v>182</v>
      </c>
      <c r="AU110" s="23" t="s">
        <v>80</v>
      </c>
      <c r="AY110" s="23" t="s">
        <v>181</v>
      </c>
      <c r="BE110" s="223">
        <f>IF(N110="základní",J110,0)</f>
        <v>0</v>
      </c>
      <c r="BF110" s="223">
        <f>IF(N110="snížená",J110,0)</f>
        <v>0</v>
      </c>
      <c r="BG110" s="223">
        <f>IF(N110="zákl. přenesená",J110,0)</f>
        <v>0</v>
      </c>
      <c r="BH110" s="223">
        <f>IF(N110="sníž. přenesená",J110,0)</f>
        <v>0</v>
      </c>
      <c r="BI110" s="223">
        <f>IF(N110="nulová",J110,0)</f>
        <v>0</v>
      </c>
      <c r="BJ110" s="23" t="s">
        <v>80</v>
      </c>
      <c r="BK110" s="223">
        <f>ROUND(I110*H110,2)</f>
        <v>0</v>
      </c>
      <c r="BL110" s="23" t="s">
        <v>188</v>
      </c>
      <c r="BM110" s="23" t="s">
        <v>195</v>
      </c>
    </row>
    <row r="111" s="1" customFormat="1" ht="16.5" customHeight="1">
      <c r="B111" s="45"/>
      <c r="C111" s="211" t="s">
        <v>188</v>
      </c>
      <c r="D111" s="211" t="s">
        <v>182</v>
      </c>
      <c r="E111" s="212" t="s">
        <v>196</v>
      </c>
      <c r="F111" s="213" t="s">
        <v>197</v>
      </c>
      <c r="G111" s="214" t="s">
        <v>185</v>
      </c>
      <c r="H111" s="215">
        <v>0.5</v>
      </c>
      <c r="I111" s="216"/>
      <c r="J111" s="217">
        <f>ROUND(I111*H111,2)</f>
        <v>0</v>
      </c>
      <c r="K111" s="213" t="s">
        <v>186</v>
      </c>
      <c r="L111" s="218"/>
      <c r="M111" s="219" t="s">
        <v>21</v>
      </c>
      <c r="N111" s="220" t="s">
        <v>43</v>
      </c>
      <c r="O111" s="46"/>
      <c r="P111" s="221">
        <f>O111*H111</f>
        <v>0</v>
      </c>
      <c r="Q111" s="221">
        <v>0.048689999999999997</v>
      </c>
      <c r="R111" s="221">
        <f>Q111*H111</f>
        <v>0.024344999999999999</v>
      </c>
      <c r="S111" s="221">
        <v>0</v>
      </c>
      <c r="T111" s="222">
        <f>S111*H111</f>
        <v>0</v>
      </c>
      <c r="AR111" s="23" t="s">
        <v>187</v>
      </c>
      <c r="AT111" s="23" t="s">
        <v>182</v>
      </c>
      <c r="AU111" s="23" t="s">
        <v>80</v>
      </c>
      <c r="AY111" s="23" t="s">
        <v>181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23" t="s">
        <v>80</v>
      </c>
      <c r="BK111" s="223">
        <f>ROUND(I111*H111,2)</f>
        <v>0</v>
      </c>
      <c r="BL111" s="23" t="s">
        <v>188</v>
      </c>
      <c r="BM111" s="23" t="s">
        <v>198</v>
      </c>
    </row>
    <row r="112" s="1" customFormat="1" ht="16.5" customHeight="1">
      <c r="B112" s="45"/>
      <c r="C112" s="211" t="s">
        <v>199</v>
      </c>
      <c r="D112" s="211" t="s">
        <v>182</v>
      </c>
      <c r="E112" s="212" t="s">
        <v>200</v>
      </c>
      <c r="F112" s="213" t="s">
        <v>201</v>
      </c>
      <c r="G112" s="214" t="s">
        <v>185</v>
      </c>
      <c r="H112" s="215">
        <v>5</v>
      </c>
      <c r="I112" s="216"/>
      <c r="J112" s="217">
        <f>ROUND(I112*H112,2)</f>
        <v>0</v>
      </c>
      <c r="K112" s="213" t="s">
        <v>186</v>
      </c>
      <c r="L112" s="218"/>
      <c r="M112" s="219" t="s">
        <v>21</v>
      </c>
      <c r="N112" s="220" t="s">
        <v>43</v>
      </c>
      <c r="O112" s="46"/>
      <c r="P112" s="221">
        <f>O112*H112</f>
        <v>0</v>
      </c>
      <c r="Q112" s="221">
        <v>0.037269999999999998</v>
      </c>
      <c r="R112" s="221">
        <f>Q112*H112</f>
        <v>0.18634999999999999</v>
      </c>
      <c r="S112" s="221">
        <v>0</v>
      </c>
      <c r="T112" s="222">
        <f>S112*H112</f>
        <v>0</v>
      </c>
      <c r="AR112" s="23" t="s">
        <v>187</v>
      </c>
      <c r="AT112" s="23" t="s">
        <v>182</v>
      </c>
      <c r="AU112" s="23" t="s">
        <v>80</v>
      </c>
      <c r="AY112" s="23" t="s">
        <v>181</v>
      </c>
      <c r="BE112" s="223">
        <f>IF(N112="základní",J112,0)</f>
        <v>0</v>
      </c>
      <c r="BF112" s="223">
        <f>IF(N112="snížená",J112,0)</f>
        <v>0</v>
      </c>
      <c r="BG112" s="223">
        <f>IF(N112="zákl. přenesená",J112,0)</f>
        <v>0</v>
      </c>
      <c r="BH112" s="223">
        <f>IF(N112="sníž. přenesená",J112,0)</f>
        <v>0</v>
      </c>
      <c r="BI112" s="223">
        <f>IF(N112="nulová",J112,0)</f>
        <v>0</v>
      </c>
      <c r="BJ112" s="23" t="s">
        <v>80</v>
      </c>
      <c r="BK112" s="223">
        <f>ROUND(I112*H112,2)</f>
        <v>0</v>
      </c>
      <c r="BL112" s="23" t="s">
        <v>188</v>
      </c>
      <c r="BM112" s="23" t="s">
        <v>202</v>
      </c>
    </row>
    <row r="113" s="1" customFormat="1" ht="16.5" customHeight="1">
      <c r="B113" s="45"/>
      <c r="C113" s="211" t="s">
        <v>203</v>
      </c>
      <c r="D113" s="211" t="s">
        <v>182</v>
      </c>
      <c r="E113" s="212" t="s">
        <v>204</v>
      </c>
      <c r="F113" s="213" t="s">
        <v>205</v>
      </c>
      <c r="G113" s="214" t="s">
        <v>185</v>
      </c>
      <c r="H113" s="215">
        <v>20.399999999999999</v>
      </c>
      <c r="I113" s="216"/>
      <c r="J113" s="217">
        <f>ROUND(I113*H113,2)</f>
        <v>0</v>
      </c>
      <c r="K113" s="213" t="s">
        <v>186</v>
      </c>
      <c r="L113" s="218"/>
      <c r="M113" s="219" t="s">
        <v>21</v>
      </c>
      <c r="N113" s="220" t="s">
        <v>43</v>
      </c>
      <c r="O113" s="46"/>
      <c r="P113" s="221">
        <f>O113*H113</f>
        <v>0</v>
      </c>
      <c r="Q113" s="221">
        <v>0.046449999999999998</v>
      </c>
      <c r="R113" s="221">
        <f>Q113*H113</f>
        <v>0.94757999999999987</v>
      </c>
      <c r="S113" s="221">
        <v>0</v>
      </c>
      <c r="T113" s="222">
        <f>S113*H113</f>
        <v>0</v>
      </c>
      <c r="AR113" s="23" t="s">
        <v>187</v>
      </c>
      <c r="AT113" s="23" t="s">
        <v>182</v>
      </c>
      <c r="AU113" s="23" t="s">
        <v>80</v>
      </c>
      <c r="AY113" s="23" t="s">
        <v>181</v>
      </c>
      <c r="BE113" s="223">
        <f>IF(N113="základní",J113,0)</f>
        <v>0</v>
      </c>
      <c r="BF113" s="223">
        <f>IF(N113="snížená",J113,0)</f>
        <v>0</v>
      </c>
      <c r="BG113" s="223">
        <f>IF(N113="zákl. přenesená",J113,0)</f>
        <v>0</v>
      </c>
      <c r="BH113" s="223">
        <f>IF(N113="sníž. přenesená",J113,0)</f>
        <v>0</v>
      </c>
      <c r="BI113" s="223">
        <f>IF(N113="nulová",J113,0)</f>
        <v>0</v>
      </c>
      <c r="BJ113" s="23" t="s">
        <v>80</v>
      </c>
      <c r="BK113" s="223">
        <f>ROUND(I113*H113,2)</f>
        <v>0</v>
      </c>
      <c r="BL113" s="23" t="s">
        <v>188</v>
      </c>
      <c r="BM113" s="23" t="s">
        <v>206</v>
      </c>
    </row>
    <row r="114" s="10" customFormat="1">
      <c r="B114" s="224"/>
      <c r="C114" s="225"/>
      <c r="D114" s="226" t="s">
        <v>207</v>
      </c>
      <c r="E114" s="227" t="s">
        <v>21</v>
      </c>
      <c r="F114" s="228" t="s">
        <v>208</v>
      </c>
      <c r="G114" s="225"/>
      <c r="H114" s="229">
        <v>20.399999999999999</v>
      </c>
      <c r="I114" s="230"/>
      <c r="J114" s="225"/>
      <c r="K114" s="225"/>
      <c r="L114" s="231"/>
      <c r="M114" s="232"/>
      <c r="N114" s="233"/>
      <c r="O114" s="233"/>
      <c r="P114" s="233"/>
      <c r="Q114" s="233"/>
      <c r="R114" s="233"/>
      <c r="S114" s="233"/>
      <c r="T114" s="234"/>
      <c r="AT114" s="235" t="s">
        <v>207</v>
      </c>
      <c r="AU114" s="235" t="s">
        <v>80</v>
      </c>
      <c r="AV114" s="10" t="s">
        <v>82</v>
      </c>
      <c r="AW114" s="10" t="s">
        <v>35</v>
      </c>
      <c r="AX114" s="10" t="s">
        <v>80</v>
      </c>
      <c r="AY114" s="235" t="s">
        <v>181</v>
      </c>
    </row>
    <row r="115" s="1" customFormat="1" ht="16.5" customHeight="1">
      <c r="B115" s="45"/>
      <c r="C115" s="211" t="s">
        <v>209</v>
      </c>
      <c r="D115" s="211" t="s">
        <v>182</v>
      </c>
      <c r="E115" s="212" t="s">
        <v>210</v>
      </c>
      <c r="F115" s="213" t="s">
        <v>211</v>
      </c>
      <c r="G115" s="214" t="s">
        <v>185</v>
      </c>
      <c r="H115" s="215">
        <v>2</v>
      </c>
      <c r="I115" s="216"/>
      <c r="J115" s="217">
        <f>ROUND(I115*H115,2)</f>
        <v>0</v>
      </c>
      <c r="K115" s="213" t="s">
        <v>186</v>
      </c>
      <c r="L115" s="218"/>
      <c r="M115" s="219" t="s">
        <v>21</v>
      </c>
      <c r="N115" s="220" t="s">
        <v>43</v>
      </c>
      <c r="O115" s="46"/>
      <c r="P115" s="221">
        <f>O115*H115</f>
        <v>0</v>
      </c>
      <c r="Q115" s="221">
        <v>0.055629999999999999</v>
      </c>
      <c r="R115" s="221">
        <f>Q115*H115</f>
        <v>0.11126</v>
      </c>
      <c r="S115" s="221">
        <v>0</v>
      </c>
      <c r="T115" s="222">
        <f>S115*H115</f>
        <v>0</v>
      </c>
      <c r="AR115" s="23" t="s">
        <v>187</v>
      </c>
      <c r="AT115" s="23" t="s">
        <v>182</v>
      </c>
      <c r="AU115" s="23" t="s">
        <v>80</v>
      </c>
      <c r="AY115" s="23" t="s">
        <v>181</v>
      </c>
      <c r="BE115" s="223">
        <f>IF(N115="základní",J115,0)</f>
        <v>0</v>
      </c>
      <c r="BF115" s="223">
        <f>IF(N115="snížená",J115,0)</f>
        <v>0</v>
      </c>
      <c r="BG115" s="223">
        <f>IF(N115="zákl. přenesená",J115,0)</f>
        <v>0</v>
      </c>
      <c r="BH115" s="223">
        <f>IF(N115="sníž. přenesená",J115,0)</f>
        <v>0</v>
      </c>
      <c r="BI115" s="223">
        <f>IF(N115="nulová",J115,0)</f>
        <v>0</v>
      </c>
      <c r="BJ115" s="23" t="s">
        <v>80</v>
      </c>
      <c r="BK115" s="223">
        <f>ROUND(I115*H115,2)</f>
        <v>0</v>
      </c>
      <c r="BL115" s="23" t="s">
        <v>188</v>
      </c>
      <c r="BM115" s="23" t="s">
        <v>212</v>
      </c>
    </row>
    <row r="116" s="1" customFormat="1" ht="16.5" customHeight="1">
      <c r="B116" s="45"/>
      <c r="C116" s="211" t="s">
        <v>187</v>
      </c>
      <c r="D116" s="211" t="s">
        <v>182</v>
      </c>
      <c r="E116" s="212" t="s">
        <v>213</v>
      </c>
      <c r="F116" s="213" t="s">
        <v>214</v>
      </c>
      <c r="G116" s="214" t="s">
        <v>185</v>
      </c>
      <c r="H116" s="215">
        <v>2</v>
      </c>
      <c r="I116" s="216"/>
      <c r="J116" s="217">
        <f>ROUND(I116*H116,2)</f>
        <v>0</v>
      </c>
      <c r="K116" s="213" t="s">
        <v>186</v>
      </c>
      <c r="L116" s="218"/>
      <c r="M116" s="219" t="s">
        <v>21</v>
      </c>
      <c r="N116" s="220" t="s">
        <v>43</v>
      </c>
      <c r="O116" s="46"/>
      <c r="P116" s="221">
        <f>O116*H116</f>
        <v>0</v>
      </c>
      <c r="Q116" s="221">
        <v>0.064810000000000006</v>
      </c>
      <c r="R116" s="221">
        <f>Q116*H116</f>
        <v>0.12962000000000001</v>
      </c>
      <c r="S116" s="221">
        <v>0</v>
      </c>
      <c r="T116" s="222">
        <f>S116*H116</f>
        <v>0</v>
      </c>
      <c r="AR116" s="23" t="s">
        <v>187</v>
      </c>
      <c r="AT116" s="23" t="s">
        <v>182</v>
      </c>
      <c r="AU116" s="23" t="s">
        <v>80</v>
      </c>
      <c r="AY116" s="23" t="s">
        <v>181</v>
      </c>
      <c r="BE116" s="223">
        <f>IF(N116="základní",J116,0)</f>
        <v>0</v>
      </c>
      <c r="BF116" s="223">
        <f>IF(N116="snížená",J116,0)</f>
        <v>0</v>
      </c>
      <c r="BG116" s="223">
        <f>IF(N116="zákl. přenesená",J116,0)</f>
        <v>0</v>
      </c>
      <c r="BH116" s="223">
        <f>IF(N116="sníž. přenesená",J116,0)</f>
        <v>0</v>
      </c>
      <c r="BI116" s="223">
        <f>IF(N116="nulová",J116,0)</f>
        <v>0</v>
      </c>
      <c r="BJ116" s="23" t="s">
        <v>80</v>
      </c>
      <c r="BK116" s="223">
        <f>ROUND(I116*H116,2)</f>
        <v>0</v>
      </c>
      <c r="BL116" s="23" t="s">
        <v>188</v>
      </c>
      <c r="BM116" s="23" t="s">
        <v>215</v>
      </c>
    </row>
    <row r="117" s="1" customFormat="1" ht="16.5" customHeight="1">
      <c r="B117" s="45"/>
      <c r="C117" s="211" t="s">
        <v>216</v>
      </c>
      <c r="D117" s="211" t="s">
        <v>182</v>
      </c>
      <c r="E117" s="212" t="s">
        <v>217</v>
      </c>
      <c r="F117" s="213" t="s">
        <v>218</v>
      </c>
      <c r="G117" s="214" t="s">
        <v>219</v>
      </c>
      <c r="H117" s="215">
        <v>0.41999999999999998</v>
      </c>
      <c r="I117" s="216"/>
      <c r="J117" s="217">
        <f>ROUND(I117*H117,2)</f>
        <v>0</v>
      </c>
      <c r="K117" s="213" t="s">
        <v>186</v>
      </c>
      <c r="L117" s="218"/>
      <c r="M117" s="219" t="s">
        <v>21</v>
      </c>
      <c r="N117" s="220" t="s">
        <v>43</v>
      </c>
      <c r="O117" s="46"/>
      <c r="P117" s="221">
        <f>O117*H117</f>
        <v>0</v>
      </c>
      <c r="Q117" s="221">
        <v>0.17818000000000001</v>
      </c>
      <c r="R117" s="221">
        <f>Q117*H117</f>
        <v>0.074835600000000002</v>
      </c>
      <c r="S117" s="221">
        <v>0</v>
      </c>
      <c r="T117" s="222">
        <f>S117*H117</f>
        <v>0</v>
      </c>
      <c r="AR117" s="23" t="s">
        <v>187</v>
      </c>
      <c r="AT117" s="23" t="s">
        <v>182</v>
      </c>
      <c r="AU117" s="23" t="s">
        <v>80</v>
      </c>
      <c r="AY117" s="23" t="s">
        <v>181</v>
      </c>
      <c r="BE117" s="223">
        <f>IF(N117="základní",J117,0)</f>
        <v>0</v>
      </c>
      <c r="BF117" s="223">
        <f>IF(N117="snížená",J117,0)</f>
        <v>0</v>
      </c>
      <c r="BG117" s="223">
        <f>IF(N117="zákl. přenesená",J117,0)</f>
        <v>0</v>
      </c>
      <c r="BH117" s="223">
        <f>IF(N117="sníž. přenesená",J117,0)</f>
        <v>0</v>
      </c>
      <c r="BI117" s="223">
        <f>IF(N117="nulová",J117,0)</f>
        <v>0</v>
      </c>
      <c r="BJ117" s="23" t="s">
        <v>80</v>
      </c>
      <c r="BK117" s="223">
        <f>ROUND(I117*H117,2)</f>
        <v>0</v>
      </c>
      <c r="BL117" s="23" t="s">
        <v>188</v>
      </c>
      <c r="BM117" s="23" t="s">
        <v>220</v>
      </c>
    </row>
    <row r="118" s="1" customFormat="1" ht="25.5" customHeight="1">
      <c r="B118" s="45"/>
      <c r="C118" s="236" t="s">
        <v>221</v>
      </c>
      <c r="D118" s="236" t="s">
        <v>222</v>
      </c>
      <c r="E118" s="237" t="s">
        <v>223</v>
      </c>
      <c r="F118" s="238" t="s">
        <v>224</v>
      </c>
      <c r="G118" s="239" t="s">
        <v>225</v>
      </c>
      <c r="H118" s="240">
        <v>32.594999999999999</v>
      </c>
      <c r="I118" s="241"/>
      <c r="J118" s="242">
        <f>ROUND(I118*H118,2)</f>
        <v>0</v>
      </c>
      <c r="K118" s="238" t="s">
        <v>186</v>
      </c>
      <c r="L118" s="71"/>
      <c r="M118" s="243" t="s">
        <v>21</v>
      </c>
      <c r="N118" s="244" t="s">
        <v>43</v>
      </c>
      <c r="O118" s="46"/>
      <c r="P118" s="221">
        <f>O118*H118</f>
        <v>0</v>
      </c>
      <c r="Q118" s="221">
        <v>0.33589999999999998</v>
      </c>
      <c r="R118" s="221">
        <f>Q118*H118</f>
        <v>10.948660499999999</v>
      </c>
      <c r="S118" s="221">
        <v>0</v>
      </c>
      <c r="T118" s="222">
        <f>S118*H118</f>
        <v>0</v>
      </c>
      <c r="AR118" s="23" t="s">
        <v>188</v>
      </c>
      <c r="AT118" s="23" t="s">
        <v>222</v>
      </c>
      <c r="AU118" s="23" t="s">
        <v>80</v>
      </c>
      <c r="AY118" s="23" t="s">
        <v>181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23" t="s">
        <v>80</v>
      </c>
      <c r="BK118" s="223">
        <f>ROUND(I118*H118,2)</f>
        <v>0</v>
      </c>
      <c r="BL118" s="23" t="s">
        <v>188</v>
      </c>
      <c r="BM118" s="23" t="s">
        <v>226</v>
      </c>
    </row>
    <row r="119" s="1" customFormat="1" ht="25.5" customHeight="1">
      <c r="B119" s="45"/>
      <c r="C119" s="236" t="s">
        <v>227</v>
      </c>
      <c r="D119" s="236" t="s">
        <v>222</v>
      </c>
      <c r="E119" s="237" t="s">
        <v>228</v>
      </c>
      <c r="F119" s="238" t="s">
        <v>229</v>
      </c>
      <c r="G119" s="239" t="s">
        <v>225</v>
      </c>
      <c r="H119" s="240">
        <v>34.335000000000001</v>
      </c>
      <c r="I119" s="241"/>
      <c r="J119" s="242">
        <f>ROUND(I119*H119,2)</f>
        <v>0</v>
      </c>
      <c r="K119" s="238" t="s">
        <v>186</v>
      </c>
      <c r="L119" s="71"/>
      <c r="M119" s="243" t="s">
        <v>21</v>
      </c>
      <c r="N119" s="244" t="s">
        <v>43</v>
      </c>
      <c r="O119" s="46"/>
      <c r="P119" s="221">
        <f>O119*H119</f>
        <v>0</v>
      </c>
      <c r="Q119" s="221">
        <v>0.26119999999999999</v>
      </c>
      <c r="R119" s="221">
        <f>Q119*H119</f>
        <v>8.9683019999999996</v>
      </c>
      <c r="S119" s="221">
        <v>0</v>
      </c>
      <c r="T119" s="222">
        <f>S119*H119</f>
        <v>0</v>
      </c>
      <c r="AR119" s="23" t="s">
        <v>188</v>
      </c>
      <c r="AT119" s="23" t="s">
        <v>222</v>
      </c>
      <c r="AU119" s="23" t="s">
        <v>80</v>
      </c>
      <c r="AY119" s="23" t="s">
        <v>181</v>
      </c>
      <c r="BE119" s="223">
        <f>IF(N119="základní",J119,0)</f>
        <v>0</v>
      </c>
      <c r="BF119" s="223">
        <f>IF(N119="snížená",J119,0)</f>
        <v>0</v>
      </c>
      <c r="BG119" s="223">
        <f>IF(N119="zákl. přenesená",J119,0)</f>
        <v>0</v>
      </c>
      <c r="BH119" s="223">
        <f>IF(N119="sníž. přenesená",J119,0)</f>
        <v>0</v>
      </c>
      <c r="BI119" s="223">
        <f>IF(N119="nulová",J119,0)</f>
        <v>0</v>
      </c>
      <c r="BJ119" s="23" t="s">
        <v>80</v>
      </c>
      <c r="BK119" s="223">
        <f>ROUND(I119*H119,2)</f>
        <v>0</v>
      </c>
      <c r="BL119" s="23" t="s">
        <v>188</v>
      </c>
      <c r="BM119" s="23" t="s">
        <v>230</v>
      </c>
    </row>
    <row r="120" s="1" customFormat="1" ht="25.5" customHeight="1">
      <c r="B120" s="45"/>
      <c r="C120" s="211" t="s">
        <v>231</v>
      </c>
      <c r="D120" s="211" t="s">
        <v>182</v>
      </c>
      <c r="E120" s="212" t="s">
        <v>232</v>
      </c>
      <c r="F120" s="213" t="s">
        <v>233</v>
      </c>
      <c r="G120" s="214" t="s">
        <v>225</v>
      </c>
      <c r="H120" s="215">
        <v>572.56799999999998</v>
      </c>
      <c r="I120" s="216"/>
      <c r="J120" s="217">
        <f>ROUND(I120*H120,2)</f>
        <v>0</v>
      </c>
      <c r="K120" s="213" t="s">
        <v>186</v>
      </c>
      <c r="L120" s="218"/>
      <c r="M120" s="219" t="s">
        <v>21</v>
      </c>
      <c r="N120" s="220" t="s">
        <v>43</v>
      </c>
      <c r="O120" s="46"/>
      <c r="P120" s="221">
        <f>O120*H120</f>
        <v>0</v>
      </c>
      <c r="Q120" s="221">
        <v>0.12189999999999999</v>
      </c>
      <c r="R120" s="221">
        <f>Q120*H120</f>
        <v>69.796039199999996</v>
      </c>
      <c r="S120" s="221">
        <v>0</v>
      </c>
      <c r="T120" s="222">
        <f>S120*H120</f>
        <v>0</v>
      </c>
      <c r="AR120" s="23" t="s">
        <v>187</v>
      </c>
      <c r="AT120" s="23" t="s">
        <v>182</v>
      </c>
      <c r="AU120" s="23" t="s">
        <v>80</v>
      </c>
      <c r="AY120" s="23" t="s">
        <v>181</v>
      </c>
      <c r="BE120" s="223">
        <f>IF(N120="základní",J120,0)</f>
        <v>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23" t="s">
        <v>80</v>
      </c>
      <c r="BK120" s="223">
        <f>ROUND(I120*H120,2)</f>
        <v>0</v>
      </c>
      <c r="BL120" s="23" t="s">
        <v>188</v>
      </c>
      <c r="BM120" s="23" t="s">
        <v>234</v>
      </c>
    </row>
    <row r="121" s="1" customFormat="1" ht="25.5" customHeight="1">
      <c r="B121" s="45"/>
      <c r="C121" s="211" t="s">
        <v>235</v>
      </c>
      <c r="D121" s="211" t="s">
        <v>182</v>
      </c>
      <c r="E121" s="212" t="s">
        <v>236</v>
      </c>
      <c r="F121" s="213" t="s">
        <v>237</v>
      </c>
      <c r="G121" s="214" t="s">
        <v>225</v>
      </c>
      <c r="H121" s="215">
        <v>42.249000000000002</v>
      </c>
      <c r="I121" s="216"/>
      <c r="J121" s="217">
        <f>ROUND(I121*H121,2)</f>
        <v>0</v>
      </c>
      <c r="K121" s="213" t="s">
        <v>186</v>
      </c>
      <c r="L121" s="218"/>
      <c r="M121" s="219" t="s">
        <v>21</v>
      </c>
      <c r="N121" s="220" t="s">
        <v>43</v>
      </c>
      <c r="O121" s="46"/>
      <c r="P121" s="221">
        <f>O121*H121</f>
        <v>0</v>
      </c>
      <c r="Q121" s="221">
        <v>0.066400000000000001</v>
      </c>
      <c r="R121" s="221">
        <f>Q121*H121</f>
        <v>2.8053336</v>
      </c>
      <c r="S121" s="221">
        <v>0</v>
      </c>
      <c r="T121" s="222">
        <f>S121*H121</f>
        <v>0</v>
      </c>
      <c r="AR121" s="23" t="s">
        <v>187</v>
      </c>
      <c r="AT121" s="23" t="s">
        <v>182</v>
      </c>
      <c r="AU121" s="23" t="s">
        <v>80</v>
      </c>
      <c r="AY121" s="23" t="s">
        <v>181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23" t="s">
        <v>80</v>
      </c>
      <c r="BK121" s="223">
        <f>ROUND(I121*H121,2)</f>
        <v>0</v>
      </c>
      <c r="BL121" s="23" t="s">
        <v>188</v>
      </c>
      <c r="BM121" s="23" t="s">
        <v>238</v>
      </c>
    </row>
    <row r="122" s="1" customFormat="1" ht="25.5" customHeight="1">
      <c r="B122" s="45"/>
      <c r="C122" s="211" t="s">
        <v>239</v>
      </c>
      <c r="D122" s="211" t="s">
        <v>182</v>
      </c>
      <c r="E122" s="212" t="s">
        <v>240</v>
      </c>
      <c r="F122" s="213" t="s">
        <v>241</v>
      </c>
      <c r="G122" s="214" t="s">
        <v>219</v>
      </c>
      <c r="H122" s="215">
        <v>8.8000000000000007</v>
      </c>
      <c r="I122" s="216"/>
      <c r="J122" s="217">
        <f>ROUND(I122*H122,2)</f>
        <v>0</v>
      </c>
      <c r="K122" s="213" t="s">
        <v>186</v>
      </c>
      <c r="L122" s="218"/>
      <c r="M122" s="219" t="s">
        <v>21</v>
      </c>
      <c r="N122" s="220" t="s">
        <v>43</v>
      </c>
      <c r="O122" s="46"/>
      <c r="P122" s="221">
        <f>O122*H122</f>
        <v>0</v>
      </c>
      <c r="Q122" s="221">
        <v>0.040169999999999997</v>
      </c>
      <c r="R122" s="221">
        <f>Q122*H122</f>
        <v>0.35349600000000003</v>
      </c>
      <c r="S122" s="221">
        <v>0</v>
      </c>
      <c r="T122" s="222">
        <f>S122*H122</f>
        <v>0</v>
      </c>
      <c r="AR122" s="23" t="s">
        <v>187</v>
      </c>
      <c r="AT122" s="23" t="s">
        <v>182</v>
      </c>
      <c r="AU122" s="23" t="s">
        <v>80</v>
      </c>
      <c r="AY122" s="23" t="s">
        <v>181</v>
      </c>
      <c r="BE122" s="223">
        <f>IF(N122="základní",J122,0)</f>
        <v>0</v>
      </c>
      <c r="BF122" s="223">
        <f>IF(N122="snížená",J122,0)</f>
        <v>0</v>
      </c>
      <c r="BG122" s="223">
        <f>IF(N122="zákl. přenesená",J122,0)</f>
        <v>0</v>
      </c>
      <c r="BH122" s="223">
        <f>IF(N122="sníž. přenesená",J122,0)</f>
        <v>0</v>
      </c>
      <c r="BI122" s="223">
        <f>IF(N122="nulová",J122,0)</f>
        <v>0</v>
      </c>
      <c r="BJ122" s="23" t="s">
        <v>80</v>
      </c>
      <c r="BK122" s="223">
        <f>ROUND(I122*H122,2)</f>
        <v>0</v>
      </c>
      <c r="BL122" s="23" t="s">
        <v>188</v>
      </c>
      <c r="BM122" s="23" t="s">
        <v>242</v>
      </c>
    </row>
    <row r="123" s="1" customFormat="1" ht="25.5" customHeight="1">
      <c r="B123" s="45"/>
      <c r="C123" s="211" t="s">
        <v>10</v>
      </c>
      <c r="D123" s="211" t="s">
        <v>182</v>
      </c>
      <c r="E123" s="212" t="s">
        <v>243</v>
      </c>
      <c r="F123" s="213" t="s">
        <v>244</v>
      </c>
      <c r="G123" s="214" t="s">
        <v>219</v>
      </c>
      <c r="H123" s="215">
        <v>2.3500000000000001</v>
      </c>
      <c r="I123" s="216"/>
      <c r="J123" s="217">
        <f>ROUND(I123*H123,2)</f>
        <v>0</v>
      </c>
      <c r="K123" s="213" t="s">
        <v>186</v>
      </c>
      <c r="L123" s="218"/>
      <c r="M123" s="219" t="s">
        <v>21</v>
      </c>
      <c r="N123" s="220" t="s">
        <v>43</v>
      </c>
      <c r="O123" s="46"/>
      <c r="P123" s="221">
        <f>O123*H123</f>
        <v>0</v>
      </c>
      <c r="Q123" s="221">
        <v>0.10421999999999999</v>
      </c>
      <c r="R123" s="221">
        <f>Q123*H123</f>
        <v>0.244917</v>
      </c>
      <c r="S123" s="221">
        <v>0</v>
      </c>
      <c r="T123" s="222">
        <f>S123*H123</f>
        <v>0</v>
      </c>
      <c r="AR123" s="23" t="s">
        <v>187</v>
      </c>
      <c r="AT123" s="23" t="s">
        <v>182</v>
      </c>
      <c r="AU123" s="23" t="s">
        <v>80</v>
      </c>
      <c r="AY123" s="23" t="s">
        <v>181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23" t="s">
        <v>80</v>
      </c>
      <c r="BK123" s="223">
        <f>ROUND(I123*H123,2)</f>
        <v>0</v>
      </c>
      <c r="BL123" s="23" t="s">
        <v>188</v>
      </c>
      <c r="BM123" s="23" t="s">
        <v>245</v>
      </c>
    </row>
    <row r="124" s="9" customFormat="1" ht="37.44" customHeight="1">
      <c r="B124" s="197"/>
      <c r="C124" s="198"/>
      <c r="D124" s="199" t="s">
        <v>71</v>
      </c>
      <c r="E124" s="200" t="s">
        <v>246</v>
      </c>
      <c r="F124" s="200" t="s">
        <v>247</v>
      </c>
      <c r="G124" s="198"/>
      <c r="H124" s="198"/>
      <c r="I124" s="201"/>
      <c r="J124" s="202">
        <f>BK124</f>
        <v>0</v>
      </c>
      <c r="K124" s="198"/>
      <c r="L124" s="203"/>
      <c r="M124" s="204"/>
      <c r="N124" s="205"/>
      <c r="O124" s="205"/>
      <c r="P124" s="206">
        <f>SUM(P125:P126)</f>
        <v>0</v>
      </c>
      <c r="Q124" s="205"/>
      <c r="R124" s="206">
        <f>SUM(R125:R126)</f>
        <v>1.1339357400000001</v>
      </c>
      <c r="S124" s="205"/>
      <c r="T124" s="207">
        <f>SUM(T125:T126)</f>
        <v>0</v>
      </c>
      <c r="AR124" s="208" t="s">
        <v>80</v>
      </c>
      <c r="AT124" s="209" t="s">
        <v>71</v>
      </c>
      <c r="AU124" s="209" t="s">
        <v>72</v>
      </c>
      <c r="AY124" s="208" t="s">
        <v>181</v>
      </c>
      <c r="BK124" s="210">
        <f>SUM(BK125:BK126)</f>
        <v>0</v>
      </c>
    </row>
    <row r="125" s="1" customFormat="1" ht="16.5" customHeight="1">
      <c r="B125" s="45"/>
      <c r="C125" s="211" t="s">
        <v>248</v>
      </c>
      <c r="D125" s="211" t="s">
        <v>182</v>
      </c>
      <c r="E125" s="212" t="s">
        <v>249</v>
      </c>
      <c r="F125" s="213" t="s">
        <v>250</v>
      </c>
      <c r="G125" s="214" t="s">
        <v>251</v>
      </c>
      <c r="H125" s="215">
        <v>0.39800000000000002</v>
      </c>
      <c r="I125" s="216"/>
      <c r="J125" s="217">
        <f>ROUND(I125*H125,2)</f>
        <v>0</v>
      </c>
      <c r="K125" s="213" t="s">
        <v>186</v>
      </c>
      <c r="L125" s="218"/>
      <c r="M125" s="219" t="s">
        <v>21</v>
      </c>
      <c r="N125" s="220" t="s">
        <v>43</v>
      </c>
      <c r="O125" s="46"/>
      <c r="P125" s="221">
        <f>O125*H125</f>
        <v>0</v>
      </c>
      <c r="Q125" s="221">
        <v>2.5960999999999999</v>
      </c>
      <c r="R125" s="221">
        <f>Q125*H125</f>
        <v>1.0332478000000001</v>
      </c>
      <c r="S125" s="221">
        <v>0</v>
      </c>
      <c r="T125" s="222">
        <f>S125*H125</f>
        <v>0</v>
      </c>
      <c r="AR125" s="23" t="s">
        <v>187</v>
      </c>
      <c r="AT125" s="23" t="s">
        <v>182</v>
      </c>
      <c r="AU125" s="23" t="s">
        <v>80</v>
      </c>
      <c r="AY125" s="23" t="s">
        <v>181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23" t="s">
        <v>80</v>
      </c>
      <c r="BK125" s="223">
        <f>ROUND(I125*H125,2)</f>
        <v>0</v>
      </c>
      <c r="BL125" s="23" t="s">
        <v>188</v>
      </c>
      <c r="BM125" s="23" t="s">
        <v>252</v>
      </c>
    </row>
    <row r="126" s="1" customFormat="1" ht="16.5" customHeight="1">
      <c r="B126" s="45"/>
      <c r="C126" s="211" t="s">
        <v>253</v>
      </c>
      <c r="D126" s="211" t="s">
        <v>182</v>
      </c>
      <c r="E126" s="212" t="s">
        <v>254</v>
      </c>
      <c r="F126" s="213" t="s">
        <v>255</v>
      </c>
      <c r="G126" s="214" t="s">
        <v>256</v>
      </c>
      <c r="H126" s="215">
        <v>0.097000000000000003</v>
      </c>
      <c r="I126" s="216"/>
      <c r="J126" s="217">
        <f>ROUND(I126*H126,2)</f>
        <v>0</v>
      </c>
      <c r="K126" s="213" t="s">
        <v>186</v>
      </c>
      <c r="L126" s="218"/>
      <c r="M126" s="219" t="s">
        <v>21</v>
      </c>
      <c r="N126" s="220" t="s">
        <v>43</v>
      </c>
      <c r="O126" s="46"/>
      <c r="P126" s="221">
        <f>O126*H126</f>
        <v>0</v>
      </c>
      <c r="Q126" s="221">
        <v>1.0380199999999999</v>
      </c>
      <c r="R126" s="221">
        <f>Q126*H126</f>
        <v>0.10068794</v>
      </c>
      <c r="S126" s="221">
        <v>0</v>
      </c>
      <c r="T126" s="222">
        <f>S126*H126</f>
        <v>0</v>
      </c>
      <c r="AR126" s="23" t="s">
        <v>187</v>
      </c>
      <c r="AT126" s="23" t="s">
        <v>182</v>
      </c>
      <c r="AU126" s="23" t="s">
        <v>80</v>
      </c>
      <c r="AY126" s="23" t="s">
        <v>181</v>
      </c>
      <c r="BE126" s="223">
        <f>IF(N126="základní",J126,0)</f>
        <v>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23" t="s">
        <v>80</v>
      </c>
      <c r="BK126" s="223">
        <f>ROUND(I126*H126,2)</f>
        <v>0</v>
      </c>
      <c r="BL126" s="23" t="s">
        <v>188</v>
      </c>
      <c r="BM126" s="23" t="s">
        <v>257</v>
      </c>
    </row>
    <row r="127" s="9" customFormat="1" ht="37.44" customHeight="1">
      <c r="B127" s="197"/>
      <c r="C127" s="198"/>
      <c r="D127" s="199" t="s">
        <v>71</v>
      </c>
      <c r="E127" s="200" t="s">
        <v>188</v>
      </c>
      <c r="F127" s="200" t="s">
        <v>258</v>
      </c>
      <c r="G127" s="198"/>
      <c r="H127" s="198"/>
      <c r="I127" s="201"/>
      <c r="J127" s="202">
        <f>BK127</f>
        <v>0</v>
      </c>
      <c r="K127" s="198"/>
      <c r="L127" s="203"/>
      <c r="M127" s="204"/>
      <c r="N127" s="205"/>
      <c r="O127" s="205"/>
      <c r="P127" s="206">
        <f>SUM(P128:P132)</f>
        <v>0</v>
      </c>
      <c r="Q127" s="205"/>
      <c r="R127" s="206">
        <f>SUM(R128:R132)</f>
        <v>1.4724352999999999</v>
      </c>
      <c r="S127" s="205"/>
      <c r="T127" s="207">
        <f>SUM(T128:T132)</f>
        <v>0</v>
      </c>
      <c r="AR127" s="208" t="s">
        <v>80</v>
      </c>
      <c r="AT127" s="209" t="s">
        <v>71</v>
      </c>
      <c r="AU127" s="209" t="s">
        <v>72</v>
      </c>
      <c r="AY127" s="208" t="s">
        <v>181</v>
      </c>
      <c r="BK127" s="210">
        <f>SUM(BK128:BK132)</f>
        <v>0</v>
      </c>
    </row>
    <row r="128" s="1" customFormat="1" ht="16.5" customHeight="1">
      <c r="B128" s="45"/>
      <c r="C128" s="236" t="s">
        <v>259</v>
      </c>
      <c r="D128" s="236" t="s">
        <v>222</v>
      </c>
      <c r="E128" s="237" t="s">
        <v>260</v>
      </c>
      <c r="F128" s="238" t="s">
        <v>261</v>
      </c>
      <c r="G128" s="239" t="s">
        <v>251</v>
      </c>
      <c r="H128" s="240">
        <v>0.55000000000000004</v>
      </c>
      <c r="I128" s="241"/>
      <c r="J128" s="242">
        <f>ROUND(I128*H128,2)</f>
        <v>0</v>
      </c>
      <c r="K128" s="238" t="s">
        <v>186</v>
      </c>
      <c r="L128" s="71"/>
      <c r="M128" s="243" t="s">
        <v>21</v>
      </c>
      <c r="N128" s="244" t="s">
        <v>43</v>
      </c>
      <c r="O128" s="46"/>
      <c r="P128" s="221">
        <f>O128*H128</f>
        <v>0</v>
      </c>
      <c r="Q128" s="221">
        <v>2.4533999999999998</v>
      </c>
      <c r="R128" s="221">
        <f>Q128*H128</f>
        <v>1.34937</v>
      </c>
      <c r="S128" s="221">
        <v>0</v>
      </c>
      <c r="T128" s="222">
        <f>S128*H128</f>
        <v>0</v>
      </c>
      <c r="AR128" s="23" t="s">
        <v>188</v>
      </c>
      <c r="AT128" s="23" t="s">
        <v>222</v>
      </c>
      <c r="AU128" s="23" t="s">
        <v>80</v>
      </c>
      <c r="AY128" s="23" t="s">
        <v>181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23" t="s">
        <v>80</v>
      </c>
      <c r="BK128" s="223">
        <f>ROUND(I128*H128,2)</f>
        <v>0</v>
      </c>
      <c r="BL128" s="23" t="s">
        <v>188</v>
      </c>
      <c r="BM128" s="23" t="s">
        <v>262</v>
      </c>
    </row>
    <row r="129" s="1" customFormat="1" ht="16.5" customHeight="1">
      <c r="B129" s="45"/>
      <c r="C129" s="236" t="s">
        <v>263</v>
      </c>
      <c r="D129" s="236" t="s">
        <v>222</v>
      </c>
      <c r="E129" s="237" t="s">
        <v>264</v>
      </c>
      <c r="F129" s="238" t="s">
        <v>265</v>
      </c>
      <c r="G129" s="239" t="s">
        <v>219</v>
      </c>
      <c r="H129" s="240">
        <v>6.9100000000000001</v>
      </c>
      <c r="I129" s="241"/>
      <c r="J129" s="242">
        <f>ROUND(I129*H129,2)</f>
        <v>0</v>
      </c>
      <c r="K129" s="238" t="s">
        <v>186</v>
      </c>
      <c r="L129" s="71"/>
      <c r="M129" s="243" t="s">
        <v>21</v>
      </c>
      <c r="N129" s="244" t="s">
        <v>43</v>
      </c>
      <c r="O129" s="46"/>
      <c r="P129" s="221">
        <f>O129*H129</f>
        <v>0</v>
      </c>
      <c r="Q129" s="221">
        <v>0.0051900000000000002</v>
      </c>
      <c r="R129" s="221">
        <f>Q129*H129</f>
        <v>0.035862900000000003</v>
      </c>
      <c r="S129" s="221">
        <v>0</v>
      </c>
      <c r="T129" s="222">
        <f>S129*H129</f>
        <v>0</v>
      </c>
      <c r="AR129" s="23" t="s">
        <v>188</v>
      </c>
      <c r="AT129" s="23" t="s">
        <v>222</v>
      </c>
      <c r="AU129" s="23" t="s">
        <v>80</v>
      </c>
      <c r="AY129" s="23" t="s">
        <v>181</v>
      </c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23" t="s">
        <v>80</v>
      </c>
      <c r="BK129" s="223">
        <f>ROUND(I129*H129,2)</f>
        <v>0</v>
      </c>
      <c r="BL129" s="23" t="s">
        <v>188</v>
      </c>
      <c r="BM129" s="23" t="s">
        <v>266</v>
      </c>
    </row>
    <row r="130" s="1" customFormat="1" ht="16.5" customHeight="1">
      <c r="B130" s="45"/>
      <c r="C130" s="236" t="s">
        <v>267</v>
      </c>
      <c r="D130" s="236" t="s">
        <v>222</v>
      </c>
      <c r="E130" s="237" t="s">
        <v>268</v>
      </c>
      <c r="F130" s="238" t="s">
        <v>269</v>
      </c>
      <c r="G130" s="239" t="s">
        <v>219</v>
      </c>
      <c r="H130" s="240">
        <v>104.26000000000001</v>
      </c>
      <c r="I130" s="241"/>
      <c r="J130" s="242">
        <f>ROUND(I130*H130,2)</f>
        <v>0</v>
      </c>
      <c r="K130" s="238" t="s">
        <v>186</v>
      </c>
      <c r="L130" s="71"/>
      <c r="M130" s="243" t="s">
        <v>21</v>
      </c>
      <c r="N130" s="244" t="s">
        <v>43</v>
      </c>
      <c r="O130" s="46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AR130" s="23" t="s">
        <v>188</v>
      </c>
      <c r="AT130" s="23" t="s">
        <v>222</v>
      </c>
      <c r="AU130" s="23" t="s">
        <v>80</v>
      </c>
      <c r="AY130" s="23" t="s">
        <v>181</v>
      </c>
      <c r="BE130" s="223">
        <f>IF(N130="základní",J130,0)</f>
        <v>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23" t="s">
        <v>80</v>
      </c>
      <c r="BK130" s="223">
        <f>ROUND(I130*H130,2)</f>
        <v>0</v>
      </c>
      <c r="BL130" s="23" t="s">
        <v>188</v>
      </c>
      <c r="BM130" s="23" t="s">
        <v>270</v>
      </c>
    </row>
    <row r="131" s="1" customFormat="1" ht="25.5" customHeight="1">
      <c r="B131" s="45"/>
      <c r="C131" s="236" t="s">
        <v>9</v>
      </c>
      <c r="D131" s="236" t="s">
        <v>222</v>
      </c>
      <c r="E131" s="237" t="s">
        <v>271</v>
      </c>
      <c r="F131" s="238" t="s">
        <v>272</v>
      </c>
      <c r="G131" s="239" t="s">
        <v>225</v>
      </c>
      <c r="H131" s="240">
        <v>10.444000000000001</v>
      </c>
      <c r="I131" s="241"/>
      <c r="J131" s="242">
        <f>ROUND(I131*H131,2)</f>
        <v>0</v>
      </c>
      <c r="K131" s="238" t="s">
        <v>186</v>
      </c>
      <c r="L131" s="71"/>
      <c r="M131" s="243" t="s">
        <v>21</v>
      </c>
      <c r="N131" s="244" t="s">
        <v>43</v>
      </c>
      <c r="O131" s="46"/>
      <c r="P131" s="221">
        <f>O131*H131</f>
        <v>0</v>
      </c>
      <c r="Q131" s="221">
        <v>0.00010000000000000001</v>
      </c>
      <c r="R131" s="221">
        <f>Q131*H131</f>
        <v>0.0010444000000000002</v>
      </c>
      <c r="S131" s="221">
        <v>0</v>
      </c>
      <c r="T131" s="222">
        <f>S131*H131</f>
        <v>0</v>
      </c>
      <c r="AR131" s="23" t="s">
        <v>188</v>
      </c>
      <c r="AT131" s="23" t="s">
        <v>222</v>
      </c>
      <c r="AU131" s="23" t="s">
        <v>80</v>
      </c>
      <c r="AY131" s="23" t="s">
        <v>181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23" t="s">
        <v>80</v>
      </c>
      <c r="BK131" s="223">
        <f>ROUND(I131*H131,2)</f>
        <v>0</v>
      </c>
      <c r="BL131" s="23" t="s">
        <v>188</v>
      </c>
      <c r="BM131" s="23" t="s">
        <v>273</v>
      </c>
    </row>
    <row r="132" s="1" customFormat="1" ht="16.5" customHeight="1">
      <c r="B132" s="45"/>
      <c r="C132" s="236" t="s">
        <v>274</v>
      </c>
      <c r="D132" s="236" t="s">
        <v>222</v>
      </c>
      <c r="E132" s="237" t="s">
        <v>275</v>
      </c>
      <c r="F132" s="238" t="s">
        <v>276</v>
      </c>
      <c r="G132" s="239" t="s">
        <v>277</v>
      </c>
      <c r="H132" s="240">
        <v>3.746</v>
      </c>
      <c r="I132" s="241"/>
      <c r="J132" s="242">
        <f>ROUND(I132*H132,2)</f>
        <v>0</v>
      </c>
      <c r="K132" s="238" t="s">
        <v>186</v>
      </c>
      <c r="L132" s="71"/>
      <c r="M132" s="243" t="s">
        <v>21</v>
      </c>
      <c r="N132" s="244" t="s">
        <v>43</v>
      </c>
      <c r="O132" s="46"/>
      <c r="P132" s="221">
        <f>O132*H132</f>
        <v>0</v>
      </c>
      <c r="Q132" s="221">
        <v>0.023</v>
      </c>
      <c r="R132" s="221">
        <f>Q132*H132</f>
        <v>0.086157999999999998</v>
      </c>
      <c r="S132" s="221">
        <v>0</v>
      </c>
      <c r="T132" s="222">
        <f>S132*H132</f>
        <v>0</v>
      </c>
      <c r="AR132" s="23" t="s">
        <v>188</v>
      </c>
      <c r="AT132" s="23" t="s">
        <v>222</v>
      </c>
      <c r="AU132" s="23" t="s">
        <v>80</v>
      </c>
      <c r="AY132" s="23" t="s">
        <v>181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23" t="s">
        <v>80</v>
      </c>
      <c r="BK132" s="223">
        <f>ROUND(I132*H132,2)</f>
        <v>0</v>
      </c>
      <c r="BL132" s="23" t="s">
        <v>188</v>
      </c>
      <c r="BM132" s="23" t="s">
        <v>278</v>
      </c>
    </row>
    <row r="133" s="9" customFormat="1" ht="37.44" customHeight="1">
      <c r="B133" s="197"/>
      <c r="C133" s="198"/>
      <c r="D133" s="199" t="s">
        <v>71</v>
      </c>
      <c r="E133" s="200" t="s">
        <v>279</v>
      </c>
      <c r="F133" s="200" t="s">
        <v>280</v>
      </c>
      <c r="G133" s="198"/>
      <c r="H133" s="198"/>
      <c r="I133" s="201"/>
      <c r="J133" s="202">
        <f>BK133</f>
        <v>0</v>
      </c>
      <c r="K133" s="198"/>
      <c r="L133" s="203"/>
      <c r="M133" s="204"/>
      <c r="N133" s="205"/>
      <c r="O133" s="205"/>
      <c r="P133" s="206">
        <f>SUM(P134:P142)</f>
        <v>0</v>
      </c>
      <c r="Q133" s="205"/>
      <c r="R133" s="206">
        <f>SUM(R134:R142)</f>
        <v>47.390108380000008</v>
      </c>
      <c r="S133" s="205"/>
      <c r="T133" s="207">
        <f>SUM(T134:T142)</f>
        <v>0</v>
      </c>
      <c r="AR133" s="208" t="s">
        <v>80</v>
      </c>
      <c r="AT133" s="209" t="s">
        <v>71</v>
      </c>
      <c r="AU133" s="209" t="s">
        <v>72</v>
      </c>
      <c r="AY133" s="208" t="s">
        <v>181</v>
      </c>
      <c r="BK133" s="210">
        <f>SUM(BK134:BK142)</f>
        <v>0</v>
      </c>
    </row>
    <row r="134" s="1" customFormat="1" ht="25.5" customHeight="1">
      <c r="B134" s="45"/>
      <c r="C134" s="211" t="s">
        <v>281</v>
      </c>
      <c r="D134" s="211" t="s">
        <v>182</v>
      </c>
      <c r="E134" s="212" t="s">
        <v>282</v>
      </c>
      <c r="F134" s="213" t="s">
        <v>283</v>
      </c>
      <c r="G134" s="214" t="s">
        <v>219</v>
      </c>
      <c r="H134" s="215">
        <v>171.393</v>
      </c>
      <c r="I134" s="216"/>
      <c r="J134" s="217">
        <f>ROUND(I134*H134,2)</f>
        <v>0</v>
      </c>
      <c r="K134" s="213" t="s">
        <v>186</v>
      </c>
      <c r="L134" s="218"/>
      <c r="M134" s="219" t="s">
        <v>21</v>
      </c>
      <c r="N134" s="220" t="s">
        <v>43</v>
      </c>
      <c r="O134" s="46"/>
      <c r="P134" s="221">
        <f>O134*H134</f>
        <v>0</v>
      </c>
      <c r="Q134" s="221">
        <v>0.018380000000000001</v>
      </c>
      <c r="R134" s="221">
        <f>Q134*H134</f>
        <v>3.15020334</v>
      </c>
      <c r="S134" s="221">
        <v>0</v>
      </c>
      <c r="T134" s="222">
        <f>S134*H134</f>
        <v>0</v>
      </c>
      <c r="AR134" s="23" t="s">
        <v>187</v>
      </c>
      <c r="AT134" s="23" t="s">
        <v>182</v>
      </c>
      <c r="AU134" s="23" t="s">
        <v>80</v>
      </c>
      <c r="AY134" s="23" t="s">
        <v>181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23" t="s">
        <v>80</v>
      </c>
      <c r="BK134" s="223">
        <f>ROUND(I134*H134,2)</f>
        <v>0</v>
      </c>
      <c r="BL134" s="23" t="s">
        <v>188</v>
      </c>
      <c r="BM134" s="23" t="s">
        <v>284</v>
      </c>
    </row>
    <row r="135" s="1" customFormat="1" ht="25.5" customHeight="1">
      <c r="B135" s="45"/>
      <c r="C135" s="211" t="s">
        <v>285</v>
      </c>
      <c r="D135" s="211" t="s">
        <v>182</v>
      </c>
      <c r="E135" s="212" t="s">
        <v>286</v>
      </c>
      <c r="F135" s="213" t="s">
        <v>287</v>
      </c>
      <c r="G135" s="214" t="s">
        <v>219</v>
      </c>
      <c r="H135" s="215">
        <v>12.539999999999999</v>
      </c>
      <c r="I135" s="216"/>
      <c r="J135" s="217">
        <f>ROUND(I135*H135,2)</f>
        <v>0</v>
      </c>
      <c r="K135" s="213" t="s">
        <v>186</v>
      </c>
      <c r="L135" s="218"/>
      <c r="M135" s="219" t="s">
        <v>21</v>
      </c>
      <c r="N135" s="220" t="s">
        <v>43</v>
      </c>
      <c r="O135" s="46"/>
      <c r="P135" s="221">
        <f>O135*H135</f>
        <v>0</v>
      </c>
      <c r="Q135" s="221">
        <v>0.018380000000000001</v>
      </c>
      <c r="R135" s="221">
        <f>Q135*H135</f>
        <v>0.2304852</v>
      </c>
      <c r="S135" s="221">
        <v>0</v>
      </c>
      <c r="T135" s="222">
        <f>S135*H135</f>
        <v>0</v>
      </c>
      <c r="AR135" s="23" t="s">
        <v>187</v>
      </c>
      <c r="AT135" s="23" t="s">
        <v>182</v>
      </c>
      <c r="AU135" s="23" t="s">
        <v>80</v>
      </c>
      <c r="AY135" s="23" t="s">
        <v>181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23" t="s">
        <v>80</v>
      </c>
      <c r="BK135" s="223">
        <f>ROUND(I135*H135,2)</f>
        <v>0</v>
      </c>
      <c r="BL135" s="23" t="s">
        <v>188</v>
      </c>
      <c r="BM135" s="23" t="s">
        <v>288</v>
      </c>
    </row>
    <row r="136" s="1" customFormat="1" ht="16.5" customHeight="1">
      <c r="B136" s="45"/>
      <c r="C136" s="211" t="s">
        <v>289</v>
      </c>
      <c r="D136" s="211" t="s">
        <v>182</v>
      </c>
      <c r="E136" s="212" t="s">
        <v>290</v>
      </c>
      <c r="F136" s="213" t="s">
        <v>291</v>
      </c>
      <c r="G136" s="214" t="s">
        <v>219</v>
      </c>
      <c r="H136" s="215">
        <v>183.93299999999999</v>
      </c>
      <c r="I136" s="216"/>
      <c r="J136" s="217">
        <f>ROUND(I136*H136,2)</f>
        <v>0</v>
      </c>
      <c r="K136" s="213" t="s">
        <v>186</v>
      </c>
      <c r="L136" s="218"/>
      <c r="M136" s="219" t="s">
        <v>21</v>
      </c>
      <c r="N136" s="220" t="s">
        <v>43</v>
      </c>
      <c r="O136" s="46"/>
      <c r="P136" s="221">
        <f>O136*H136</f>
        <v>0</v>
      </c>
      <c r="Q136" s="221">
        <v>0.00109</v>
      </c>
      <c r="R136" s="221">
        <f>Q136*H136</f>
        <v>0.20048696999999999</v>
      </c>
      <c r="S136" s="221">
        <v>0</v>
      </c>
      <c r="T136" s="222">
        <f>S136*H136</f>
        <v>0</v>
      </c>
      <c r="AR136" s="23" t="s">
        <v>187</v>
      </c>
      <c r="AT136" s="23" t="s">
        <v>182</v>
      </c>
      <c r="AU136" s="23" t="s">
        <v>80</v>
      </c>
      <c r="AY136" s="23" t="s">
        <v>181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23" t="s">
        <v>80</v>
      </c>
      <c r="BK136" s="223">
        <f>ROUND(I136*H136,2)</f>
        <v>0</v>
      </c>
      <c r="BL136" s="23" t="s">
        <v>188</v>
      </c>
      <c r="BM136" s="23" t="s">
        <v>292</v>
      </c>
    </row>
    <row r="137" s="1" customFormat="1" ht="16.5" customHeight="1">
      <c r="B137" s="45"/>
      <c r="C137" s="211" t="s">
        <v>293</v>
      </c>
      <c r="D137" s="211" t="s">
        <v>182</v>
      </c>
      <c r="E137" s="212" t="s">
        <v>294</v>
      </c>
      <c r="F137" s="213" t="s">
        <v>295</v>
      </c>
      <c r="G137" s="214" t="s">
        <v>219</v>
      </c>
      <c r="H137" s="215">
        <v>1983.6110000000001</v>
      </c>
      <c r="I137" s="216"/>
      <c r="J137" s="217">
        <f>ROUND(I137*H137,2)</f>
        <v>0</v>
      </c>
      <c r="K137" s="213" t="s">
        <v>186</v>
      </c>
      <c r="L137" s="218"/>
      <c r="M137" s="219" t="s">
        <v>21</v>
      </c>
      <c r="N137" s="220" t="s">
        <v>43</v>
      </c>
      <c r="O137" s="46"/>
      <c r="P137" s="221">
        <f>O137*H137</f>
        <v>0</v>
      </c>
      <c r="Q137" s="221">
        <v>0.018380000000000001</v>
      </c>
      <c r="R137" s="221">
        <f>Q137*H137</f>
        <v>36.458770180000002</v>
      </c>
      <c r="S137" s="221">
        <v>0</v>
      </c>
      <c r="T137" s="222">
        <f>S137*H137</f>
        <v>0</v>
      </c>
      <c r="AR137" s="23" t="s">
        <v>187</v>
      </c>
      <c r="AT137" s="23" t="s">
        <v>182</v>
      </c>
      <c r="AU137" s="23" t="s">
        <v>80</v>
      </c>
      <c r="AY137" s="23" t="s">
        <v>181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23" t="s">
        <v>80</v>
      </c>
      <c r="BK137" s="223">
        <f>ROUND(I137*H137,2)</f>
        <v>0</v>
      </c>
      <c r="BL137" s="23" t="s">
        <v>188</v>
      </c>
      <c r="BM137" s="23" t="s">
        <v>296</v>
      </c>
    </row>
    <row r="138" s="1" customFormat="1" ht="16.5" customHeight="1">
      <c r="B138" s="45"/>
      <c r="C138" s="211" t="s">
        <v>297</v>
      </c>
      <c r="D138" s="211" t="s">
        <v>182</v>
      </c>
      <c r="E138" s="212" t="s">
        <v>298</v>
      </c>
      <c r="F138" s="213" t="s">
        <v>299</v>
      </c>
      <c r="G138" s="214" t="s">
        <v>219</v>
      </c>
      <c r="H138" s="215">
        <v>349.39999999999998</v>
      </c>
      <c r="I138" s="216"/>
      <c r="J138" s="217">
        <f>ROUND(I138*H138,2)</f>
        <v>0</v>
      </c>
      <c r="K138" s="213" t="s">
        <v>186</v>
      </c>
      <c r="L138" s="218"/>
      <c r="M138" s="219" t="s">
        <v>21</v>
      </c>
      <c r="N138" s="220" t="s">
        <v>43</v>
      </c>
      <c r="O138" s="46"/>
      <c r="P138" s="221">
        <f>O138*H138</f>
        <v>0</v>
      </c>
      <c r="Q138" s="221">
        <v>0.015400000000000001</v>
      </c>
      <c r="R138" s="221">
        <f>Q138*H138</f>
        <v>5.3807599999999995</v>
      </c>
      <c r="S138" s="221">
        <v>0</v>
      </c>
      <c r="T138" s="222">
        <f>S138*H138</f>
        <v>0</v>
      </c>
      <c r="AR138" s="23" t="s">
        <v>187</v>
      </c>
      <c r="AT138" s="23" t="s">
        <v>182</v>
      </c>
      <c r="AU138" s="23" t="s">
        <v>80</v>
      </c>
      <c r="AY138" s="23" t="s">
        <v>181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23" t="s">
        <v>80</v>
      </c>
      <c r="BK138" s="223">
        <f>ROUND(I138*H138,2)</f>
        <v>0</v>
      </c>
      <c r="BL138" s="23" t="s">
        <v>188</v>
      </c>
      <c r="BM138" s="23" t="s">
        <v>300</v>
      </c>
    </row>
    <row r="139" s="1" customFormat="1" ht="16.5" customHeight="1">
      <c r="B139" s="45"/>
      <c r="C139" s="211" t="s">
        <v>301</v>
      </c>
      <c r="D139" s="211" t="s">
        <v>182</v>
      </c>
      <c r="E139" s="212" t="s">
        <v>302</v>
      </c>
      <c r="F139" s="213" t="s">
        <v>303</v>
      </c>
      <c r="G139" s="214" t="s">
        <v>219</v>
      </c>
      <c r="H139" s="215">
        <v>2333.011</v>
      </c>
      <c r="I139" s="216"/>
      <c r="J139" s="217">
        <f>ROUND(I139*H139,2)</f>
        <v>0</v>
      </c>
      <c r="K139" s="213" t="s">
        <v>186</v>
      </c>
      <c r="L139" s="218"/>
      <c r="M139" s="219" t="s">
        <v>21</v>
      </c>
      <c r="N139" s="220" t="s">
        <v>43</v>
      </c>
      <c r="O139" s="46"/>
      <c r="P139" s="221">
        <f>O139*H139</f>
        <v>0</v>
      </c>
      <c r="Q139" s="221">
        <v>0.00079000000000000001</v>
      </c>
      <c r="R139" s="221">
        <f>Q139*H139</f>
        <v>1.84307869</v>
      </c>
      <c r="S139" s="221">
        <v>0</v>
      </c>
      <c r="T139" s="222">
        <f>S139*H139</f>
        <v>0</v>
      </c>
      <c r="AR139" s="23" t="s">
        <v>187</v>
      </c>
      <c r="AT139" s="23" t="s">
        <v>182</v>
      </c>
      <c r="AU139" s="23" t="s">
        <v>80</v>
      </c>
      <c r="AY139" s="23" t="s">
        <v>181</v>
      </c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23" t="s">
        <v>80</v>
      </c>
      <c r="BK139" s="223">
        <f>ROUND(I139*H139,2)</f>
        <v>0</v>
      </c>
      <c r="BL139" s="23" t="s">
        <v>188</v>
      </c>
      <c r="BM139" s="23" t="s">
        <v>304</v>
      </c>
    </row>
    <row r="140" s="1" customFormat="1" ht="25.5" customHeight="1">
      <c r="B140" s="45"/>
      <c r="C140" s="211" t="s">
        <v>305</v>
      </c>
      <c r="D140" s="211" t="s">
        <v>182</v>
      </c>
      <c r="E140" s="212" t="s">
        <v>306</v>
      </c>
      <c r="F140" s="213" t="s">
        <v>307</v>
      </c>
      <c r="G140" s="214" t="s">
        <v>219</v>
      </c>
      <c r="H140" s="215">
        <v>4.4000000000000004</v>
      </c>
      <c r="I140" s="216"/>
      <c r="J140" s="217">
        <f>ROUND(I140*H140,2)</f>
        <v>0</v>
      </c>
      <c r="K140" s="213" t="s">
        <v>186</v>
      </c>
      <c r="L140" s="218"/>
      <c r="M140" s="219" t="s">
        <v>21</v>
      </c>
      <c r="N140" s="220" t="s">
        <v>43</v>
      </c>
      <c r="O140" s="46"/>
      <c r="P140" s="221">
        <f>O140*H140</f>
        <v>0</v>
      </c>
      <c r="Q140" s="221">
        <v>0.018380000000000001</v>
      </c>
      <c r="R140" s="221">
        <f>Q140*H140</f>
        <v>0.080872000000000013</v>
      </c>
      <c r="S140" s="221">
        <v>0</v>
      </c>
      <c r="T140" s="222">
        <f>S140*H140</f>
        <v>0</v>
      </c>
      <c r="AR140" s="23" t="s">
        <v>187</v>
      </c>
      <c r="AT140" s="23" t="s">
        <v>182</v>
      </c>
      <c r="AU140" s="23" t="s">
        <v>80</v>
      </c>
      <c r="AY140" s="23" t="s">
        <v>181</v>
      </c>
      <c r="BE140" s="223">
        <f>IF(N140="základní",J140,0)</f>
        <v>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23" t="s">
        <v>80</v>
      </c>
      <c r="BK140" s="223">
        <f>ROUND(I140*H140,2)</f>
        <v>0</v>
      </c>
      <c r="BL140" s="23" t="s">
        <v>188</v>
      </c>
      <c r="BM140" s="23" t="s">
        <v>308</v>
      </c>
    </row>
    <row r="141" s="1" customFormat="1" ht="16.5" customHeight="1">
      <c r="B141" s="45"/>
      <c r="C141" s="211" t="s">
        <v>309</v>
      </c>
      <c r="D141" s="211" t="s">
        <v>182</v>
      </c>
      <c r="E141" s="212" t="s">
        <v>310</v>
      </c>
      <c r="F141" s="213" t="s">
        <v>311</v>
      </c>
      <c r="G141" s="214" t="s">
        <v>219</v>
      </c>
      <c r="H141" s="215">
        <v>4.4000000000000004</v>
      </c>
      <c r="I141" s="216"/>
      <c r="J141" s="217">
        <f>ROUND(I141*H141,2)</f>
        <v>0</v>
      </c>
      <c r="K141" s="213" t="s">
        <v>186</v>
      </c>
      <c r="L141" s="218"/>
      <c r="M141" s="219" t="s">
        <v>21</v>
      </c>
      <c r="N141" s="220" t="s">
        <v>43</v>
      </c>
      <c r="O141" s="46"/>
      <c r="P141" s="221">
        <f>O141*H141</f>
        <v>0</v>
      </c>
      <c r="Q141" s="221">
        <v>0.00088000000000000003</v>
      </c>
      <c r="R141" s="221">
        <f>Q141*H141</f>
        <v>0.0038720000000000004</v>
      </c>
      <c r="S141" s="221">
        <v>0</v>
      </c>
      <c r="T141" s="222">
        <f>S141*H141</f>
        <v>0</v>
      </c>
      <c r="AR141" s="23" t="s">
        <v>187</v>
      </c>
      <c r="AT141" s="23" t="s">
        <v>182</v>
      </c>
      <c r="AU141" s="23" t="s">
        <v>80</v>
      </c>
      <c r="AY141" s="23" t="s">
        <v>181</v>
      </c>
      <c r="BE141" s="223">
        <f>IF(N141="základní",J141,0)</f>
        <v>0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23" t="s">
        <v>80</v>
      </c>
      <c r="BK141" s="223">
        <f>ROUND(I141*H141,2)</f>
        <v>0</v>
      </c>
      <c r="BL141" s="23" t="s">
        <v>188</v>
      </c>
      <c r="BM141" s="23" t="s">
        <v>312</v>
      </c>
    </row>
    <row r="142" s="1" customFormat="1" ht="25.5" customHeight="1">
      <c r="B142" s="45"/>
      <c r="C142" s="211" t="s">
        <v>313</v>
      </c>
      <c r="D142" s="211" t="s">
        <v>182</v>
      </c>
      <c r="E142" s="212" t="s">
        <v>314</v>
      </c>
      <c r="F142" s="213" t="s">
        <v>315</v>
      </c>
      <c r="G142" s="214" t="s">
        <v>219</v>
      </c>
      <c r="H142" s="215">
        <v>2.6400000000000001</v>
      </c>
      <c r="I142" s="216"/>
      <c r="J142" s="217">
        <f>ROUND(I142*H142,2)</f>
        <v>0</v>
      </c>
      <c r="K142" s="213" t="s">
        <v>186</v>
      </c>
      <c r="L142" s="218"/>
      <c r="M142" s="219" t="s">
        <v>21</v>
      </c>
      <c r="N142" s="220" t="s">
        <v>43</v>
      </c>
      <c r="O142" s="46"/>
      <c r="P142" s="221">
        <f>O142*H142</f>
        <v>0</v>
      </c>
      <c r="Q142" s="221">
        <v>0.01575</v>
      </c>
      <c r="R142" s="221">
        <f>Q142*H142</f>
        <v>0.041579999999999999</v>
      </c>
      <c r="S142" s="221">
        <v>0</v>
      </c>
      <c r="T142" s="222">
        <f>S142*H142</f>
        <v>0</v>
      </c>
      <c r="AR142" s="23" t="s">
        <v>187</v>
      </c>
      <c r="AT142" s="23" t="s">
        <v>182</v>
      </c>
      <c r="AU142" s="23" t="s">
        <v>80</v>
      </c>
      <c r="AY142" s="23" t="s">
        <v>181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23" t="s">
        <v>80</v>
      </c>
      <c r="BK142" s="223">
        <f>ROUND(I142*H142,2)</f>
        <v>0</v>
      </c>
      <c r="BL142" s="23" t="s">
        <v>188</v>
      </c>
      <c r="BM142" s="23" t="s">
        <v>316</v>
      </c>
    </row>
    <row r="143" s="9" customFormat="1" ht="37.44" customHeight="1">
      <c r="B143" s="197"/>
      <c r="C143" s="198"/>
      <c r="D143" s="199" t="s">
        <v>71</v>
      </c>
      <c r="E143" s="200" t="s">
        <v>317</v>
      </c>
      <c r="F143" s="200" t="s">
        <v>318</v>
      </c>
      <c r="G143" s="198"/>
      <c r="H143" s="198"/>
      <c r="I143" s="201"/>
      <c r="J143" s="202">
        <f>BK143</f>
        <v>0</v>
      </c>
      <c r="K143" s="198"/>
      <c r="L143" s="203"/>
      <c r="M143" s="204"/>
      <c r="N143" s="205"/>
      <c r="O143" s="205"/>
      <c r="P143" s="206">
        <f>SUM(P144:P157)</f>
        <v>0</v>
      </c>
      <c r="Q143" s="205"/>
      <c r="R143" s="206">
        <f>SUM(R144:R157)</f>
        <v>85.432478739999993</v>
      </c>
      <c r="S143" s="205"/>
      <c r="T143" s="207">
        <f>SUM(T144:T157)</f>
        <v>0</v>
      </c>
      <c r="AR143" s="208" t="s">
        <v>80</v>
      </c>
      <c r="AT143" s="209" t="s">
        <v>71</v>
      </c>
      <c r="AU143" s="209" t="s">
        <v>72</v>
      </c>
      <c r="AY143" s="208" t="s">
        <v>181</v>
      </c>
      <c r="BK143" s="210">
        <f>SUM(BK144:BK157)</f>
        <v>0</v>
      </c>
    </row>
    <row r="144" s="1" customFormat="1" ht="16.5" customHeight="1">
      <c r="B144" s="45"/>
      <c r="C144" s="211" t="s">
        <v>319</v>
      </c>
      <c r="D144" s="211" t="s">
        <v>182</v>
      </c>
      <c r="E144" s="212" t="s">
        <v>320</v>
      </c>
      <c r="F144" s="213" t="s">
        <v>321</v>
      </c>
      <c r="G144" s="214" t="s">
        <v>219</v>
      </c>
      <c r="H144" s="215">
        <v>90.400000000000006</v>
      </c>
      <c r="I144" s="216"/>
      <c r="J144" s="217">
        <f>ROUND(I144*H144,2)</f>
        <v>0</v>
      </c>
      <c r="K144" s="213" t="s">
        <v>186</v>
      </c>
      <c r="L144" s="218"/>
      <c r="M144" s="219" t="s">
        <v>21</v>
      </c>
      <c r="N144" s="220" t="s">
        <v>43</v>
      </c>
      <c r="O144" s="46"/>
      <c r="P144" s="221">
        <f>O144*H144</f>
        <v>0</v>
      </c>
      <c r="Q144" s="221">
        <v>0.0082500000000000004</v>
      </c>
      <c r="R144" s="221">
        <f>Q144*H144</f>
        <v>0.74580000000000013</v>
      </c>
      <c r="S144" s="221">
        <v>0</v>
      </c>
      <c r="T144" s="222">
        <f>S144*H144</f>
        <v>0</v>
      </c>
      <c r="AR144" s="23" t="s">
        <v>187</v>
      </c>
      <c r="AT144" s="23" t="s">
        <v>182</v>
      </c>
      <c r="AU144" s="23" t="s">
        <v>80</v>
      </c>
      <c r="AY144" s="23" t="s">
        <v>181</v>
      </c>
      <c r="BE144" s="223">
        <f>IF(N144="základní",J144,0)</f>
        <v>0</v>
      </c>
      <c r="BF144" s="223">
        <f>IF(N144="snížená",J144,0)</f>
        <v>0</v>
      </c>
      <c r="BG144" s="223">
        <f>IF(N144="zákl. přenesená",J144,0)</f>
        <v>0</v>
      </c>
      <c r="BH144" s="223">
        <f>IF(N144="sníž. přenesená",J144,0)</f>
        <v>0</v>
      </c>
      <c r="BI144" s="223">
        <f>IF(N144="nulová",J144,0)</f>
        <v>0</v>
      </c>
      <c r="BJ144" s="23" t="s">
        <v>80</v>
      </c>
      <c r="BK144" s="223">
        <f>ROUND(I144*H144,2)</f>
        <v>0</v>
      </c>
      <c r="BL144" s="23" t="s">
        <v>188</v>
      </c>
      <c r="BM144" s="23" t="s">
        <v>322</v>
      </c>
    </row>
    <row r="145" s="1" customFormat="1" ht="16.5" customHeight="1">
      <c r="B145" s="45"/>
      <c r="C145" s="211" t="s">
        <v>323</v>
      </c>
      <c r="D145" s="211" t="s">
        <v>182</v>
      </c>
      <c r="E145" s="212" t="s">
        <v>275</v>
      </c>
      <c r="F145" s="213" t="s">
        <v>324</v>
      </c>
      <c r="G145" s="214" t="s">
        <v>225</v>
      </c>
      <c r="H145" s="215">
        <v>94.920000000000002</v>
      </c>
      <c r="I145" s="216"/>
      <c r="J145" s="217">
        <f>ROUND(I145*H145,2)</f>
        <v>0</v>
      </c>
      <c r="K145" s="213" t="s">
        <v>186</v>
      </c>
      <c r="L145" s="218"/>
      <c r="M145" s="219" t="s">
        <v>21</v>
      </c>
      <c r="N145" s="220" t="s">
        <v>43</v>
      </c>
      <c r="O145" s="46"/>
      <c r="P145" s="221">
        <f>O145*H145</f>
        <v>0</v>
      </c>
      <c r="Q145" s="221">
        <v>0.0015</v>
      </c>
      <c r="R145" s="221">
        <f>Q145*H145</f>
        <v>0.14238000000000001</v>
      </c>
      <c r="S145" s="221">
        <v>0</v>
      </c>
      <c r="T145" s="222">
        <f>S145*H145</f>
        <v>0</v>
      </c>
      <c r="AR145" s="23" t="s">
        <v>187</v>
      </c>
      <c r="AT145" s="23" t="s">
        <v>182</v>
      </c>
      <c r="AU145" s="23" t="s">
        <v>80</v>
      </c>
      <c r="AY145" s="23" t="s">
        <v>181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23" t="s">
        <v>80</v>
      </c>
      <c r="BK145" s="223">
        <f>ROUND(I145*H145,2)</f>
        <v>0</v>
      </c>
      <c r="BL145" s="23" t="s">
        <v>188</v>
      </c>
      <c r="BM145" s="23" t="s">
        <v>325</v>
      </c>
    </row>
    <row r="146" s="1" customFormat="1" ht="16.5" customHeight="1">
      <c r="B146" s="45"/>
      <c r="C146" s="211" t="s">
        <v>326</v>
      </c>
      <c r="D146" s="211" t="s">
        <v>182</v>
      </c>
      <c r="E146" s="212" t="s">
        <v>327</v>
      </c>
      <c r="F146" s="213" t="s">
        <v>328</v>
      </c>
      <c r="G146" s="214" t="s">
        <v>219</v>
      </c>
      <c r="H146" s="215">
        <v>106.34999999999999</v>
      </c>
      <c r="I146" s="216"/>
      <c r="J146" s="217">
        <f>ROUND(I146*H146,2)</f>
        <v>0</v>
      </c>
      <c r="K146" s="213" t="s">
        <v>186</v>
      </c>
      <c r="L146" s="218"/>
      <c r="M146" s="219" t="s">
        <v>21</v>
      </c>
      <c r="N146" s="220" t="s">
        <v>43</v>
      </c>
      <c r="O146" s="46"/>
      <c r="P146" s="221">
        <f>O146*H146</f>
        <v>0</v>
      </c>
      <c r="Q146" s="221">
        <v>0.023099999999999999</v>
      </c>
      <c r="R146" s="221">
        <f>Q146*H146</f>
        <v>2.4566849999999998</v>
      </c>
      <c r="S146" s="221">
        <v>0</v>
      </c>
      <c r="T146" s="222">
        <f>S146*H146</f>
        <v>0</v>
      </c>
      <c r="AR146" s="23" t="s">
        <v>187</v>
      </c>
      <c r="AT146" s="23" t="s">
        <v>182</v>
      </c>
      <c r="AU146" s="23" t="s">
        <v>80</v>
      </c>
      <c r="AY146" s="23" t="s">
        <v>181</v>
      </c>
      <c r="BE146" s="223">
        <f>IF(N146="základní",J146,0)</f>
        <v>0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23" t="s">
        <v>80</v>
      </c>
      <c r="BK146" s="223">
        <f>ROUND(I146*H146,2)</f>
        <v>0</v>
      </c>
      <c r="BL146" s="23" t="s">
        <v>188</v>
      </c>
      <c r="BM146" s="23" t="s">
        <v>329</v>
      </c>
    </row>
    <row r="147" s="1" customFormat="1" ht="25.5" customHeight="1">
      <c r="B147" s="45"/>
      <c r="C147" s="211" t="s">
        <v>330</v>
      </c>
      <c r="D147" s="211" t="s">
        <v>182</v>
      </c>
      <c r="E147" s="212" t="s">
        <v>331</v>
      </c>
      <c r="F147" s="213" t="s">
        <v>332</v>
      </c>
      <c r="G147" s="214" t="s">
        <v>219</v>
      </c>
      <c r="H147" s="215">
        <v>531.15599999999995</v>
      </c>
      <c r="I147" s="216"/>
      <c r="J147" s="217">
        <f>ROUND(I147*H147,2)</f>
        <v>0</v>
      </c>
      <c r="K147" s="213" t="s">
        <v>186</v>
      </c>
      <c r="L147" s="218"/>
      <c r="M147" s="219" t="s">
        <v>21</v>
      </c>
      <c r="N147" s="220" t="s">
        <v>43</v>
      </c>
      <c r="O147" s="46"/>
      <c r="P147" s="221">
        <f>O147*H147</f>
        <v>0</v>
      </c>
      <c r="Q147" s="221">
        <v>0.0026800000000000001</v>
      </c>
      <c r="R147" s="221">
        <f>Q147*H147</f>
        <v>1.4234980799999999</v>
      </c>
      <c r="S147" s="221">
        <v>0</v>
      </c>
      <c r="T147" s="222">
        <f>S147*H147</f>
        <v>0</v>
      </c>
      <c r="AR147" s="23" t="s">
        <v>187</v>
      </c>
      <c r="AT147" s="23" t="s">
        <v>182</v>
      </c>
      <c r="AU147" s="23" t="s">
        <v>80</v>
      </c>
      <c r="AY147" s="23" t="s">
        <v>181</v>
      </c>
      <c r="BE147" s="223">
        <f>IF(N147="základní",J147,0)</f>
        <v>0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23" t="s">
        <v>80</v>
      </c>
      <c r="BK147" s="223">
        <f>ROUND(I147*H147,2)</f>
        <v>0</v>
      </c>
      <c r="BL147" s="23" t="s">
        <v>188</v>
      </c>
      <c r="BM147" s="23" t="s">
        <v>333</v>
      </c>
    </row>
    <row r="148" s="1" customFormat="1" ht="25.5" customHeight="1">
      <c r="B148" s="45"/>
      <c r="C148" s="211" t="s">
        <v>334</v>
      </c>
      <c r="D148" s="211" t="s">
        <v>182</v>
      </c>
      <c r="E148" s="212" t="s">
        <v>335</v>
      </c>
      <c r="F148" s="213" t="s">
        <v>336</v>
      </c>
      <c r="G148" s="214" t="s">
        <v>219</v>
      </c>
      <c r="H148" s="215">
        <v>52.109999999999999</v>
      </c>
      <c r="I148" s="216"/>
      <c r="J148" s="217">
        <f>ROUND(I148*H148,2)</f>
        <v>0</v>
      </c>
      <c r="K148" s="213" t="s">
        <v>186</v>
      </c>
      <c r="L148" s="218"/>
      <c r="M148" s="219" t="s">
        <v>21</v>
      </c>
      <c r="N148" s="220" t="s">
        <v>43</v>
      </c>
      <c r="O148" s="46"/>
      <c r="P148" s="221">
        <f>O148*H148</f>
        <v>0</v>
      </c>
      <c r="Q148" s="221">
        <v>0.00348</v>
      </c>
      <c r="R148" s="221">
        <f>Q148*H148</f>
        <v>0.1813428</v>
      </c>
      <c r="S148" s="221">
        <v>0</v>
      </c>
      <c r="T148" s="222">
        <f>S148*H148</f>
        <v>0</v>
      </c>
      <c r="AR148" s="23" t="s">
        <v>187</v>
      </c>
      <c r="AT148" s="23" t="s">
        <v>182</v>
      </c>
      <c r="AU148" s="23" t="s">
        <v>80</v>
      </c>
      <c r="AY148" s="23" t="s">
        <v>181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23" t="s">
        <v>80</v>
      </c>
      <c r="BK148" s="223">
        <f>ROUND(I148*H148,2)</f>
        <v>0</v>
      </c>
      <c r="BL148" s="23" t="s">
        <v>188</v>
      </c>
      <c r="BM148" s="23" t="s">
        <v>337</v>
      </c>
    </row>
    <row r="149" s="1" customFormat="1" ht="16.5" customHeight="1">
      <c r="B149" s="45"/>
      <c r="C149" s="211" t="s">
        <v>338</v>
      </c>
      <c r="D149" s="211" t="s">
        <v>182</v>
      </c>
      <c r="E149" s="212" t="s">
        <v>339</v>
      </c>
      <c r="F149" s="213" t="s">
        <v>340</v>
      </c>
      <c r="G149" s="214" t="s">
        <v>219</v>
      </c>
      <c r="H149" s="215">
        <v>74.519999999999996</v>
      </c>
      <c r="I149" s="216"/>
      <c r="J149" s="217">
        <f>ROUND(I149*H149,2)</f>
        <v>0</v>
      </c>
      <c r="K149" s="213" t="s">
        <v>186</v>
      </c>
      <c r="L149" s="218"/>
      <c r="M149" s="219" t="s">
        <v>21</v>
      </c>
      <c r="N149" s="220" t="s">
        <v>43</v>
      </c>
      <c r="O149" s="46"/>
      <c r="P149" s="221">
        <f>O149*H149</f>
        <v>0</v>
      </c>
      <c r="Q149" s="221">
        <v>0.0082799999999999992</v>
      </c>
      <c r="R149" s="221">
        <f>Q149*H149</f>
        <v>0.61702559999999995</v>
      </c>
      <c r="S149" s="221">
        <v>0</v>
      </c>
      <c r="T149" s="222">
        <f>S149*H149</f>
        <v>0</v>
      </c>
      <c r="AR149" s="23" t="s">
        <v>187</v>
      </c>
      <c r="AT149" s="23" t="s">
        <v>182</v>
      </c>
      <c r="AU149" s="23" t="s">
        <v>80</v>
      </c>
      <c r="AY149" s="23" t="s">
        <v>181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23" t="s">
        <v>80</v>
      </c>
      <c r="BK149" s="223">
        <f>ROUND(I149*H149,2)</f>
        <v>0</v>
      </c>
      <c r="BL149" s="23" t="s">
        <v>188</v>
      </c>
      <c r="BM149" s="23" t="s">
        <v>341</v>
      </c>
    </row>
    <row r="150" s="1" customFormat="1" ht="16.5" customHeight="1">
      <c r="B150" s="45"/>
      <c r="C150" s="211" t="s">
        <v>246</v>
      </c>
      <c r="D150" s="211" t="s">
        <v>182</v>
      </c>
      <c r="E150" s="212" t="s">
        <v>342</v>
      </c>
      <c r="F150" s="213" t="s">
        <v>343</v>
      </c>
      <c r="G150" s="214" t="s">
        <v>219</v>
      </c>
      <c r="H150" s="215">
        <v>81.971999999999994</v>
      </c>
      <c r="I150" s="216"/>
      <c r="J150" s="217">
        <f>ROUND(I150*H150,2)</f>
        <v>0</v>
      </c>
      <c r="K150" s="213" t="s">
        <v>344</v>
      </c>
      <c r="L150" s="218"/>
      <c r="M150" s="219" t="s">
        <v>21</v>
      </c>
      <c r="N150" s="220" t="s">
        <v>43</v>
      </c>
      <c r="O150" s="46"/>
      <c r="P150" s="221">
        <f>O150*H150</f>
        <v>0</v>
      </c>
      <c r="Q150" s="221">
        <v>0.00051000000000000004</v>
      </c>
      <c r="R150" s="221">
        <f>Q150*H150</f>
        <v>0.041805719999999998</v>
      </c>
      <c r="S150" s="221">
        <v>0</v>
      </c>
      <c r="T150" s="222">
        <f>S150*H150</f>
        <v>0</v>
      </c>
      <c r="AR150" s="23" t="s">
        <v>187</v>
      </c>
      <c r="AT150" s="23" t="s">
        <v>182</v>
      </c>
      <c r="AU150" s="23" t="s">
        <v>80</v>
      </c>
      <c r="AY150" s="23" t="s">
        <v>181</v>
      </c>
      <c r="BE150" s="223">
        <f>IF(N150="základní",J150,0)</f>
        <v>0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23" t="s">
        <v>80</v>
      </c>
      <c r="BK150" s="223">
        <f>ROUND(I150*H150,2)</f>
        <v>0</v>
      </c>
      <c r="BL150" s="23" t="s">
        <v>188</v>
      </c>
      <c r="BM150" s="23" t="s">
        <v>345</v>
      </c>
    </row>
    <row r="151" s="1" customFormat="1" ht="25.5" customHeight="1">
      <c r="B151" s="45"/>
      <c r="C151" s="211" t="s">
        <v>346</v>
      </c>
      <c r="D151" s="211" t="s">
        <v>182</v>
      </c>
      <c r="E151" s="212" t="s">
        <v>347</v>
      </c>
      <c r="F151" s="213" t="s">
        <v>348</v>
      </c>
      <c r="G151" s="214" t="s">
        <v>219</v>
      </c>
      <c r="H151" s="215">
        <v>74.519999999999996</v>
      </c>
      <c r="I151" s="216"/>
      <c r="J151" s="217">
        <f>ROUND(I151*H151,2)</f>
        <v>0</v>
      </c>
      <c r="K151" s="213" t="s">
        <v>186</v>
      </c>
      <c r="L151" s="218"/>
      <c r="M151" s="219" t="s">
        <v>21</v>
      </c>
      <c r="N151" s="220" t="s">
        <v>43</v>
      </c>
      <c r="O151" s="46"/>
      <c r="P151" s="221">
        <f>O151*H151</f>
        <v>0</v>
      </c>
      <c r="Q151" s="221">
        <v>0.0026800000000000001</v>
      </c>
      <c r="R151" s="221">
        <f>Q151*H151</f>
        <v>0.19971359999999999</v>
      </c>
      <c r="S151" s="221">
        <v>0</v>
      </c>
      <c r="T151" s="222">
        <f>S151*H151</f>
        <v>0</v>
      </c>
      <c r="AR151" s="23" t="s">
        <v>187</v>
      </c>
      <c r="AT151" s="23" t="s">
        <v>182</v>
      </c>
      <c r="AU151" s="23" t="s">
        <v>80</v>
      </c>
      <c r="AY151" s="23" t="s">
        <v>181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23" t="s">
        <v>80</v>
      </c>
      <c r="BK151" s="223">
        <f>ROUND(I151*H151,2)</f>
        <v>0</v>
      </c>
      <c r="BL151" s="23" t="s">
        <v>188</v>
      </c>
      <c r="BM151" s="23" t="s">
        <v>349</v>
      </c>
    </row>
    <row r="152" s="1" customFormat="1" ht="25.5" customHeight="1">
      <c r="B152" s="45"/>
      <c r="C152" s="211" t="s">
        <v>350</v>
      </c>
      <c r="D152" s="211" t="s">
        <v>182</v>
      </c>
      <c r="E152" s="212" t="s">
        <v>351</v>
      </c>
      <c r="F152" s="213" t="s">
        <v>352</v>
      </c>
      <c r="G152" s="214" t="s">
        <v>219</v>
      </c>
      <c r="H152" s="215">
        <v>413.54000000000002</v>
      </c>
      <c r="I152" s="216"/>
      <c r="J152" s="217">
        <f>ROUND(I152*H152,2)</f>
        <v>0</v>
      </c>
      <c r="K152" s="213" t="s">
        <v>186</v>
      </c>
      <c r="L152" s="218"/>
      <c r="M152" s="219" t="s">
        <v>21</v>
      </c>
      <c r="N152" s="220" t="s">
        <v>43</v>
      </c>
      <c r="O152" s="46"/>
      <c r="P152" s="221">
        <f>O152*H152</f>
        <v>0</v>
      </c>
      <c r="Q152" s="221">
        <v>0.0034499999999999999</v>
      </c>
      <c r="R152" s="221">
        <f>Q152*H152</f>
        <v>1.4267130000000001</v>
      </c>
      <c r="S152" s="221">
        <v>0</v>
      </c>
      <c r="T152" s="222">
        <f>S152*H152</f>
        <v>0</v>
      </c>
      <c r="AR152" s="23" t="s">
        <v>187</v>
      </c>
      <c r="AT152" s="23" t="s">
        <v>182</v>
      </c>
      <c r="AU152" s="23" t="s">
        <v>80</v>
      </c>
      <c r="AY152" s="23" t="s">
        <v>181</v>
      </c>
      <c r="BE152" s="223">
        <f>IF(N152="základní",J152,0)</f>
        <v>0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23" t="s">
        <v>80</v>
      </c>
      <c r="BK152" s="223">
        <f>ROUND(I152*H152,2)</f>
        <v>0</v>
      </c>
      <c r="BL152" s="23" t="s">
        <v>188</v>
      </c>
      <c r="BM152" s="23" t="s">
        <v>353</v>
      </c>
    </row>
    <row r="153" s="1" customFormat="1" ht="16.5" customHeight="1">
      <c r="B153" s="45"/>
      <c r="C153" s="211" t="s">
        <v>354</v>
      </c>
      <c r="D153" s="211" t="s">
        <v>182</v>
      </c>
      <c r="E153" s="212" t="s">
        <v>355</v>
      </c>
      <c r="F153" s="213" t="s">
        <v>356</v>
      </c>
      <c r="G153" s="214" t="s">
        <v>225</v>
      </c>
      <c r="H153" s="215">
        <v>496.24799999999999</v>
      </c>
      <c r="I153" s="216"/>
      <c r="J153" s="217">
        <f>ROUND(I153*H153,2)</f>
        <v>0</v>
      </c>
      <c r="K153" s="213" t="s">
        <v>186</v>
      </c>
      <c r="L153" s="218"/>
      <c r="M153" s="219" t="s">
        <v>21</v>
      </c>
      <c r="N153" s="220" t="s">
        <v>43</v>
      </c>
      <c r="O153" s="46"/>
      <c r="P153" s="221">
        <f>O153*H153</f>
        <v>0</v>
      </c>
      <c r="Q153" s="221">
        <v>0.108</v>
      </c>
      <c r="R153" s="221">
        <f>Q153*H153</f>
        <v>53.594783999999997</v>
      </c>
      <c r="S153" s="221">
        <v>0</v>
      </c>
      <c r="T153" s="222">
        <f>S153*H153</f>
        <v>0</v>
      </c>
      <c r="AR153" s="23" t="s">
        <v>187</v>
      </c>
      <c r="AT153" s="23" t="s">
        <v>182</v>
      </c>
      <c r="AU153" s="23" t="s">
        <v>80</v>
      </c>
      <c r="AY153" s="23" t="s">
        <v>181</v>
      </c>
      <c r="BE153" s="223">
        <f>IF(N153="základní",J153,0)</f>
        <v>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23" t="s">
        <v>80</v>
      </c>
      <c r="BK153" s="223">
        <f>ROUND(I153*H153,2)</f>
        <v>0</v>
      </c>
      <c r="BL153" s="23" t="s">
        <v>188</v>
      </c>
      <c r="BM153" s="23" t="s">
        <v>357</v>
      </c>
    </row>
    <row r="154" s="1" customFormat="1" ht="25.5" customHeight="1">
      <c r="B154" s="45"/>
      <c r="C154" s="211" t="s">
        <v>358</v>
      </c>
      <c r="D154" s="211" t="s">
        <v>182</v>
      </c>
      <c r="E154" s="212" t="s">
        <v>359</v>
      </c>
      <c r="F154" s="213" t="s">
        <v>360</v>
      </c>
      <c r="G154" s="214" t="s">
        <v>361</v>
      </c>
      <c r="H154" s="215">
        <v>316.88</v>
      </c>
      <c r="I154" s="216"/>
      <c r="J154" s="217">
        <f>ROUND(I154*H154,2)</f>
        <v>0</v>
      </c>
      <c r="K154" s="213" t="s">
        <v>186</v>
      </c>
      <c r="L154" s="218"/>
      <c r="M154" s="219" t="s">
        <v>21</v>
      </c>
      <c r="N154" s="220" t="s">
        <v>43</v>
      </c>
      <c r="O154" s="46"/>
      <c r="P154" s="221">
        <f>O154*H154</f>
        <v>0</v>
      </c>
      <c r="Q154" s="221">
        <v>0.0025400000000000002</v>
      </c>
      <c r="R154" s="221">
        <f>Q154*H154</f>
        <v>0.80487520000000001</v>
      </c>
      <c r="S154" s="221">
        <v>0</v>
      </c>
      <c r="T154" s="222">
        <f>S154*H154</f>
        <v>0</v>
      </c>
      <c r="AR154" s="23" t="s">
        <v>187</v>
      </c>
      <c r="AT154" s="23" t="s">
        <v>182</v>
      </c>
      <c r="AU154" s="23" t="s">
        <v>80</v>
      </c>
      <c r="AY154" s="23" t="s">
        <v>181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23" t="s">
        <v>80</v>
      </c>
      <c r="BK154" s="223">
        <f>ROUND(I154*H154,2)</f>
        <v>0</v>
      </c>
      <c r="BL154" s="23" t="s">
        <v>188</v>
      </c>
      <c r="BM154" s="23" t="s">
        <v>362</v>
      </c>
    </row>
    <row r="155" s="1" customFormat="1" ht="16.5" customHeight="1">
      <c r="B155" s="45"/>
      <c r="C155" s="211" t="s">
        <v>363</v>
      </c>
      <c r="D155" s="211" t="s">
        <v>182</v>
      </c>
      <c r="E155" s="212" t="s">
        <v>355</v>
      </c>
      <c r="F155" s="213" t="s">
        <v>356</v>
      </c>
      <c r="G155" s="214" t="s">
        <v>225</v>
      </c>
      <c r="H155" s="215">
        <v>114.077</v>
      </c>
      <c r="I155" s="216"/>
      <c r="J155" s="217">
        <f>ROUND(I155*H155,2)</f>
        <v>0</v>
      </c>
      <c r="K155" s="213" t="s">
        <v>186</v>
      </c>
      <c r="L155" s="218"/>
      <c r="M155" s="219" t="s">
        <v>21</v>
      </c>
      <c r="N155" s="220" t="s">
        <v>43</v>
      </c>
      <c r="O155" s="46"/>
      <c r="P155" s="221">
        <f>O155*H155</f>
        <v>0</v>
      </c>
      <c r="Q155" s="221">
        <v>0.108</v>
      </c>
      <c r="R155" s="221">
        <f>Q155*H155</f>
        <v>12.320316</v>
      </c>
      <c r="S155" s="221">
        <v>0</v>
      </c>
      <c r="T155" s="222">
        <f>S155*H155</f>
        <v>0</v>
      </c>
      <c r="AR155" s="23" t="s">
        <v>187</v>
      </c>
      <c r="AT155" s="23" t="s">
        <v>182</v>
      </c>
      <c r="AU155" s="23" t="s">
        <v>80</v>
      </c>
      <c r="AY155" s="23" t="s">
        <v>181</v>
      </c>
      <c r="BE155" s="223">
        <f>IF(N155="základní",J155,0)</f>
        <v>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23" t="s">
        <v>80</v>
      </c>
      <c r="BK155" s="223">
        <f>ROUND(I155*H155,2)</f>
        <v>0</v>
      </c>
      <c r="BL155" s="23" t="s">
        <v>188</v>
      </c>
      <c r="BM155" s="23" t="s">
        <v>364</v>
      </c>
    </row>
    <row r="156" s="1" customFormat="1" ht="16.5" customHeight="1">
      <c r="B156" s="45"/>
      <c r="C156" s="211" t="s">
        <v>365</v>
      </c>
      <c r="D156" s="211" t="s">
        <v>182</v>
      </c>
      <c r="E156" s="212" t="s">
        <v>327</v>
      </c>
      <c r="F156" s="213" t="s">
        <v>328</v>
      </c>
      <c r="G156" s="214" t="s">
        <v>219</v>
      </c>
      <c r="H156" s="215">
        <v>476.916</v>
      </c>
      <c r="I156" s="216"/>
      <c r="J156" s="217">
        <f>ROUND(I156*H156,2)</f>
        <v>0</v>
      </c>
      <c r="K156" s="213" t="s">
        <v>186</v>
      </c>
      <c r="L156" s="218"/>
      <c r="M156" s="219" t="s">
        <v>21</v>
      </c>
      <c r="N156" s="220" t="s">
        <v>43</v>
      </c>
      <c r="O156" s="46"/>
      <c r="P156" s="221">
        <f>O156*H156</f>
        <v>0</v>
      </c>
      <c r="Q156" s="221">
        <v>0.023099999999999999</v>
      </c>
      <c r="R156" s="221">
        <f>Q156*H156</f>
        <v>11.0167596</v>
      </c>
      <c r="S156" s="221">
        <v>0</v>
      </c>
      <c r="T156" s="222">
        <f>S156*H156</f>
        <v>0</v>
      </c>
      <c r="AR156" s="23" t="s">
        <v>187</v>
      </c>
      <c r="AT156" s="23" t="s">
        <v>182</v>
      </c>
      <c r="AU156" s="23" t="s">
        <v>80</v>
      </c>
      <c r="AY156" s="23" t="s">
        <v>181</v>
      </c>
      <c r="BE156" s="223">
        <f>IF(N156="základní",J156,0)</f>
        <v>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23" t="s">
        <v>80</v>
      </c>
      <c r="BK156" s="223">
        <f>ROUND(I156*H156,2)</f>
        <v>0</v>
      </c>
      <c r="BL156" s="23" t="s">
        <v>188</v>
      </c>
      <c r="BM156" s="23" t="s">
        <v>366</v>
      </c>
    </row>
    <row r="157" s="1" customFormat="1" ht="16.5" customHeight="1">
      <c r="B157" s="45"/>
      <c r="C157" s="211" t="s">
        <v>367</v>
      </c>
      <c r="D157" s="211" t="s">
        <v>182</v>
      </c>
      <c r="E157" s="212" t="s">
        <v>368</v>
      </c>
      <c r="F157" s="213" t="s">
        <v>369</v>
      </c>
      <c r="G157" s="214" t="s">
        <v>219</v>
      </c>
      <c r="H157" s="215">
        <v>583.26599999999996</v>
      </c>
      <c r="I157" s="216"/>
      <c r="J157" s="217">
        <f>ROUND(I157*H157,2)</f>
        <v>0</v>
      </c>
      <c r="K157" s="213" t="s">
        <v>186</v>
      </c>
      <c r="L157" s="218"/>
      <c r="M157" s="219" t="s">
        <v>21</v>
      </c>
      <c r="N157" s="220" t="s">
        <v>43</v>
      </c>
      <c r="O157" s="46"/>
      <c r="P157" s="221">
        <f>O157*H157</f>
        <v>0</v>
      </c>
      <c r="Q157" s="221">
        <v>0.00079000000000000001</v>
      </c>
      <c r="R157" s="221">
        <f>Q157*H157</f>
        <v>0.46078014</v>
      </c>
      <c r="S157" s="221">
        <v>0</v>
      </c>
      <c r="T157" s="222">
        <f>S157*H157</f>
        <v>0</v>
      </c>
      <c r="AR157" s="23" t="s">
        <v>187</v>
      </c>
      <c r="AT157" s="23" t="s">
        <v>182</v>
      </c>
      <c r="AU157" s="23" t="s">
        <v>80</v>
      </c>
      <c r="AY157" s="23" t="s">
        <v>181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23" t="s">
        <v>80</v>
      </c>
      <c r="BK157" s="223">
        <f>ROUND(I157*H157,2)</f>
        <v>0</v>
      </c>
      <c r="BL157" s="23" t="s">
        <v>188</v>
      </c>
      <c r="BM157" s="23" t="s">
        <v>370</v>
      </c>
    </row>
    <row r="158" s="9" customFormat="1" ht="37.44" customHeight="1">
      <c r="B158" s="197"/>
      <c r="C158" s="198"/>
      <c r="D158" s="199" t="s">
        <v>71</v>
      </c>
      <c r="E158" s="200" t="s">
        <v>371</v>
      </c>
      <c r="F158" s="200" t="s">
        <v>372</v>
      </c>
      <c r="G158" s="198"/>
      <c r="H158" s="198"/>
      <c r="I158" s="201"/>
      <c r="J158" s="202">
        <f>BK158</f>
        <v>0</v>
      </c>
      <c r="K158" s="198"/>
      <c r="L158" s="203"/>
      <c r="M158" s="204"/>
      <c r="N158" s="205"/>
      <c r="O158" s="205"/>
      <c r="P158" s="206">
        <f>SUM(P159:P168)</f>
        <v>0</v>
      </c>
      <c r="Q158" s="205"/>
      <c r="R158" s="206">
        <f>SUM(R159:R168)</f>
        <v>133.52882560000003</v>
      </c>
      <c r="S158" s="205"/>
      <c r="T158" s="207">
        <f>SUM(T159:T168)</f>
        <v>0</v>
      </c>
      <c r="AR158" s="208" t="s">
        <v>80</v>
      </c>
      <c r="AT158" s="209" t="s">
        <v>71</v>
      </c>
      <c r="AU158" s="209" t="s">
        <v>72</v>
      </c>
      <c r="AY158" s="208" t="s">
        <v>181</v>
      </c>
      <c r="BK158" s="210">
        <f>SUM(BK159:BK168)</f>
        <v>0</v>
      </c>
    </row>
    <row r="159" s="1" customFormat="1" ht="16.5" customHeight="1">
      <c r="B159" s="45"/>
      <c r="C159" s="211" t="s">
        <v>373</v>
      </c>
      <c r="D159" s="211" t="s">
        <v>182</v>
      </c>
      <c r="E159" s="212" t="s">
        <v>374</v>
      </c>
      <c r="F159" s="213" t="s">
        <v>375</v>
      </c>
      <c r="G159" s="214" t="s">
        <v>219</v>
      </c>
      <c r="H159" s="215">
        <v>32.700000000000003</v>
      </c>
      <c r="I159" s="216"/>
      <c r="J159" s="217">
        <f>ROUND(I159*H159,2)</f>
        <v>0</v>
      </c>
      <c r="K159" s="213" t="s">
        <v>186</v>
      </c>
      <c r="L159" s="218"/>
      <c r="M159" s="219" t="s">
        <v>21</v>
      </c>
      <c r="N159" s="220" t="s">
        <v>43</v>
      </c>
      <c r="O159" s="46"/>
      <c r="P159" s="221">
        <f>O159*H159</f>
        <v>0</v>
      </c>
      <c r="Q159" s="221">
        <v>0.34562999999999999</v>
      </c>
      <c r="R159" s="221">
        <f>Q159*H159</f>
        <v>11.302101</v>
      </c>
      <c r="S159" s="221">
        <v>0</v>
      </c>
      <c r="T159" s="222">
        <f>S159*H159</f>
        <v>0</v>
      </c>
      <c r="AR159" s="23" t="s">
        <v>187</v>
      </c>
      <c r="AT159" s="23" t="s">
        <v>182</v>
      </c>
      <c r="AU159" s="23" t="s">
        <v>80</v>
      </c>
      <c r="AY159" s="23" t="s">
        <v>181</v>
      </c>
      <c r="BE159" s="223">
        <f>IF(N159="základní",J159,0)</f>
        <v>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23" t="s">
        <v>80</v>
      </c>
      <c r="BK159" s="223">
        <f>ROUND(I159*H159,2)</f>
        <v>0</v>
      </c>
      <c r="BL159" s="23" t="s">
        <v>188</v>
      </c>
      <c r="BM159" s="23" t="s">
        <v>376</v>
      </c>
    </row>
    <row r="160" s="1" customFormat="1" ht="16.5" customHeight="1">
      <c r="B160" s="45"/>
      <c r="C160" s="211" t="s">
        <v>377</v>
      </c>
      <c r="D160" s="211" t="s">
        <v>182</v>
      </c>
      <c r="E160" s="212" t="s">
        <v>378</v>
      </c>
      <c r="F160" s="213" t="s">
        <v>379</v>
      </c>
      <c r="G160" s="214" t="s">
        <v>219</v>
      </c>
      <c r="H160" s="215">
        <v>32.700000000000003</v>
      </c>
      <c r="I160" s="216"/>
      <c r="J160" s="217">
        <f>ROUND(I160*H160,2)</f>
        <v>0</v>
      </c>
      <c r="K160" s="213" t="s">
        <v>186</v>
      </c>
      <c r="L160" s="218"/>
      <c r="M160" s="219" t="s">
        <v>21</v>
      </c>
      <c r="N160" s="220" t="s">
        <v>43</v>
      </c>
      <c r="O160" s="46"/>
      <c r="P160" s="221">
        <f>O160*H160</f>
        <v>0</v>
      </c>
      <c r="Q160" s="221">
        <v>0.098199999999999996</v>
      </c>
      <c r="R160" s="221">
        <f>Q160*H160</f>
        <v>3.2111400000000003</v>
      </c>
      <c r="S160" s="221">
        <v>0</v>
      </c>
      <c r="T160" s="222">
        <f>S160*H160</f>
        <v>0</v>
      </c>
      <c r="AR160" s="23" t="s">
        <v>187</v>
      </c>
      <c r="AT160" s="23" t="s">
        <v>182</v>
      </c>
      <c r="AU160" s="23" t="s">
        <v>80</v>
      </c>
      <c r="AY160" s="23" t="s">
        <v>181</v>
      </c>
      <c r="BE160" s="223">
        <f>IF(N160="základní",J160,0)</f>
        <v>0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23" t="s">
        <v>80</v>
      </c>
      <c r="BK160" s="223">
        <f>ROUND(I160*H160,2)</f>
        <v>0</v>
      </c>
      <c r="BL160" s="23" t="s">
        <v>188</v>
      </c>
      <c r="BM160" s="23" t="s">
        <v>380</v>
      </c>
    </row>
    <row r="161" s="1" customFormat="1" ht="16.5" customHeight="1">
      <c r="B161" s="45"/>
      <c r="C161" s="211" t="s">
        <v>381</v>
      </c>
      <c r="D161" s="211" t="s">
        <v>182</v>
      </c>
      <c r="E161" s="212" t="s">
        <v>382</v>
      </c>
      <c r="F161" s="213" t="s">
        <v>383</v>
      </c>
      <c r="G161" s="214" t="s">
        <v>219</v>
      </c>
      <c r="H161" s="215">
        <v>32.700000000000003</v>
      </c>
      <c r="I161" s="216"/>
      <c r="J161" s="217">
        <f>ROUND(I161*H161,2)</f>
        <v>0</v>
      </c>
      <c r="K161" s="213" t="s">
        <v>186</v>
      </c>
      <c r="L161" s="218"/>
      <c r="M161" s="219" t="s">
        <v>21</v>
      </c>
      <c r="N161" s="220" t="s">
        <v>43</v>
      </c>
      <c r="O161" s="46"/>
      <c r="P161" s="221">
        <f>O161*H161</f>
        <v>0</v>
      </c>
      <c r="Q161" s="221">
        <v>0.18906999999999999</v>
      </c>
      <c r="R161" s="221">
        <f>Q161*H161</f>
        <v>6.1825890000000001</v>
      </c>
      <c r="S161" s="221">
        <v>0</v>
      </c>
      <c r="T161" s="222">
        <f>S161*H161</f>
        <v>0</v>
      </c>
      <c r="AR161" s="23" t="s">
        <v>187</v>
      </c>
      <c r="AT161" s="23" t="s">
        <v>182</v>
      </c>
      <c r="AU161" s="23" t="s">
        <v>80</v>
      </c>
      <c r="AY161" s="23" t="s">
        <v>181</v>
      </c>
      <c r="BE161" s="223">
        <f>IF(N161="základní",J161,0)</f>
        <v>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23" t="s">
        <v>80</v>
      </c>
      <c r="BK161" s="223">
        <f>ROUND(I161*H161,2)</f>
        <v>0</v>
      </c>
      <c r="BL161" s="23" t="s">
        <v>188</v>
      </c>
      <c r="BM161" s="23" t="s">
        <v>384</v>
      </c>
    </row>
    <row r="162" s="1" customFormat="1" ht="16.5" customHeight="1">
      <c r="B162" s="45"/>
      <c r="C162" s="211" t="s">
        <v>385</v>
      </c>
      <c r="D162" s="211" t="s">
        <v>182</v>
      </c>
      <c r="E162" s="212" t="s">
        <v>386</v>
      </c>
      <c r="F162" s="213" t="s">
        <v>387</v>
      </c>
      <c r="G162" s="214" t="s">
        <v>219</v>
      </c>
      <c r="H162" s="215">
        <v>32.700000000000003</v>
      </c>
      <c r="I162" s="216"/>
      <c r="J162" s="217">
        <f>ROUND(I162*H162,2)</f>
        <v>0</v>
      </c>
      <c r="K162" s="213" t="s">
        <v>186</v>
      </c>
      <c r="L162" s="218"/>
      <c r="M162" s="219" t="s">
        <v>21</v>
      </c>
      <c r="N162" s="220" t="s">
        <v>43</v>
      </c>
      <c r="O162" s="46"/>
      <c r="P162" s="221">
        <f>O162*H162</f>
        <v>0</v>
      </c>
      <c r="Q162" s="221">
        <v>0.37080000000000002</v>
      </c>
      <c r="R162" s="221">
        <f>Q162*H162</f>
        <v>12.125160000000001</v>
      </c>
      <c r="S162" s="221">
        <v>0</v>
      </c>
      <c r="T162" s="222">
        <f>S162*H162</f>
        <v>0</v>
      </c>
      <c r="AR162" s="23" t="s">
        <v>187</v>
      </c>
      <c r="AT162" s="23" t="s">
        <v>182</v>
      </c>
      <c r="AU162" s="23" t="s">
        <v>80</v>
      </c>
      <c r="AY162" s="23" t="s">
        <v>181</v>
      </c>
      <c r="BE162" s="223">
        <f>IF(N162="základní",J162,0)</f>
        <v>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23" t="s">
        <v>80</v>
      </c>
      <c r="BK162" s="223">
        <f>ROUND(I162*H162,2)</f>
        <v>0</v>
      </c>
      <c r="BL162" s="23" t="s">
        <v>188</v>
      </c>
      <c r="BM162" s="23" t="s">
        <v>388</v>
      </c>
    </row>
    <row r="163" s="1" customFormat="1" ht="25.5" customHeight="1">
      <c r="B163" s="45"/>
      <c r="C163" s="211" t="s">
        <v>389</v>
      </c>
      <c r="D163" s="211" t="s">
        <v>182</v>
      </c>
      <c r="E163" s="212" t="s">
        <v>390</v>
      </c>
      <c r="F163" s="213" t="s">
        <v>391</v>
      </c>
      <c r="G163" s="214" t="s">
        <v>361</v>
      </c>
      <c r="H163" s="215">
        <v>66.799999999999997</v>
      </c>
      <c r="I163" s="216"/>
      <c r="J163" s="217">
        <f>ROUND(I163*H163,2)</f>
        <v>0</v>
      </c>
      <c r="K163" s="213" t="s">
        <v>186</v>
      </c>
      <c r="L163" s="218"/>
      <c r="M163" s="219" t="s">
        <v>21</v>
      </c>
      <c r="N163" s="220" t="s">
        <v>43</v>
      </c>
      <c r="O163" s="46"/>
      <c r="P163" s="221">
        <f>O163*H163</f>
        <v>0</v>
      </c>
      <c r="Q163" s="221">
        <v>0.1295</v>
      </c>
      <c r="R163" s="221">
        <f>Q163*H163</f>
        <v>8.6506000000000007</v>
      </c>
      <c r="S163" s="221">
        <v>0</v>
      </c>
      <c r="T163" s="222">
        <f>S163*H163</f>
        <v>0</v>
      </c>
      <c r="AR163" s="23" t="s">
        <v>187</v>
      </c>
      <c r="AT163" s="23" t="s">
        <v>182</v>
      </c>
      <c r="AU163" s="23" t="s">
        <v>80</v>
      </c>
      <c r="AY163" s="23" t="s">
        <v>181</v>
      </c>
      <c r="BE163" s="223">
        <f>IF(N163="základní",J163,0)</f>
        <v>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23" t="s">
        <v>80</v>
      </c>
      <c r="BK163" s="223">
        <f>ROUND(I163*H163,2)</f>
        <v>0</v>
      </c>
      <c r="BL163" s="23" t="s">
        <v>188</v>
      </c>
      <c r="BM163" s="23" t="s">
        <v>392</v>
      </c>
    </row>
    <row r="164" s="1" customFormat="1" ht="16.5" customHeight="1">
      <c r="B164" s="45"/>
      <c r="C164" s="211" t="s">
        <v>393</v>
      </c>
      <c r="D164" s="211" t="s">
        <v>182</v>
      </c>
      <c r="E164" s="212" t="s">
        <v>394</v>
      </c>
      <c r="F164" s="213" t="s">
        <v>395</v>
      </c>
      <c r="G164" s="214" t="s">
        <v>185</v>
      </c>
      <c r="H164" s="215">
        <v>67.670000000000002</v>
      </c>
      <c r="I164" s="216"/>
      <c r="J164" s="217">
        <f>ROUND(I164*H164,2)</f>
        <v>0</v>
      </c>
      <c r="K164" s="213" t="s">
        <v>186</v>
      </c>
      <c r="L164" s="218"/>
      <c r="M164" s="219" t="s">
        <v>21</v>
      </c>
      <c r="N164" s="220" t="s">
        <v>43</v>
      </c>
      <c r="O164" s="46"/>
      <c r="P164" s="221">
        <f>O164*H164</f>
        <v>0</v>
      </c>
      <c r="Q164" s="221">
        <v>0.027</v>
      </c>
      <c r="R164" s="221">
        <f>Q164*H164</f>
        <v>1.8270900000000001</v>
      </c>
      <c r="S164" s="221">
        <v>0</v>
      </c>
      <c r="T164" s="222">
        <f>S164*H164</f>
        <v>0</v>
      </c>
      <c r="AR164" s="23" t="s">
        <v>187</v>
      </c>
      <c r="AT164" s="23" t="s">
        <v>182</v>
      </c>
      <c r="AU164" s="23" t="s">
        <v>80</v>
      </c>
      <c r="AY164" s="23" t="s">
        <v>181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23" t="s">
        <v>80</v>
      </c>
      <c r="BK164" s="223">
        <f>ROUND(I164*H164,2)</f>
        <v>0</v>
      </c>
      <c r="BL164" s="23" t="s">
        <v>188</v>
      </c>
      <c r="BM164" s="23" t="s">
        <v>396</v>
      </c>
    </row>
    <row r="165" s="1" customFormat="1" ht="16.5" customHeight="1">
      <c r="B165" s="45"/>
      <c r="C165" s="211" t="s">
        <v>397</v>
      </c>
      <c r="D165" s="211" t="s">
        <v>182</v>
      </c>
      <c r="E165" s="212" t="s">
        <v>398</v>
      </c>
      <c r="F165" s="213" t="s">
        <v>399</v>
      </c>
      <c r="G165" s="214" t="s">
        <v>251</v>
      </c>
      <c r="H165" s="215">
        <v>0.089999999999999997</v>
      </c>
      <c r="I165" s="216"/>
      <c r="J165" s="217">
        <f>ROUND(I165*H165,2)</f>
        <v>0</v>
      </c>
      <c r="K165" s="213" t="s">
        <v>186</v>
      </c>
      <c r="L165" s="218"/>
      <c r="M165" s="219" t="s">
        <v>21</v>
      </c>
      <c r="N165" s="220" t="s">
        <v>43</v>
      </c>
      <c r="O165" s="46"/>
      <c r="P165" s="221">
        <f>O165*H165</f>
        <v>0</v>
      </c>
      <c r="Q165" s="221">
        <v>2.2563399999999998</v>
      </c>
      <c r="R165" s="221">
        <f>Q165*H165</f>
        <v>0.20307059999999996</v>
      </c>
      <c r="S165" s="221">
        <v>0</v>
      </c>
      <c r="T165" s="222">
        <f>S165*H165</f>
        <v>0</v>
      </c>
      <c r="AR165" s="23" t="s">
        <v>187</v>
      </c>
      <c r="AT165" s="23" t="s">
        <v>182</v>
      </c>
      <c r="AU165" s="23" t="s">
        <v>80</v>
      </c>
      <c r="AY165" s="23" t="s">
        <v>181</v>
      </c>
      <c r="BE165" s="223">
        <f>IF(N165="základní",J165,0)</f>
        <v>0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23" t="s">
        <v>80</v>
      </c>
      <c r="BK165" s="223">
        <f>ROUND(I165*H165,2)</f>
        <v>0</v>
      </c>
      <c r="BL165" s="23" t="s">
        <v>188</v>
      </c>
      <c r="BM165" s="23" t="s">
        <v>400</v>
      </c>
    </row>
    <row r="166" s="1" customFormat="1" ht="16.5" customHeight="1">
      <c r="B166" s="45"/>
      <c r="C166" s="211" t="s">
        <v>401</v>
      </c>
      <c r="D166" s="211" t="s">
        <v>182</v>
      </c>
      <c r="E166" s="212" t="s">
        <v>402</v>
      </c>
      <c r="F166" s="213" t="s">
        <v>403</v>
      </c>
      <c r="G166" s="214" t="s">
        <v>219</v>
      </c>
      <c r="H166" s="215">
        <v>2.8799999999999999</v>
      </c>
      <c r="I166" s="216"/>
      <c r="J166" s="217">
        <f>ROUND(I166*H166,2)</f>
        <v>0</v>
      </c>
      <c r="K166" s="213" t="s">
        <v>186</v>
      </c>
      <c r="L166" s="218"/>
      <c r="M166" s="219" t="s">
        <v>21</v>
      </c>
      <c r="N166" s="220" t="s">
        <v>43</v>
      </c>
      <c r="O166" s="46"/>
      <c r="P166" s="221">
        <f>O166*H166</f>
        <v>0</v>
      </c>
      <c r="Q166" s="221">
        <v>0.11169999999999999</v>
      </c>
      <c r="R166" s="221">
        <f>Q166*H166</f>
        <v>0.32169599999999998</v>
      </c>
      <c r="S166" s="221">
        <v>0</v>
      </c>
      <c r="T166" s="222">
        <f>S166*H166</f>
        <v>0</v>
      </c>
      <c r="AR166" s="23" t="s">
        <v>187</v>
      </c>
      <c r="AT166" s="23" t="s">
        <v>182</v>
      </c>
      <c r="AU166" s="23" t="s">
        <v>80</v>
      </c>
      <c r="AY166" s="23" t="s">
        <v>181</v>
      </c>
      <c r="BE166" s="223">
        <f>IF(N166="základní",J166,0)</f>
        <v>0</v>
      </c>
      <c r="BF166" s="223">
        <f>IF(N166="snížená",J166,0)</f>
        <v>0</v>
      </c>
      <c r="BG166" s="223">
        <f>IF(N166="zákl. přenesená",J166,0)</f>
        <v>0</v>
      </c>
      <c r="BH166" s="223">
        <f>IF(N166="sníž. přenesená",J166,0)</f>
        <v>0</v>
      </c>
      <c r="BI166" s="223">
        <f>IF(N166="nulová",J166,0)</f>
        <v>0</v>
      </c>
      <c r="BJ166" s="23" t="s">
        <v>80</v>
      </c>
      <c r="BK166" s="223">
        <f>ROUND(I166*H166,2)</f>
        <v>0</v>
      </c>
      <c r="BL166" s="23" t="s">
        <v>188</v>
      </c>
      <c r="BM166" s="23" t="s">
        <v>404</v>
      </c>
    </row>
    <row r="167" s="1" customFormat="1" ht="16.5" customHeight="1">
      <c r="B167" s="45"/>
      <c r="C167" s="211" t="s">
        <v>405</v>
      </c>
      <c r="D167" s="211" t="s">
        <v>182</v>
      </c>
      <c r="E167" s="212" t="s">
        <v>406</v>
      </c>
      <c r="F167" s="213" t="s">
        <v>407</v>
      </c>
      <c r="G167" s="214" t="s">
        <v>277</v>
      </c>
      <c r="H167" s="215">
        <v>40.731000000000002</v>
      </c>
      <c r="I167" s="216"/>
      <c r="J167" s="217">
        <f>ROUND(I167*H167,2)</f>
        <v>0</v>
      </c>
      <c r="K167" s="213" t="s">
        <v>186</v>
      </c>
      <c r="L167" s="218"/>
      <c r="M167" s="219" t="s">
        <v>21</v>
      </c>
      <c r="N167" s="220" t="s">
        <v>43</v>
      </c>
      <c r="O167" s="46"/>
      <c r="P167" s="221">
        <f>O167*H167</f>
        <v>0</v>
      </c>
      <c r="Q167" s="221">
        <v>2.2000000000000002</v>
      </c>
      <c r="R167" s="221">
        <f>Q167*H167</f>
        <v>89.608200000000011</v>
      </c>
      <c r="S167" s="221">
        <v>0</v>
      </c>
      <c r="T167" s="222">
        <f>S167*H167</f>
        <v>0</v>
      </c>
      <c r="AR167" s="23" t="s">
        <v>187</v>
      </c>
      <c r="AT167" s="23" t="s">
        <v>182</v>
      </c>
      <c r="AU167" s="23" t="s">
        <v>80</v>
      </c>
      <c r="AY167" s="23" t="s">
        <v>181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23" t="s">
        <v>80</v>
      </c>
      <c r="BK167" s="223">
        <f>ROUND(I167*H167,2)</f>
        <v>0</v>
      </c>
      <c r="BL167" s="23" t="s">
        <v>188</v>
      </c>
      <c r="BM167" s="23" t="s">
        <v>408</v>
      </c>
    </row>
    <row r="168" s="1" customFormat="1" ht="16.5" customHeight="1">
      <c r="B168" s="45"/>
      <c r="C168" s="211" t="s">
        <v>409</v>
      </c>
      <c r="D168" s="211" t="s">
        <v>182</v>
      </c>
      <c r="E168" s="212" t="s">
        <v>410</v>
      </c>
      <c r="F168" s="213" t="s">
        <v>411</v>
      </c>
      <c r="G168" s="214" t="s">
        <v>219</v>
      </c>
      <c r="H168" s="215">
        <v>2.1749999999999998</v>
      </c>
      <c r="I168" s="216"/>
      <c r="J168" s="217">
        <f>ROUND(I168*H168,2)</f>
        <v>0</v>
      </c>
      <c r="K168" s="213" t="s">
        <v>186</v>
      </c>
      <c r="L168" s="218"/>
      <c r="M168" s="219" t="s">
        <v>21</v>
      </c>
      <c r="N168" s="220" t="s">
        <v>43</v>
      </c>
      <c r="O168" s="46"/>
      <c r="P168" s="221">
        <f>O168*H168</f>
        <v>0</v>
      </c>
      <c r="Q168" s="221">
        <v>0.044679999999999997</v>
      </c>
      <c r="R168" s="221">
        <f>Q168*H168</f>
        <v>0.097178999999999988</v>
      </c>
      <c r="S168" s="221">
        <v>0</v>
      </c>
      <c r="T168" s="222">
        <f>S168*H168</f>
        <v>0</v>
      </c>
      <c r="AR168" s="23" t="s">
        <v>187</v>
      </c>
      <c r="AT168" s="23" t="s">
        <v>182</v>
      </c>
      <c r="AU168" s="23" t="s">
        <v>80</v>
      </c>
      <c r="AY168" s="23" t="s">
        <v>181</v>
      </c>
      <c r="BE168" s="223">
        <f>IF(N168="základní",J168,0)</f>
        <v>0</v>
      </c>
      <c r="BF168" s="223">
        <f>IF(N168="snížená",J168,0)</f>
        <v>0</v>
      </c>
      <c r="BG168" s="223">
        <f>IF(N168="zákl. přenesená",J168,0)</f>
        <v>0</v>
      </c>
      <c r="BH168" s="223">
        <f>IF(N168="sníž. přenesená",J168,0)</f>
        <v>0</v>
      </c>
      <c r="BI168" s="223">
        <f>IF(N168="nulová",J168,0)</f>
        <v>0</v>
      </c>
      <c r="BJ168" s="23" t="s">
        <v>80</v>
      </c>
      <c r="BK168" s="223">
        <f>ROUND(I168*H168,2)</f>
        <v>0</v>
      </c>
      <c r="BL168" s="23" t="s">
        <v>188</v>
      </c>
      <c r="BM168" s="23" t="s">
        <v>412</v>
      </c>
    </row>
    <row r="169" s="9" customFormat="1" ht="37.44" customHeight="1">
      <c r="B169" s="197"/>
      <c r="C169" s="198"/>
      <c r="D169" s="199" t="s">
        <v>71</v>
      </c>
      <c r="E169" s="200" t="s">
        <v>413</v>
      </c>
      <c r="F169" s="200" t="s">
        <v>414</v>
      </c>
      <c r="G169" s="198"/>
      <c r="H169" s="198"/>
      <c r="I169" s="201"/>
      <c r="J169" s="202">
        <f>BK169</f>
        <v>0</v>
      </c>
      <c r="K169" s="198"/>
      <c r="L169" s="203"/>
      <c r="M169" s="204"/>
      <c r="N169" s="205"/>
      <c r="O169" s="205"/>
      <c r="P169" s="206">
        <f>SUM(P170:P176)</f>
        <v>0</v>
      </c>
      <c r="Q169" s="205"/>
      <c r="R169" s="206">
        <f>SUM(R170:R176)</f>
        <v>3.6327000000000003</v>
      </c>
      <c r="S169" s="205"/>
      <c r="T169" s="207">
        <f>SUM(T170:T176)</f>
        <v>0</v>
      </c>
      <c r="AR169" s="208" t="s">
        <v>80</v>
      </c>
      <c r="AT169" s="209" t="s">
        <v>71</v>
      </c>
      <c r="AU169" s="209" t="s">
        <v>72</v>
      </c>
      <c r="AY169" s="208" t="s">
        <v>181</v>
      </c>
      <c r="BK169" s="210">
        <f>SUM(BK170:BK176)</f>
        <v>0</v>
      </c>
    </row>
    <row r="170" s="1" customFormat="1" ht="25.5" customHeight="1">
      <c r="B170" s="45"/>
      <c r="C170" s="211" t="s">
        <v>415</v>
      </c>
      <c r="D170" s="211" t="s">
        <v>182</v>
      </c>
      <c r="E170" s="212" t="s">
        <v>416</v>
      </c>
      <c r="F170" s="213" t="s">
        <v>417</v>
      </c>
      <c r="G170" s="214" t="s">
        <v>185</v>
      </c>
      <c r="H170" s="215">
        <v>2</v>
      </c>
      <c r="I170" s="216"/>
      <c r="J170" s="217">
        <f>ROUND(I170*H170,2)</f>
        <v>0</v>
      </c>
      <c r="K170" s="213" t="s">
        <v>186</v>
      </c>
      <c r="L170" s="218"/>
      <c r="M170" s="219" t="s">
        <v>21</v>
      </c>
      <c r="N170" s="220" t="s">
        <v>43</v>
      </c>
      <c r="O170" s="46"/>
      <c r="P170" s="221">
        <f>O170*H170</f>
        <v>0</v>
      </c>
      <c r="Q170" s="221">
        <v>0.053620000000000001</v>
      </c>
      <c r="R170" s="221">
        <f>Q170*H170</f>
        <v>0.10724</v>
      </c>
      <c r="S170" s="221">
        <v>0</v>
      </c>
      <c r="T170" s="222">
        <f>S170*H170</f>
        <v>0</v>
      </c>
      <c r="AR170" s="23" t="s">
        <v>187</v>
      </c>
      <c r="AT170" s="23" t="s">
        <v>182</v>
      </c>
      <c r="AU170" s="23" t="s">
        <v>80</v>
      </c>
      <c r="AY170" s="23" t="s">
        <v>181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23" t="s">
        <v>80</v>
      </c>
      <c r="BK170" s="223">
        <f>ROUND(I170*H170,2)</f>
        <v>0</v>
      </c>
      <c r="BL170" s="23" t="s">
        <v>188</v>
      </c>
      <c r="BM170" s="23" t="s">
        <v>418</v>
      </c>
    </row>
    <row r="171" s="1" customFormat="1" ht="16.5" customHeight="1">
      <c r="B171" s="45"/>
      <c r="C171" s="211" t="s">
        <v>419</v>
      </c>
      <c r="D171" s="211" t="s">
        <v>182</v>
      </c>
      <c r="E171" s="212" t="s">
        <v>420</v>
      </c>
      <c r="F171" s="213" t="s">
        <v>421</v>
      </c>
      <c r="G171" s="214" t="s">
        <v>185</v>
      </c>
      <c r="H171" s="215">
        <v>2</v>
      </c>
      <c r="I171" s="216"/>
      <c r="J171" s="217">
        <f>ROUND(I171*H171,2)</f>
        <v>0</v>
      </c>
      <c r="K171" s="213" t="s">
        <v>344</v>
      </c>
      <c r="L171" s="218"/>
      <c r="M171" s="219" t="s">
        <v>21</v>
      </c>
      <c r="N171" s="220" t="s">
        <v>43</v>
      </c>
      <c r="O171" s="46"/>
      <c r="P171" s="221">
        <f>O171*H171</f>
        <v>0</v>
      </c>
      <c r="Q171" s="221">
        <v>0.044999999999999998</v>
      </c>
      <c r="R171" s="221">
        <f>Q171*H171</f>
        <v>0.089999999999999997</v>
      </c>
      <c r="S171" s="221">
        <v>0</v>
      </c>
      <c r="T171" s="222">
        <f>S171*H171</f>
        <v>0</v>
      </c>
      <c r="AR171" s="23" t="s">
        <v>187</v>
      </c>
      <c r="AT171" s="23" t="s">
        <v>182</v>
      </c>
      <c r="AU171" s="23" t="s">
        <v>80</v>
      </c>
      <c r="AY171" s="23" t="s">
        <v>181</v>
      </c>
      <c r="BE171" s="223">
        <f>IF(N171="základní",J171,0)</f>
        <v>0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23" t="s">
        <v>80</v>
      </c>
      <c r="BK171" s="223">
        <f>ROUND(I171*H171,2)</f>
        <v>0</v>
      </c>
      <c r="BL171" s="23" t="s">
        <v>188</v>
      </c>
      <c r="BM171" s="23" t="s">
        <v>422</v>
      </c>
    </row>
    <row r="172" s="1" customFormat="1" ht="16.5" customHeight="1">
      <c r="B172" s="45"/>
      <c r="C172" s="211" t="s">
        <v>423</v>
      </c>
      <c r="D172" s="211" t="s">
        <v>182</v>
      </c>
      <c r="E172" s="212" t="s">
        <v>424</v>
      </c>
      <c r="F172" s="213" t="s">
        <v>425</v>
      </c>
      <c r="G172" s="214" t="s">
        <v>185</v>
      </c>
      <c r="H172" s="215">
        <v>54</v>
      </c>
      <c r="I172" s="216"/>
      <c r="J172" s="217">
        <f>ROUND(I172*H172,2)</f>
        <v>0</v>
      </c>
      <c r="K172" s="213" t="s">
        <v>186</v>
      </c>
      <c r="L172" s="218"/>
      <c r="M172" s="219" t="s">
        <v>21</v>
      </c>
      <c r="N172" s="220" t="s">
        <v>43</v>
      </c>
      <c r="O172" s="46"/>
      <c r="P172" s="221">
        <f>O172*H172</f>
        <v>0</v>
      </c>
      <c r="Q172" s="221">
        <v>0.046339999999999999</v>
      </c>
      <c r="R172" s="221">
        <f>Q172*H172</f>
        <v>2.5023599999999999</v>
      </c>
      <c r="S172" s="221">
        <v>0</v>
      </c>
      <c r="T172" s="222">
        <f>S172*H172</f>
        <v>0</v>
      </c>
      <c r="AR172" s="23" t="s">
        <v>187</v>
      </c>
      <c r="AT172" s="23" t="s">
        <v>182</v>
      </c>
      <c r="AU172" s="23" t="s">
        <v>80</v>
      </c>
      <c r="AY172" s="23" t="s">
        <v>181</v>
      </c>
      <c r="BE172" s="223">
        <f>IF(N172="základní",J172,0)</f>
        <v>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23" t="s">
        <v>80</v>
      </c>
      <c r="BK172" s="223">
        <f>ROUND(I172*H172,2)</f>
        <v>0</v>
      </c>
      <c r="BL172" s="23" t="s">
        <v>188</v>
      </c>
      <c r="BM172" s="23" t="s">
        <v>426</v>
      </c>
    </row>
    <row r="173" s="1" customFormat="1" ht="16.5" customHeight="1">
      <c r="B173" s="45"/>
      <c r="C173" s="211" t="s">
        <v>427</v>
      </c>
      <c r="D173" s="211" t="s">
        <v>182</v>
      </c>
      <c r="E173" s="212" t="s">
        <v>428</v>
      </c>
      <c r="F173" s="213" t="s">
        <v>429</v>
      </c>
      <c r="G173" s="214" t="s">
        <v>430</v>
      </c>
      <c r="H173" s="215">
        <v>11</v>
      </c>
      <c r="I173" s="216"/>
      <c r="J173" s="217">
        <f>ROUND(I173*H173,2)</f>
        <v>0</v>
      </c>
      <c r="K173" s="213" t="s">
        <v>186</v>
      </c>
      <c r="L173" s="218"/>
      <c r="M173" s="219" t="s">
        <v>21</v>
      </c>
      <c r="N173" s="220" t="s">
        <v>43</v>
      </c>
      <c r="O173" s="46"/>
      <c r="P173" s="221">
        <f>O173*H173</f>
        <v>0</v>
      </c>
      <c r="Q173" s="221">
        <v>0.016899999999999998</v>
      </c>
      <c r="R173" s="221">
        <f>Q173*H173</f>
        <v>0.18589999999999998</v>
      </c>
      <c r="S173" s="221">
        <v>0</v>
      </c>
      <c r="T173" s="222">
        <f>S173*H173</f>
        <v>0</v>
      </c>
      <c r="AR173" s="23" t="s">
        <v>187</v>
      </c>
      <c r="AT173" s="23" t="s">
        <v>182</v>
      </c>
      <c r="AU173" s="23" t="s">
        <v>80</v>
      </c>
      <c r="AY173" s="23" t="s">
        <v>181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23" t="s">
        <v>80</v>
      </c>
      <c r="BK173" s="223">
        <f>ROUND(I173*H173,2)</f>
        <v>0</v>
      </c>
      <c r="BL173" s="23" t="s">
        <v>188</v>
      </c>
      <c r="BM173" s="23" t="s">
        <v>431</v>
      </c>
    </row>
    <row r="174" s="1" customFormat="1" ht="16.5" customHeight="1">
      <c r="B174" s="45"/>
      <c r="C174" s="211" t="s">
        <v>432</v>
      </c>
      <c r="D174" s="211" t="s">
        <v>182</v>
      </c>
      <c r="E174" s="212" t="s">
        <v>433</v>
      </c>
      <c r="F174" s="213" t="s">
        <v>434</v>
      </c>
      <c r="G174" s="214" t="s">
        <v>430</v>
      </c>
      <c r="H174" s="215">
        <v>2</v>
      </c>
      <c r="I174" s="216"/>
      <c r="J174" s="217">
        <f>ROUND(I174*H174,2)</f>
        <v>0</v>
      </c>
      <c r="K174" s="213" t="s">
        <v>186</v>
      </c>
      <c r="L174" s="218"/>
      <c r="M174" s="219" t="s">
        <v>21</v>
      </c>
      <c r="N174" s="220" t="s">
        <v>43</v>
      </c>
      <c r="O174" s="46"/>
      <c r="P174" s="221">
        <f>O174*H174</f>
        <v>0</v>
      </c>
      <c r="Q174" s="221">
        <v>0.0172</v>
      </c>
      <c r="R174" s="221">
        <f>Q174*H174</f>
        <v>0.0344</v>
      </c>
      <c r="S174" s="221">
        <v>0</v>
      </c>
      <c r="T174" s="222">
        <f>S174*H174</f>
        <v>0</v>
      </c>
      <c r="AR174" s="23" t="s">
        <v>187</v>
      </c>
      <c r="AT174" s="23" t="s">
        <v>182</v>
      </c>
      <c r="AU174" s="23" t="s">
        <v>80</v>
      </c>
      <c r="AY174" s="23" t="s">
        <v>181</v>
      </c>
      <c r="BE174" s="223">
        <f>IF(N174="základní",J174,0)</f>
        <v>0</v>
      </c>
      <c r="BF174" s="223">
        <f>IF(N174="snížená",J174,0)</f>
        <v>0</v>
      </c>
      <c r="BG174" s="223">
        <f>IF(N174="zákl. přenesená",J174,0)</f>
        <v>0</v>
      </c>
      <c r="BH174" s="223">
        <f>IF(N174="sníž. přenesená",J174,0)</f>
        <v>0</v>
      </c>
      <c r="BI174" s="223">
        <f>IF(N174="nulová",J174,0)</f>
        <v>0</v>
      </c>
      <c r="BJ174" s="23" t="s">
        <v>80</v>
      </c>
      <c r="BK174" s="223">
        <f>ROUND(I174*H174,2)</f>
        <v>0</v>
      </c>
      <c r="BL174" s="23" t="s">
        <v>188</v>
      </c>
      <c r="BM174" s="23" t="s">
        <v>435</v>
      </c>
    </row>
    <row r="175" s="1" customFormat="1" ht="16.5" customHeight="1">
      <c r="B175" s="45"/>
      <c r="C175" s="211" t="s">
        <v>279</v>
      </c>
      <c r="D175" s="211" t="s">
        <v>182</v>
      </c>
      <c r="E175" s="212" t="s">
        <v>436</v>
      </c>
      <c r="F175" s="213" t="s">
        <v>437</v>
      </c>
      <c r="G175" s="214" t="s">
        <v>430</v>
      </c>
      <c r="H175" s="215">
        <v>40</v>
      </c>
      <c r="I175" s="216"/>
      <c r="J175" s="217">
        <f>ROUND(I175*H175,2)</f>
        <v>0</v>
      </c>
      <c r="K175" s="213" t="s">
        <v>186</v>
      </c>
      <c r="L175" s="218"/>
      <c r="M175" s="219" t="s">
        <v>21</v>
      </c>
      <c r="N175" s="220" t="s">
        <v>43</v>
      </c>
      <c r="O175" s="46"/>
      <c r="P175" s="221">
        <f>O175*H175</f>
        <v>0</v>
      </c>
      <c r="Q175" s="221">
        <v>0.017500000000000002</v>
      </c>
      <c r="R175" s="221">
        <f>Q175*H175</f>
        <v>0.70000000000000007</v>
      </c>
      <c r="S175" s="221">
        <v>0</v>
      </c>
      <c r="T175" s="222">
        <f>S175*H175</f>
        <v>0</v>
      </c>
      <c r="AR175" s="23" t="s">
        <v>187</v>
      </c>
      <c r="AT175" s="23" t="s">
        <v>182</v>
      </c>
      <c r="AU175" s="23" t="s">
        <v>80</v>
      </c>
      <c r="AY175" s="23" t="s">
        <v>181</v>
      </c>
      <c r="BE175" s="223">
        <f>IF(N175="základní",J175,0)</f>
        <v>0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23" t="s">
        <v>80</v>
      </c>
      <c r="BK175" s="223">
        <f>ROUND(I175*H175,2)</f>
        <v>0</v>
      </c>
      <c r="BL175" s="23" t="s">
        <v>188</v>
      </c>
      <c r="BM175" s="23" t="s">
        <v>438</v>
      </c>
    </row>
    <row r="176" s="1" customFormat="1" ht="16.5" customHeight="1">
      <c r="B176" s="45"/>
      <c r="C176" s="211" t="s">
        <v>317</v>
      </c>
      <c r="D176" s="211" t="s">
        <v>182</v>
      </c>
      <c r="E176" s="212" t="s">
        <v>439</v>
      </c>
      <c r="F176" s="213" t="s">
        <v>440</v>
      </c>
      <c r="G176" s="214" t="s">
        <v>430</v>
      </c>
      <c r="H176" s="215">
        <v>1</v>
      </c>
      <c r="I176" s="216"/>
      <c r="J176" s="217">
        <f>ROUND(I176*H176,2)</f>
        <v>0</v>
      </c>
      <c r="K176" s="213" t="s">
        <v>186</v>
      </c>
      <c r="L176" s="218"/>
      <c r="M176" s="219" t="s">
        <v>21</v>
      </c>
      <c r="N176" s="220" t="s">
        <v>43</v>
      </c>
      <c r="O176" s="46"/>
      <c r="P176" s="221">
        <f>O176*H176</f>
        <v>0</v>
      </c>
      <c r="Q176" s="221">
        <v>0.012800000000000001</v>
      </c>
      <c r="R176" s="221">
        <f>Q176*H176</f>
        <v>0.012800000000000001</v>
      </c>
      <c r="S176" s="221">
        <v>0</v>
      </c>
      <c r="T176" s="222">
        <f>S176*H176</f>
        <v>0</v>
      </c>
      <c r="AR176" s="23" t="s">
        <v>187</v>
      </c>
      <c r="AT176" s="23" t="s">
        <v>182</v>
      </c>
      <c r="AU176" s="23" t="s">
        <v>80</v>
      </c>
      <c r="AY176" s="23" t="s">
        <v>181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23" t="s">
        <v>80</v>
      </c>
      <c r="BK176" s="223">
        <f>ROUND(I176*H176,2)</f>
        <v>0</v>
      </c>
      <c r="BL176" s="23" t="s">
        <v>188</v>
      </c>
      <c r="BM176" s="23" t="s">
        <v>441</v>
      </c>
    </row>
    <row r="177" s="9" customFormat="1" ht="37.44" customHeight="1">
      <c r="B177" s="197"/>
      <c r="C177" s="198"/>
      <c r="D177" s="199" t="s">
        <v>71</v>
      </c>
      <c r="E177" s="200" t="s">
        <v>442</v>
      </c>
      <c r="F177" s="200" t="s">
        <v>443</v>
      </c>
      <c r="G177" s="198"/>
      <c r="H177" s="198"/>
      <c r="I177" s="201"/>
      <c r="J177" s="202">
        <f>BK177</f>
        <v>0</v>
      </c>
      <c r="K177" s="198"/>
      <c r="L177" s="203"/>
      <c r="M177" s="204"/>
      <c r="N177" s="205"/>
      <c r="O177" s="205"/>
      <c r="P177" s="206">
        <f>SUM(P178:P186)</f>
        <v>0</v>
      </c>
      <c r="Q177" s="205"/>
      <c r="R177" s="206">
        <f>SUM(R178:R186)</f>
        <v>1.4095575</v>
      </c>
      <c r="S177" s="205"/>
      <c r="T177" s="207">
        <f>SUM(T178:T186)</f>
        <v>0</v>
      </c>
      <c r="AR177" s="208" t="s">
        <v>80</v>
      </c>
      <c r="AT177" s="209" t="s">
        <v>71</v>
      </c>
      <c r="AU177" s="209" t="s">
        <v>72</v>
      </c>
      <c r="AY177" s="208" t="s">
        <v>181</v>
      </c>
      <c r="BK177" s="210">
        <f>SUM(BK178:BK186)</f>
        <v>0</v>
      </c>
    </row>
    <row r="178" s="1" customFormat="1" ht="25.5" customHeight="1">
      <c r="B178" s="45"/>
      <c r="C178" s="211" t="s">
        <v>371</v>
      </c>
      <c r="D178" s="211" t="s">
        <v>182</v>
      </c>
      <c r="E178" s="212" t="s">
        <v>444</v>
      </c>
      <c r="F178" s="213" t="s">
        <v>445</v>
      </c>
      <c r="G178" s="214" t="s">
        <v>219</v>
      </c>
      <c r="H178" s="215">
        <v>378</v>
      </c>
      <c r="I178" s="216"/>
      <c r="J178" s="217">
        <f>ROUND(I178*H178,2)</f>
        <v>0</v>
      </c>
      <c r="K178" s="213" t="s">
        <v>186</v>
      </c>
      <c r="L178" s="218"/>
      <c r="M178" s="219" t="s">
        <v>21</v>
      </c>
      <c r="N178" s="220" t="s">
        <v>43</v>
      </c>
      <c r="O178" s="46"/>
      <c r="P178" s="221">
        <f>O178*H178</f>
        <v>0</v>
      </c>
      <c r="Q178" s="221">
        <v>0</v>
      </c>
      <c r="R178" s="221">
        <f>Q178*H178</f>
        <v>0</v>
      </c>
      <c r="S178" s="221">
        <v>0</v>
      </c>
      <c r="T178" s="222">
        <f>S178*H178</f>
        <v>0</v>
      </c>
      <c r="AR178" s="23" t="s">
        <v>187</v>
      </c>
      <c r="AT178" s="23" t="s">
        <v>182</v>
      </c>
      <c r="AU178" s="23" t="s">
        <v>80</v>
      </c>
      <c r="AY178" s="23" t="s">
        <v>181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23" t="s">
        <v>80</v>
      </c>
      <c r="BK178" s="223">
        <f>ROUND(I178*H178,2)</f>
        <v>0</v>
      </c>
      <c r="BL178" s="23" t="s">
        <v>188</v>
      </c>
      <c r="BM178" s="23" t="s">
        <v>446</v>
      </c>
    </row>
    <row r="179" s="1" customFormat="1" ht="16.5" customHeight="1">
      <c r="B179" s="45"/>
      <c r="C179" s="211" t="s">
        <v>413</v>
      </c>
      <c r="D179" s="211" t="s">
        <v>182</v>
      </c>
      <c r="E179" s="212" t="s">
        <v>447</v>
      </c>
      <c r="F179" s="213" t="s">
        <v>448</v>
      </c>
      <c r="G179" s="214" t="s">
        <v>449</v>
      </c>
      <c r="H179" s="215">
        <v>87.906000000000006</v>
      </c>
      <c r="I179" s="216"/>
      <c r="J179" s="217">
        <f>ROUND(I179*H179,2)</f>
        <v>0</v>
      </c>
      <c r="K179" s="213" t="s">
        <v>186</v>
      </c>
      <c r="L179" s="218"/>
      <c r="M179" s="219" t="s">
        <v>21</v>
      </c>
      <c r="N179" s="220" t="s">
        <v>43</v>
      </c>
      <c r="O179" s="46"/>
      <c r="P179" s="221">
        <f>O179*H179</f>
        <v>0</v>
      </c>
      <c r="Q179" s="221">
        <v>0</v>
      </c>
      <c r="R179" s="221">
        <f>Q179*H179</f>
        <v>0</v>
      </c>
      <c r="S179" s="221">
        <v>0</v>
      </c>
      <c r="T179" s="222">
        <f>S179*H179</f>
        <v>0</v>
      </c>
      <c r="AR179" s="23" t="s">
        <v>187</v>
      </c>
      <c r="AT179" s="23" t="s">
        <v>182</v>
      </c>
      <c r="AU179" s="23" t="s">
        <v>80</v>
      </c>
      <c r="AY179" s="23" t="s">
        <v>181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23" t="s">
        <v>80</v>
      </c>
      <c r="BK179" s="223">
        <f>ROUND(I179*H179,2)</f>
        <v>0</v>
      </c>
      <c r="BL179" s="23" t="s">
        <v>188</v>
      </c>
      <c r="BM179" s="23" t="s">
        <v>450</v>
      </c>
    </row>
    <row r="180" s="1" customFormat="1" ht="16.5" customHeight="1">
      <c r="B180" s="45"/>
      <c r="C180" s="211" t="s">
        <v>451</v>
      </c>
      <c r="D180" s="211" t="s">
        <v>182</v>
      </c>
      <c r="E180" s="212" t="s">
        <v>452</v>
      </c>
      <c r="F180" s="213" t="s">
        <v>453</v>
      </c>
      <c r="G180" s="214" t="s">
        <v>219</v>
      </c>
      <c r="H180" s="215">
        <v>403.19999999999999</v>
      </c>
      <c r="I180" s="216"/>
      <c r="J180" s="217">
        <f>ROUND(I180*H180,2)</f>
        <v>0</v>
      </c>
      <c r="K180" s="213" t="s">
        <v>186</v>
      </c>
      <c r="L180" s="218"/>
      <c r="M180" s="219" t="s">
        <v>21</v>
      </c>
      <c r="N180" s="220" t="s">
        <v>43</v>
      </c>
      <c r="O180" s="46"/>
      <c r="P180" s="221">
        <f>O180*H180</f>
        <v>0</v>
      </c>
      <c r="Q180" s="221">
        <v>0</v>
      </c>
      <c r="R180" s="221">
        <f>Q180*H180</f>
        <v>0</v>
      </c>
      <c r="S180" s="221">
        <v>0</v>
      </c>
      <c r="T180" s="222">
        <f>S180*H180</f>
        <v>0</v>
      </c>
      <c r="AR180" s="23" t="s">
        <v>187</v>
      </c>
      <c r="AT180" s="23" t="s">
        <v>182</v>
      </c>
      <c r="AU180" s="23" t="s">
        <v>80</v>
      </c>
      <c r="AY180" s="23" t="s">
        <v>181</v>
      </c>
      <c r="BE180" s="223">
        <f>IF(N180="základní",J180,0)</f>
        <v>0</v>
      </c>
      <c r="BF180" s="223">
        <f>IF(N180="snížená",J180,0)</f>
        <v>0</v>
      </c>
      <c r="BG180" s="223">
        <f>IF(N180="zákl. přenesená",J180,0)</f>
        <v>0</v>
      </c>
      <c r="BH180" s="223">
        <f>IF(N180="sníž. přenesená",J180,0)</f>
        <v>0</v>
      </c>
      <c r="BI180" s="223">
        <f>IF(N180="nulová",J180,0)</f>
        <v>0</v>
      </c>
      <c r="BJ180" s="23" t="s">
        <v>80</v>
      </c>
      <c r="BK180" s="223">
        <f>ROUND(I180*H180,2)</f>
        <v>0</v>
      </c>
      <c r="BL180" s="23" t="s">
        <v>188</v>
      </c>
      <c r="BM180" s="23" t="s">
        <v>454</v>
      </c>
    </row>
    <row r="181" s="1" customFormat="1" ht="38.25" customHeight="1">
      <c r="B181" s="45"/>
      <c r="C181" s="211" t="s">
        <v>455</v>
      </c>
      <c r="D181" s="211" t="s">
        <v>182</v>
      </c>
      <c r="E181" s="212" t="s">
        <v>456</v>
      </c>
      <c r="F181" s="213" t="s">
        <v>457</v>
      </c>
      <c r="G181" s="214" t="s">
        <v>225</v>
      </c>
      <c r="H181" s="215">
        <v>523.90800000000002</v>
      </c>
      <c r="I181" s="216"/>
      <c r="J181" s="217">
        <f>ROUND(I181*H181,2)</f>
        <v>0</v>
      </c>
      <c r="K181" s="213" t="s">
        <v>186</v>
      </c>
      <c r="L181" s="218"/>
      <c r="M181" s="219" t="s">
        <v>21</v>
      </c>
      <c r="N181" s="220" t="s">
        <v>43</v>
      </c>
      <c r="O181" s="46"/>
      <c r="P181" s="221">
        <f>O181*H181</f>
        <v>0</v>
      </c>
      <c r="Q181" s="221">
        <v>0</v>
      </c>
      <c r="R181" s="221">
        <f>Q181*H181</f>
        <v>0</v>
      </c>
      <c r="S181" s="221">
        <v>0</v>
      </c>
      <c r="T181" s="222">
        <f>S181*H181</f>
        <v>0</v>
      </c>
      <c r="AR181" s="23" t="s">
        <v>187</v>
      </c>
      <c r="AT181" s="23" t="s">
        <v>182</v>
      </c>
      <c r="AU181" s="23" t="s">
        <v>80</v>
      </c>
      <c r="AY181" s="23" t="s">
        <v>181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23" t="s">
        <v>80</v>
      </c>
      <c r="BK181" s="223">
        <f>ROUND(I181*H181,2)</f>
        <v>0</v>
      </c>
      <c r="BL181" s="23" t="s">
        <v>188</v>
      </c>
      <c r="BM181" s="23" t="s">
        <v>458</v>
      </c>
    </row>
    <row r="182" s="1" customFormat="1" ht="16.5" customHeight="1">
      <c r="B182" s="45"/>
      <c r="C182" s="211" t="s">
        <v>459</v>
      </c>
      <c r="D182" s="211" t="s">
        <v>182</v>
      </c>
      <c r="E182" s="212" t="s">
        <v>460</v>
      </c>
      <c r="F182" s="213" t="s">
        <v>461</v>
      </c>
      <c r="G182" s="214" t="s">
        <v>225</v>
      </c>
      <c r="H182" s="215">
        <v>158.215</v>
      </c>
      <c r="I182" s="216"/>
      <c r="J182" s="217">
        <f>ROUND(I182*H182,2)</f>
        <v>0</v>
      </c>
      <c r="K182" s="213" t="s">
        <v>186</v>
      </c>
      <c r="L182" s="218"/>
      <c r="M182" s="219" t="s">
        <v>21</v>
      </c>
      <c r="N182" s="220" t="s">
        <v>43</v>
      </c>
      <c r="O182" s="46"/>
      <c r="P182" s="221">
        <f>O182*H182</f>
        <v>0</v>
      </c>
      <c r="Q182" s="221">
        <v>0.0044999999999999997</v>
      </c>
      <c r="R182" s="221">
        <f>Q182*H182</f>
        <v>0.71196749999999998</v>
      </c>
      <c r="S182" s="221">
        <v>0</v>
      </c>
      <c r="T182" s="222">
        <f>S182*H182</f>
        <v>0</v>
      </c>
      <c r="AR182" s="23" t="s">
        <v>187</v>
      </c>
      <c r="AT182" s="23" t="s">
        <v>182</v>
      </c>
      <c r="AU182" s="23" t="s">
        <v>80</v>
      </c>
      <c r="AY182" s="23" t="s">
        <v>181</v>
      </c>
      <c r="BE182" s="223">
        <f>IF(N182="základní",J182,0)</f>
        <v>0</v>
      </c>
      <c r="BF182" s="223">
        <f>IF(N182="snížená",J182,0)</f>
        <v>0</v>
      </c>
      <c r="BG182" s="223">
        <f>IF(N182="zákl. přenesená",J182,0)</f>
        <v>0</v>
      </c>
      <c r="BH182" s="223">
        <f>IF(N182="sníž. přenesená",J182,0)</f>
        <v>0</v>
      </c>
      <c r="BI182" s="223">
        <f>IF(N182="nulová",J182,0)</f>
        <v>0</v>
      </c>
      <c r="BJ182" s="23" t="s">
        <v>80</v>
      </c>
      <c r="BK182" s="223">
        <f>ROUND(I182*H182,2)</f>
        <v>0</v>
      </c>
      <c r="BL182" s="23" t="s">
        <v>188</v>
      </c>
      <c r="BM182" s="23" t="s">
        <v>462</v>
      </c>
    </row>
    <row r="183" s="1" customFormat="1" ht="16.5" customHeight="1">
      <c r="B183" s="45"/>
      <c r="C183" s="211" t="s">
        <v>463</v>
      </c>
      <c r="D183" s="211" t="s">
        <v>182</v>
      </c>
      <c r="E183" s="212" t="s">
        <v>464</v>
      </c>
      <c r="F183" s="213" t="s">
        <v>465</v>
      </c>
      <c r="G183" s="214" t="s">
        <v>225</v>
      </c>
      <c r="H183" s="215">
        <v>155.02000000000001</v>
      </c>
      <c r="I183" s="216"/>
      <c r="J183" s="217">
        <f>ROUND(I183*H183,2)</f>
        <v>0</v>
      </c>
      <c r="K183" s="213" t="s">
        <v>186</v>
      </c>
      <c r="L183" s="218"/>
      <c r="M183" s="219" t="s">
        <v>21</v>
      </c>
      <c r="N183" s="220" t="s">
        <v>43</v>
      </c>
      <c r="O183" s="46"/>
      <c r="P183" s="221">
        <f>O183*H183</f>
        <v>0</v>
      </c>
      <c r="Q183" s="221">
        <v>0.0044999999999999997</v>
      </c>
      <c r="R183" s="221">
        <f>Q183*H183</f>
        <v>0.69759000000000004</v>
      </c>
      <c r="S183" s="221">
        <v>0</v>
      </c>
      <c r="T183" s="222">
        <f>S183*H183</f>
        <v>0</v>
      </c>
      <c r="AR183" s="23" t="s">
        <v>187</v>
      </c>
      <c r="AT183" s="23" t="s">
        <v>182</v>
      </c>
      <c r="AU183" s="23" t="s">
        <v>80</v>
      </c>
      <c r="AY183" s="23" t="s">
        <v>181</v>
      </c>
      <c r="BE183" s="223">
        <f>IF(N183="základní",J183,0)</f>
        <v>0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23" t="s">
        <v>80</v>
      </c>
      <c r="BK183" s="223">
        <f>ROUND(I183*H183,2)</f>
        <v>0</v>
      </c>
      <c r="BL183" s="23" t="s">
        <v>188</v>
      </c>
      <c r="BM183" s="23" t="s">
        <v>466</v>
      </c>
    </row>
    <row r="184" s="1" customFormat="1" ht="16.5" customHeight="1">
      <c r="B184" s="45"/>
      <c r="C184" s="211" t="s">
        <v>467</v>
      </c>
      <c r="D184" s="211" t="s">
        <v>182</v>
      </c>
      <c r="E184" s="212" t="s">
        <v>468</v>
      </c>
      <c r="F184" s="213" t="s">
        <v>469</v>
      </c>
      <c r="G184" s="214" t="s">
        <v>182</v>
      </c>
      <c r="H184" s="215">
        <v>254.5</v>
      </c>
      <c r="I184" s="216"/>
      <c r="J184" s="217">
        <f>ROUND(I184*H184,2)</f>
        <v>0</v>
      </c>
      <c r="K184" s="213" t="s">
        <v>186</v>
      </c>
      <c r="L184" s="218"/>
      <c r="M184" s="219" t="s">
        <v>21</v>
      </c>
      <c r="N184" s="220" t="s">
        <v>43</v>
      </c>
      <c r="O184" s="46"/>
      <c r="P184" s="221">
        <f>O184*H184</f>
        <v>0</v>
      </c>
      <c r="Q184" s="221">
        <v>0</v>
      </c>
      <c r="R184" s="221">
        <f>Q184*H184</f>
        <v>0</v>
      </c>
      <c r="S184" s="221">
        <v>0</v>
      </c>
      <c r="T184" s="222">
        <f>S184*H184</f>
        <v>0</v>
      </c>
      <c r="AR184" s="23" t="s">
        <v>187</v>
      </c>
      <c r="AT184" s="23" t="s">
        <v>182</v>
      </c>
      <c r="AU184" s="23" t="s">
        <v>80</v>
      </c>
      <c r="AY184" s="23" t="s">
        <v>181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23" t="s">
        <v>80</v>
      </c>
      <c r="BK184" s="223">
        <f>ROUND(I184*H184,2)</f>
        <v>0</v>
      </c>
      <c r="BL184" s="23" t="s">
        <v>188</v>
      </c>
      <c r="BM184" s="23" t="s">
        <v>470</v>
      </c>
    </row>
    <row r="185" s="1" customFormat="1" ht="16.5" customHeight="1">
      <c r="B185" s="45"/>
      <c r="C185" s="211" t="s">
        <v>471</v>
      </c>
      <c r="D185" s="211" t="s">
        <v>182</v>
      </c>
      <c r="E185" s="212" t="s">
        <v>472</v>
      </c>
      <c r="F185" s="213" t="s">
        <v>473</v>
      </c>
      <c r="G185" s="214" t="s">
        <v>182</v>
      </c>
      <c r="H185" s="215">
        <v>416.94999999999999</v>
      </c>
      <c r="I185" s="216"/>
      <c r="J185" s="217">
        <f>ROUND(I185*H185,2)</f>
        <v>0</v>
      </c>
      <c r="K185" s="213" t="s">
        <v>186</v>
      </c>
      <c r="L185" s="218"/>
      <c r="M185" s="219" t="s">
        <v>21</v>
      </c>
      <c r="N185" s="220" t="s">
        <v>43</v>
      </c>
      <c r="O185" s="46"/>
      <c r="P185" s="221">
        <f>O185*H185</f>
        <v>0</v>
      </c>
      <c r="Q185" s="221">
        <v>0</v>
      </c>
      <c r="R185" s="221">
        <f>Q185*H185</f>
        <v>0</v>
      </c>
      <c r="S185" s="221">
        <v>0</v>
      </c>
      <c r="T185" s="222">
        <f>S185*H185</f>
        <v>0</v>
      </c>
      <c r="AR185" s="23" t="s">
        <v>187</v>
      </c>
      <c r="AT185" s="23" t="s">
        <v>182</v>
      </c>
      <c r="AU185" s="23" t="s">
        <v>80</v>
      </c>
      <c r="AY185" s="23" t="s">
        <v>181</v>
      </c>
      <c r="BE185" s="223">
        <f>IF(N185="základní",J185,0)</f>
        <v>0</v>
      </c>
      <c r="BF185" s="223">
        <f>IF(N185="snížená",J185,0)</f>
        <v>0</v>
      </c>
      <c r="BG185" s="223">
        <f>IF(N185="zákl. přenesená",J185,0)</f>
        <v>0</v>
      </c>
      <c r="BH185" s="223">
        <f>IF(N185="sníž. přenesená",J185,0)</f>
        <v>0</v>
      </c>
      <c r="BI185" s="223">
        <f>IF(N185="nulová",J185,0)</f>
        <v>0</v>
      </c>
      <c r="BJ185" s="23" t="s">
        <v>80</v>
      </c>
      <c r="BK185" s="223">
        <f>ROUND(I185*H185,2)</f>
        <v>0</v>
      </c>
      <c r="BL185" s="23" t="s">
        <v>188</v>
      </c>
      <c r="BM185" s="23" t="s">
        <v>474</v>
      </c>
    </row>
    <row r="186" s="1" customFormat="1" ht="25.5" customHeight="1">
      <c r="B186" s="45"/>
      <c r="C186" s="211" t="s">
        <v>475</v>
      </c>
      <c r="D186" s="211" t="s">
        <v>182</v>
      </c>
      <c r="E186" s="212" t="s">
        <v>476</v>
      </c>
      <c r="F186" s="213" t="s">
        <v>477</v>
      </c>
      <c r="G186" s="214" t="s">
        <v>478</v>
      </c>
      <c r="H186" s="215">
        <v>0.021999999999999999</v>
      </c>
      <c r="I186" s="216"/>
      <c r="J186" s="217">
        <f>ROUND(I186*H186,2)</f>
        <v>0</v>
      </c>
      <c r="K186" s="213" t="s">
        <v>186</v>
      </c>
      <c r="L186" s="218"/>
      <c r="M186" s="219" t="s">
        <v>21</v>
      </c>
      <c r="N186" s="220" t="s">
        <v>43</v>
      </c>
      <c r="O186" s="46"/>
      <c r="P186" s="221">
        <f>O186*H186</f>
        <v>0</v>
      </c>
      <c r="Q186" s="221">
        <v>0</v>
      </c>
      <c r="R186" s="221">
        <f>Q186*H186</f>
        <v>0</v>
      </c>
      <c r="S186" s="221">
        <v>0</v>
      </c>
      <c r="T186" s="222">
        <f>S186*H186</f>
        <v>0</v>
      </c>
      <c r="AR186" s="23" t="s">
        <v>187</v>
      </c>
      <c r="AT186" s="23" t="s">
        <v>182</v>
      </c>
      <c r="AU186" s="23" t="s">
        <v>80</v>
      </c>
      <c r="AY186" s="23" t="s">
        <v>181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23" t="s">
        <v>80</v>
      </c>
      <c r="BK186" s="223">
        <f>ROUND(I186*H186,2)</f>
        <v>0</v>
      </c>
      <c r="BL186" s="23" t="s">
        <v>188</v>
      </c>
      <c r="BM186" s="23" t="s">
        <v>479</v>
      </c>
    </row>
    <row r="187" s="9" customFormat="1" ht="37.44" customHeight="1">
      <c r="B187" s="197"/>
      <c r="C187" s="198"/>
      <c r="D187" s="199" t="s">
        <v>71</v>
      </c>
      <c r="E187" s="200" t="s">
        <v>480</v>
      </c>
      <c r="F187" s="200" t="s">
        <v>481</v>
      </c>
      <c r="G187" s="198"/>
      <c r="H187" s="198"/>
      <c r="I187" s="201"/>
      <c r="J187" s="202">
        <f>BK187</f>
        <v>0</v>
      </c>
      <c r="K187" s="198"/>
      <c r="L187" s="203"/>
      <c r="M187" s="204"/>
      <c r="N187" s="205"/>
      <c r="O187" s="205"/>
      <c r="P187" s="206">
        <f>SUM(P188:P195)</f>
        <v>0</v>
      </c>
      <c r="Q187" s="205"/>
      <c r="R187" s="206">
        <f>SUM(R188:R195)</f>
        <v>2.2071942899999999</v>
      </c>
      <c r="S187" s="205"/>
      <c r="T187" s="207">
        <f>SUM(T188:T195)</f>
        <v>0</v>
      </c>
      <c r="AR187" s="208" t="s">
        <v>80</v>
      </c>
      <c r="AT187" s="209" t="s">
        <v>71</v>
      </c>
      <c r="AU187" s="209" t="s">
        <v>72</v>
      </c>
      <c r="AY187" s="208" t="s">
        <v>181</v>
      </c>
      <c r="BK187" s="210">
        <f>SUM(BK188:BK195)</f>
        <v>0</v>
      </c>
    </row>
    <row r="188" s="1" customFormat="1" ht="25.5" customHeight="1">
      <c r="B188" s="45"/>
      <c r="C188" s="236" t="s">
        <v>482</v>
      </c>
      <c r="D188" s="236" t="s">
        <v>222</v>
      </c>
      <c r="E188" s="237" t="s">
        <v>483</v>
      </c>
      <c r="F188" s="238" t="s">
        <v>484</v>
      </c>
      <c r="G188" s="239" t="s">
        <v>219</v>
      </c>
      <c r="H188" s="240">
        <v>837.66899999999998</v>
      </c>
      <c r="I188" s="241"/>
      <c r="J188" s="242">
        <f>ROUND(I188*H188,2)</f>
        <v>0</v>
      </c>
      <c r="K188" s="238" t="s">
        <v>186</v>
      </c>
      <c r="L188" s="71"/>
      <c r="M188" s="243" t="s">
        <v>21</v>
      </c>
      <c r="N188" s="244" t="s">
        <v>43</v>
      </c>
      <c r="O188" s="46"/>
      <c r="P188" s="221">
        <f>O188*H188</f>
        <v>0</v>
      </c>
      <c r="Q188" s="221">
        <v>0</v>
      </c>
      <c r="R188" s="221">
        <f>Q188*H188</f>
        <v>0</v>
      </c>
      <c r="S188" s="221">
        <v>0</v>
      </c>
      <c r="T188" s="222">
        <f>S188*H188</f>
        <v>0</v>
      </c>
      <c r="AR188" s="23" t="s">
        <v>188</v>
      </c>
      <c r="AT188" s="23" t="s">
        <v>222</v>
      </c>
      <c r="AU188" s="23" t="s">
        <v>80</v>
      </c>
      <c r="AY188" s="23" t="s">
        <v>181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23" t="s">
        <v>80</v>
      </c>
      <c r="BK188" s="223">
        <f>ROUND(I188*H188,2)</f>
        <v>0</v>
      </c>
      <c r="BL188" s="23" t="s">
        <v>188</v>
      </c>
      <c r="BM188" s="23" t="s">
        <v>485</v>
      </c>
    </row>
    <row r="189" s="1" customFormat="1" ht="16.5" customHeight="1">
      <c r="B189" s="45"/>
      <c r="C189" s="211" t="s">
        <v>486</v>
      </c>
      <c r="D189" s="211" t="s">
        <v>182</v>
      </c>
      <c r="E189" s="212" t="s">
        <v>487</v>
      </c>
      <c r="F189" s="213" t="s">
        <v>488</v>
      </c>
      <c r="G189" s="214" t="s">
        <v>277</v>
      </c>
      <c r="H189" s="215">
        <v>51.975000000000001</v>
      </c>
      <c r="I189" s="216"/>
      <c r="J189" s="217">
        <f>ROUND(I189*H189,2)</f>
        <v>0</v>
      </c>
      <c r="K189" s="213" t="s">
        <v>186</v>
      </c>
      <c r="L189" s="218"/>
      <c r="M189" s="219" t="s">
        <v>21</v>
      </c>
      <c r="N189" s="220" t="s">
        <v>43</v>
      </c>
      <c r="O189" s="46"/>
      <c r="P189" s="221">
        <f>O189*H189</f>
        <v>0</v>
      </c>
      <c r="Q189" s="221">
        <v>0.025000000000000001</v>
      </c>
      <c r="R189" s="221">
        <f>Q189*H189</f>
        <v>1.2993750000000002</v>
      </c>
      <c r="S189" s="221">
        <v>0</v>
      </c>
      <c r="T189" s="222">
        <f>S189*H189</f>
        <v>0</v>
      </c>
      <c r="AR189" s="23" t="s">
        <v>187</v>
      </c>
      <c r="AT189" s="23" t="s">
        <v>182</v>
      </c>
      <c r="AU189" s="23" t="s">
        <v>80</v>
      </c>
      <c r="AY189" s="23" t="s">
        <v>181</v>
      </c>
      <c r="BE189" s="223">
        <f>IF(N189="základní",J189,0)</f>
        <v>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23" t="s">
        <v>80</v>
      </c>
      <c r="BK189" s="223">
        <f>ROUND(I189*H189,2)</f>
        <v>0</v>
      </c>
      <c r="BL189" s="23" t="s">
        <v>188</v>
      </c>
      <c r="BM189" s="23" t="s">
        <v>489</v>
      </c>
    </row>
    <row r="190" s="1" customFormat="1" ht="16.5" customHeight="1">
      <c r="B190" s="45"/>
      <c r="C190" s="211" t="s">
        <v>490</v>
      </c>
      <c r="D190" s="211" t="s">
        <v>182</v>
      </c>
      <c r="E190" s="212" t="s">
        <v>491</v>
      </c>
      <c r="F190" s="213" t="s">
        <v>492</v>
      </c>
      <c r="G190" s="214" t="s">
        <v>277</v>
      </c>
      <c r="H190" s="215">
        <v>22.574999999999999</v>
      </c>
      <c r="I190" s="216"/>
      <c r="J190" s="217">
        <f>ROUND(I190*H190,2)</f>
        <v>0</v>
      </c>
      <c r="K190" s="213" t="s">
        <v>186</v>
      </c>
      <c r="L190" s="218"/>
      <c r="M190" s="219" t="s">
        <v>21</v>
      </c>
      <c r="N190" s="220" t="s">
        <v>43</v>
      </c>
      <c r="O190" s="46"/>
      <c r="P190" s="221">
        <f>O190*H190</f>
        <v>0</v>
      </c>
      <c r="Q190" s="221">
        <v>0.025000000000000001</v>
      </c>
      <c r="R190" s="221">
        <f>Q190*H190</f>
        <v>0.56437499999999996</v>
      </c>
      <c r="S190" s="221">
        <v>0</v>
      </c>
      <c r="T190" s="222">
        <f>S190*H190</f>
        <v>0</v>
      </c>
      <c r="AR190" s="23" t="s">
        <v>187</v>
      </c>
      <c r="AT190" s="23" t="s">
        <v>182</v>
      </c>
      <c r="AU190" s="23" t="s">
        <v>80</v>
      </c>
      <c r="AY190" s="23" t="s">
        <v>181</v>
      </c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23" t="s">
        <v>80</v>
      </c>
      <c r="BK190" s="223">
        <f>ROUND(I190*H190,2)</f>
        <v>0</v>
      </c>
      <c r="BL190" s="23" t="s">
        <v>188</v>
      </c>
      <c r="BM190" s="23" t="s">
        <v>493</v>
      </c>
    </row>
    <row r="191" s="1" customFormat="1" ht="16.5" customHeight="1">
      <c r="B191" s="45"/>
      <c r="C191" s="211" t="s">
        <v>494</v>
      </c>
      <c r="D191" s="211" t="s">
        <v>182</v>
      </c>
      <c r="E191" s="212" t="s">
        <v>495</v>
      </c>
      <c r="F191" s="213" t="s">
        <v>496</v>
      </c>
      <c r="G191" s="214" t="s">
        <v>219</v>
      </c>
      <c r="H191" s="215">
        <v>837.66899999999998</v>
      </c>
      <c r="I191" s="216"/>
      <c r="J191" s="217">
        <f>ROUND(I191*H191,2)</f>
        <v>0</v>
      </c>
      <c r="K191" s="213" t="s">
        <v>186</v>
      </c>
      <c r="L191" s="218"/>
      <c r="M191" s="219" t="s">
        <v>21</v>
      </c>
      <c r="N191" s="220" t="s">
        <v>43</v>
      </c>
      <c r="O191" s="46"/>
      <c r="P191" s="221">
        <f>O191*H191</f>
        <v>0</v>
      </c>
      <c r="Q191" s="221">
        <v>0.00040999999999999999</v>
      </c>
      <c r="R191" s="221">
        <f>Q191*H191</f>
        <v>0.34344428999999999</v>
      </c>
      <c r="S191" s="221">
        <v>0</v>
      </c>
      <c r="T191" s="222">
        <f>S191*H191</f>
        <v>0</v>
      </c>
      <c r="AR191" s="23" t="s">
        <v>187</v>
      </c>
      <c r="AT191" s="23" t="s">
        <v>182</v>
      </c>
      <c r="AU191" s="23" t="s">
        <v>80</v>
      </c>
      <c r="AY191" s="23" t="s">
        <v>181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23" t="s">
        <v>80</v>
      </c>
      <c r="BK191" s="223">
        <f>ROUND(I191*H191,2)</f>
        <v>0</v>
      </c>
      <c r="BL191" s="23" t="s">
        <v>188</v>
      </c>
      <c r="BM191" s="23" t="s">
        <v>497</v>
      </c>
    </row>
    <row r="192" s="1" customFormat="1" ht="16.5" customHeight="1">
      <c r="B192" s="45"/>
      <c r="C192" s="211" t="s">
        <v>498</v>
      </c>
      <c r="D192" s="211" t="s">
        <v>182</v>
      </c>
      <c r="E192" s="212" t="s">
        <v>499</v>
      </c>
      <c r="F192" s="213" t="s">
        <v>500</v>
      </c>
      <c r="G192" s="214" t="s">
        <v>361</v>
      </c>
      <c r="H192" s="215">
        <v>780</v>
      </c>
      <c r="I192" s="216"/>
      <c r="J192" s="217">
        <f>ROUND(I192*H192,2)</f>
        <v>0</v>
      </c>
      <c r="K192" s="213" t="s">
        <v>186</v>
      </c>
      <c r="L192" s="218"/>
      <c r="M192" s="219" t="s">
        <v>21</v>
      </c>
      <c r="N192" s="220" t="s">
        <v>43</v>
      </c>
      <c r="O192" s="46"/>
      <c r="P192" s="221">
        <f>O192*H192</f>
        <v>0</v>
      </c>
      <c r="Q192" s="221">
        <v>0</v>
      </c>
      <c r="R192" s="221">
        <f>Q192*H192</f>
        <v>0</v>
      </c>
      <c r="S192" s="221">
        <v>0</v>
      </c>
      <c r="T192" s="222">
        <f>S192*H192</f>
        <v>0</v>
      </c>
      <c r="AR192" s="23" t="s">
        <v>187</v>
      </c>
      <c r="AT192" s="23" t="s">
        <v>182</v>
      </c>
      <c r="AU192" s="23" t="s">
        <v>80</v>
      </c>
      <c r="AY192" s="23" t="s">
        <v>181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23" t="s">
        <v>80</v>
      </c>
      <c r="BK192" s="223">
        <f>ROUND(I192*H192,2)</f>
        <v>0</v>
      </c>
      <c r="BL192" s="23" t="s">
        <v>188</v>
      </c>
      <c r="BM192" s="23" t="s">
        <v>501</v>
      </c>
    </row>
    <row r="193" s="1" customFormat="1" ht="16.5" customHeight="1">
      <c r="B193" s="45"/>
      <c r="C193" s="211" t="s">
        <v>502</v>
      </c>
      <c r="D193" s="211" t="s">
        <v>182</v>
      </c>
      <c r="E193" s="212" t="s">
        <v>503</v>
      </c>
      <c r="F193" s="213" t="s">
        <v>504</v>
      </c>
      <c r="G193" s="214" t="s">
        <v>182</v>
      </c>
      <c r="H193" s="215">
        <v>367.5</v>
      </c>
      <c r="I193" s="216"/>
      <c r="J193" s="217">
        <f>ROUND(I193*H193,2)</f>
        <v>0</v>
      </c>
      <c r="K193" s="213" t="s">
        <v>186</v>
      </c>
      <c r="L193" s="218"/>
      <c r="M193" s="219" t="s">
        <v>21</v>
      </c>
      <c r="N193" s="220" t="s">
        <v>43</v>
      </c>
      <c r="O193" s="46"/>
      <c r="P193" s="221">
        <f>O193*H193</f>
        <v>0</v>
      </c>
      <c r="Q193" s="221">
        <v>0</v>
      </c>
      <c r="R193" s="221">
        <f>Q193*H193</f>
        <v>0</v>
      </c>
      <c r="S193" s="221">
        <v>0</v>
      </c>
      <c r="T193" s="222">
        <f>S193*H193</f>
        <v>0</v>
      </c>
      <c r="AR193" s="23" t="s">
        <v>187</v>
      </c>
      <c r="AT193" s="23" t="s">
        <v>182</v>
      </c>
      <c r="AU193" s="23" t="s">
        <v>80</v>
      </c>
      <c r="AY193" s="23" t="s">
        <v>181</v>
      </c>
      <c r="BE193" s="223">
        <f>IF(N193="základní",J193,0)</f>
        <v>0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23" t="s">
        <v>80</v>
      </c>
      <c r="BK193" s="223">
        <f>ROUND(I193*H193,2)</f>
        <v>0</v>
      </c>
      <c r="BL193" s="23" t="s">
        <v>188</v>
      </c>
      <c r="BM193" s="23" t="s">
        <v>505</v>
      </c>
    </row>
    <row r="194" s="1" customFormat="1" ht="16.5" customHeight="1">
      <c r="B194" s="45"/>
      <c r="C194" s="211" t="s">
        <v>506</v>
      </c>
      <c r="D194" s="211" t="s">
        <v>182</v>
      </c>
      <c r="E194" s="212" t="s">
        <v>507</v>
      </c>
      <c r="F194" s="213" t="s">
        <v>508</v>
      </c>
      <c r="G194" s="214" t="s">
        <v>182</v>
      </c>
      <c r="H194" s="215">
        <v>451.5</v>
      </c>
      <c r="I194" s="216"/>
      <c r="J194" s="217">
        <f>ROUND(I194*H194,2)</f>
        <v>0</v>
      </c>
      <c r="K194" s="213" t="s">
        <v>186</v>
      </c>
      <c r="L194" s="218"/>
      <c r="M194" s="219" t="s">
        <v>21</v>
      </c>
      <c r="N194" s="220" t="s">
        <v>43</v>
      </c>
      <c r="O194" s="46"/>
      <c r="P194" s="221">
        <f>O194*H194</f>
        <v>0</v>
      </c>
      <c r="Q194" s="221">
        <v>0</v>
      </c>
      <c r="R194" s="221">
        <f>Q194*H194</f>
        <v>0</v>
      </c>
      <c r="S194" s="221">
        <v>0</v>
      </c>
      <c r="T194" s="222">
        <f>S194*H194</f>
        <v>0</v>
      </c>
      <c r="AR194" s="23" t="s">
        <v>187</v>
      </c>
      <c r="AT194" s="23" t="s">
        <v>182</v>
      </c>
      <c r="AU194" s="23" t="s">
        <v>80</v>
      </c>
      <c r="AY194" s="23" t="s">
        <v>181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23" t="s">
        <v>80</v>
      </c>
      <c r="BK194" s="223">
        <f>ROUND(I194*H194,2)</f>
        <v>0</v>
      </c>
      <c r="BL194" s="23" t="s">
        <v>188</v>
      </c>
      <c r="BM194" s="23" t="s">
        <v>509</v>
      </c>
    </row>
    <row r="195" s="1" customFormat="1" ht="16.5" customHeight="1">
      <c r="B195" s="45"/>
      <c r="C195" s="236" t="s">
        <v>510</v>
      </c>
      <c r="D195" s="236" t="s">
        <v>222</v>
      </c>
      <c r="E195" s="237" t="s">
        <v>511</v>
      </c>
      <c r="F195" s="238" t="s">
        <v>512</v>
      </c>
      <c r="G195" s="239" t="s">
        <v>478</v>
      </c>
      <c r="H195" s="240">
        <v>0.02</v>
      </c>
      <c r="I195" s="241"/>
      <c r="J195" s="242">
        <f>ROUND(I195*H195,2)</f>
        <v>0</v>
      </c>
      <c r="K195" s="238" t="s">
        <v>186</v>
      </c>
      <c r="L195" s="71"/>
      <c r="M195" s="243" t="s">
        <v>21</v>
      </c>
      <c r="N195" s="244" t="s">
        <v>43</v>
      </c>
      <c r="O195" s="46"/>
      <c r="P195" s="221">
        <f>O195*H195</f>
        <v>0</v>
      </c>
      <c r="Q195" s="221">
        <v>0</v>
      </c>
      <c r="R195" s="221">
        <f>Q195*H195</f>
        <v>0</v>
      </c>
      <c r="S195" s="221">
        <v>0</v>
      </c>
      <c r="T195" s="222">
        <f>S195*H195</f>
        <v>0</v>
      </c>
      <c r="AR195" s="23" t="s">
        <v>188</v>
      </c>
      <c r="AT195" s="23" t="s">
        <v>222</v>
      </c>
      <c r="AU195" s="23" t="s">
        <v>80</v>
      </c>
      <c r="AY195" s="23" t="s">
        <v>181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23" t="s">
        <v>80</v>
      </c>
      <c r="BK195" s="223">
        <f>ROUND(I195*H195,2)</f>
        <v>0</v>
      </c>
      <c r="BL195" s="23" t="s">
        <v>188</v>
      </c>
      <c r="BM195" s="23" t="s">
        <v>513</v>
      </c>
    </row>
    <row r="196" s="9" customFormat="1" ht="37.44" customHeight="1">
      <c r="B196" s="197"/>
      <c r="C196" s="198"/>
      <c r="D196" s="199" t="s">
        <v>71</v>
      </c>
      <c r="E196" s="200" t="s">
        <v>514</v>
      </c>
      <c r="F196" s="200" t="s">
        <v>515</v>
      </c>
      <c r="G196" s="198"/>
      <c r="H196" s="198"/>
      <c r="I196" s="201"/>
      <c r="J196" s="202">
        <f>BK196</f>
        <v>0</v>
      </c>
      <c r="K196" s="198"/>
      <c r="L196" s="203"/>
      <c r="M196" s="204"/>
      <c r="N196" s="205"/>
      <c r="O196" s="205"/>
      <c r="P196" s="206">
        <f>SUM(P197:P199)</f>
        <v>0</v>
      </c>
      <c r="Q196" s="205"/>
      <c r="R196" s="206">
        <f>SUM(R197:R199)</f>
        <v>0</v>
      </c>
      <c r="S196" s="205"/>
      <c r="T196" s="207">
        <f>SUM(T197:T199)</f>
        <v>0</v>
      </c>
      <c r="AR196" s="208" t="s">
        <v>80</v>
      </c>
      <c r="AT196" s="209" t="s">
        <v>71</v>
      </c>
      <c r="AU196" s="209" t="s">
        <v>72</v>
      </c>
      <c r="AY196" s="208" t="s">
        <v>181</v>
      </c>
      <c r="BK196" s="210">
        <f>SUM(BK197:BK199)</f>
        <v>0</v>
      </c>
    </row>
    <row r="197" s="1" customFormat="1" ht="25.5" customHeight="1">
      <c r="B197" s="45"/>
      <c r="C197" s="211" t="s">
        <v>516</v>
      </c>
      <c r="D197" s="211" t="s">
        <v>182</v>
      </c>
      <c r="E197" s="212" t="s">
        <v>517</v>
      </c>
      <c r="F197" s="213" t="s">
        <v>518</v>
      </c>
      <c r="G197" s="214" t="s">
        <v>225</v>
      </c>
      <c r="H197" s="215">
        <v>206.55000000000001</v>
      </c>
      <c r="I197" s="216"/>
      <c r="J197" s="217">
        <f>ROUND(I197*H197,2)</f>
        <v>0</v>
      </c>
      <c r="K197" s="213" t="s">
        <v>186</v>
      </c>
      <c r="L197" s="218"/>
      <c r="M197" s="219" t="s">
        <v>21</v>
      </c>
      <c r="N197" s="220" t="s">
        <v>43</v>
      </c>
      <c r="O197" s="46"/>
      <c r="P197" s="221">
        <f>O197*H197</f>
        <v>0</v>
      </c>
      <c r="Q197" s="221">
        <v>0</v>
      </c>
      <c r="R197" s="221">
        <f>Q197*H197</f>
        <v>0</v>
      </c>
      <c r="S197" s="221">
        <v>0</v>
      </c>
      <c r="T197" s="222">
        <f>S197*H197</f>
        <v>0</v>
      </c>
      <c r="AR197" s="23" t="s">
        <v>187</v>
      </c>
      <c r="AT197" s="23" t="s">
        <v>182</v>
      </c>
      <c r="AU197" s="23" t="s">
        <v>80</v>
      </c>
      <c r="AY197" s="23" t="s">
        <v>181</v>
      </c>
      <c r="BE197" s="223">
        <f>IF(N197="základní",J197,0)</f>
        <v>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23" t="s">
        <v>80</v>
      </c>
      <c r="BK197" s="223">
        <f>ROUND(I197*H197,2)</f>
        <v>0</v>
      </c>
      <c r="BL197" s="23" t="s">
        <v>188</v>
      </c>
      <c r="BM197" s="23" t="s">
        <v>519</v>
      </c>
    </row>
    <row r="198" s="1" customFormat="1" ht="25.5" customHeight="1">
      <c r="B198" s="45"/>
      <c r="C198" s="211" t="s">
        <v>520</v>
      </c>
      <c r="D198" s="211" t="s">
        <v>182</v>
      </c>
      <c r="E198" s="212" t="s">
        <v>521</v>
      </c>
      <c r="F198" s="213" t="s">
        <v>522</v>
      </c>
      <c r="G198" s="214" t="s">
        <v>225</v>
      </c>
      <c r="H198" s="215">
        <v>445.92000000000002</v>
      </c>
      <c r="I198" s="216"/>
      <c r="J198" s="217">
        <f>ROUND(I198*H198,2)</f>
        <v>0</v>
      </c>
      <c r="K198" s="213" t="s">
        <v>186</v>
      </c>
      <c r="L198" s="218"/>
      <c r="M198" s="219" t="s">
        <v>21</v>
      </c>
      <c r="N198" s="220" t="s">
        <v>43</v>
      </c>
      <c r="O198" s="46"/>
      <c r="P198" s="221">
        <f>O198*H198</f>
        <v>0</v>
      </c>
      <c r="Q198" s="221">
        <v>0</v>
      </c>
      <c r="R198" s="221">
        <f>Q198*H198</f>
        <v>0</v>
      </c>
      <c r="S198" s="221">
        <v>0</v>
      </c>
      <c r="T198" s="222">
        <f>S198*H198</f>
        <v>0</v>
      </c>
      <c r="AR198" s="23" t="s">
        <v>187</v>
      </c>
      <c r="AT198" s="23" t="s">
        <v>182</v>
      </c>
      <c r="AU198" s="23" t="s">
        <v>80</v>
      </c>
      <c r="AY198" s="23" t="s">
        <v>181</v>
      </c>
      <c r="BE198" s="223">
        <f>IF(N198="základní",J198,0)</f>
        <v>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23" t="s">
        <v>80</v>
      </c>
      <c r="BK198" s="223">
        <f>ROUND(I198*H198,2)</f>
        <v>0</v>
      </c>
      <c r="BL198" s="23" t="s">
        <v>188</v>
      </c>
      <c r="BM198" s="23" t="s">
        <v>523</v>
      </c>
    </row>
    <row r="199" s="1" customFormat="1" ht="25.5" customHeight="1">
      <c r="B199" s="45"/>
      <c r="C199" s="211" t="s">
        <v>524</v>
      </c>
      <c r="D199" s="211" t="s">
        <v>182</v>
      </c>
      <c r="E199" s="212" t="s">
        <v>525</v>
      </c>
      <c r="F199" s="213" t="s">
        <v>526</v>
      </c>
      <c r="G199" s="214" t="s">
        <v>478</v>
      </c>
      <c r="H199" s="215">
        <v>0.010999999999999999</v>
      </c>
      <c r="I199" s="216"/>
      <c r="J199" s="217">
        <f>ROUND(I199*H199,2)</f>
        <v>0</v>
      </c>
      <c r="K199" s="213" t="s">
        <v>186</v>
      </c>
      <c r="L199" s="218"/>
      <c r="M199" s="219" t="s">
        <v>21</v>
      </c>
      <c r="N199" s="220" t="s">
        <v>43</v>
      </c>
      <c r="O199" s="46"/>
      <c r="P199" s="221">
        <f>O199*H199</f>
        <v>0</v>
      </c>
      <c r="Q199" s="221">
        <v>0</v>
      </c>
      <c r="R199" s="221">
        <f>Q199*H199</f>
        <v>0</v>
      </c>
      <c r="S199" s="221">
        <v>0</v>
      </c>
      <c r="T199" s="222">
        <f>S199*H199</f>
        <v>0</v>
      </c>
      <c r="AR199" s="23" t="s">
        <v>187</v>
      </c>
      <c r="AT199" s="23" t="s">
        <v>182</v>
      </c>
      <c r="AU199" s="23" t="s">
        <v>80</v>
      </c>
      <c r="AY199" s="23" t="s">
        <v>181</v>
      </c>
      <c r="BE199" s="223">
        <f>IF(N199="základní",J199,0)</f>
        <v>0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23" t="s">
        <v>80</v>
      </c>
      <c r="BK199" s="223">
        <f>ROUND(I199*H199,2)</f>
        <v>0</v>
      </c>
      <c r="BL199" s="23" t="s">
        <v>188</v>
      </c>
      <c r="BM199" s="23" t="s">
        <v>527</v>
      </c>
    </row>
    <row r="200" s="9" customFormat="1" ht="37.44" customHeight="1">
      <c r="B200" s="197"/>
      <c r="C200" s="198"/>
      <c r="D200" s="199" t="s">
        <v>71</v>
      </c>
      <c r="E200" s="200" t="s">
        <v>528</v>
      </c>
      <c r="F200" s="200" t="s">
        <v>529</v>
      </c>
      <c r="G200" s="198"/>
      <c r="H200" s="198"/>
      <c r="I200" s="201"/>
      <c r="J200" s="202">
        <f>BK200</f>
        <v>0</v>
      </c>
      <c r="K200" s="198"/>
      <c r="L200" s="203"/>
      <c r="M200" s="204"/>
      <c r="N200" s="205"/>
      <c r="O200" s="205"/>
      <c r="P200" s="206">
        <f>SUM(P201:P211)</f>
        <v>0</v>
      </c>
      <c r="Q200" s="205"/>
      <c r="R200" s="206">
        <f>SUM(R201:R211)</f>
        <v>0.0030000000000000001</v>
      </c>
      <c r="S200" s="205"/>
      <c r="T200" s="207">
        <f>SUM(T201:T211)</f>
        <v>0</v>
      </c>
      <c r="AR200" s="208" t="s">
        <v>80</v>
      </c>
      <c r="AT200" s="209" t="s">
        <v>71</v>
      </c>
      <c r="AU200" s="209" t="s">
        <v>72</v>
      </c>
      <c r="AY200" s="208" t="s">
        <v>181</v>
      </c>
      <c r="BK200" s="210">
        <f>SUM(BK201:BK211)</f>
        <v>0</v>
      </c>
    </row>
    <row r="201" s="1" customFormat="1" ht="16.5" customHeight="1">
      <c r="B201" s="45"/>
      <c r="C201" s="211" t="s">
        <v>530</v>
      </c>
      <c r="D201" s="211" t="s">
        <v>182</v>
      </c>
      <c r="E201" s="212" t="s">
        <v>531</v>
      </c>
      <c r="F201" s="213" t="s">
        <v>532</v>
      </c>
      <c r="G201" s="214" t="s">
        <v>533</v>
      </c>
      <c r="H201" s="215">
        <v>1</v>
      </c>
      <c r="I201" s="216"/>
      <c r="J201" s="217">
        <f>ROUND(I201*H201,2)</f>
        <v>0</v>
      </c>
      <c r="K201" s="213" t="s">
        <v>186</v>
      </c>
      <c r="L201" s="218"/>
      <c r="M201" s="219" t="s">
        <v>21</v>
      </c>
      <c r="N201" s="220" t="s">
        <v>43</v>
      </c>
      <c r="O201" s="46"/>
      <c r="P201" s="221">
        <f>O201*H201</f>
        <v>0</v>
      </c>
      <c r="Q201" s="221">
        <v>0.0012999999999999999</v>
      </c>
      <c r="R201" s="221">
        <f>Q201*H201</f>
        <v>0.0012999999999999999</v>
      </c>
      <c r="S201" s="221">
        <v>0</v>
      </c>
      <c r="T201" s="222">
        <f>S201*H201</f>
        <v>0</v>
      </c>
      <c r="AR201" s="23" t="s">
        <v>187</v>
      </c>
      <c r="AT201" s="23" t="s">
        <v>182</v>
      </c>
      <c r="AU201" s="23" t="s">
        <v>80</v>
      </c>
      <c r="AY201" s="23" t="s">
        <v>181</v>
      </c>
      <c r="BE201" s="223">
        <f>IF(N201="základní",J201,0)</f>
        <v>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23" t="s">
        <v>80</v>
      </c>
      <c r="BK201" s="223">
        <f>ROUND(I201*H201,2)</f>
        <v>0</v>
      </c>
      <c r="BL201" s="23" t="s">
        <v>188</v>
      </c>
      <c r="BM201" s="23" t="s">
        <v>534</v>
      </c>
    </row>
    <row r="202" s="1" customFormat="1" ht="25.5" customHeight="1">
      <c r="B202" s="45"/>
      <c r="C202" s="211" t="s">
        <v>535</v>
      </c>
      <c r="D202" s="211" t="s">
        <v>182</v>
      </c>
      <c r="E202" s="212" t="s">
        <v>536</v>
      </c>
      <c r="F202" s="213" t="s">
        <v>537</v>
      </c>
      <c r="G202" s="214" t="s">
        <v>533</v>
      </c>
      <c r="H202" s="215">
        <v>2</v>
      </c>
      <c r="I202" s="216"/>
      <c r="J202" s="217">
        <f>ROUND(I202*H202,2)</f>
        <v>0</v>
      </c>
      <c r="K202" s="213" t="s">
        <v>186</v>
      </c>
      <c r="L202" s="218"/>
      <c r="M202" s="219" t="s">
        <v>21</v>
      </c>
      <c r="N202" s="220" t="s">
        <v>43</v>
      </c>
      <c r="O202" s="46"/>
      <c r="P202" s="221">
        <f>O202*H202</f>
        <v>0</v>
      </c>
      <c r="Q202" s="221">
        <v>0.00084999999999999995</v>
      </c>
      <c r="R202" s="221">
        <f>Q202*H202</f>
        <v>0.0016999999999999999</v>
      </c>
      <c r="S202" s="221">
        <v>0</v>
      </c>
      <c r="T202" s="222">
        <f>S202*H202</f>
        <v>0</v>
      </c>
      <c r="AR202" s="23" t="s">
        <v>187</v>
      </c>
      <c r="AT202" s="23" t="s">
        <v>182</v>
      </c>
      <c r="AU202" s="23" t="s">
        <v>80</v>
      </c>
      <c r="AY202" s="23" t="s">
        <v>181</v>
      </c>
      <c r="BE202" s="223">
        <f>IF(N202="základní",J202,0)</f>
        <v>0</v>
      </c>
      <c r="BF202" s="223">
        <f>IF(N202="snížená",J202,0)</f>
        <v>0</v>
      </c>
      <c r="BG202" s="223">
        <f>IF(N202="zákl. přenesená",J202,0)</f>
        <v>0</v>
      </c>
      <c r="BH202" s="223">
        <f>IF(N202="sníž. přenesená",J202,0)</f>
        <v>0</v>
      </c>
      <c r="BI202" s="223">
        <f>IF(N202="nulová",J202,0)</f>
        <v>0</v>
      </c>
      <c r="BJ202" s="23" t="s">
        <v>80</v>
      </c>
      <c r="BK202" s="223">
        <f>ROUND(I202*H202,2)</f>
        <v>0</v>
      </c>
      <c r="BL202" s="23" t="s">
        <v>188</v>
      </c>
      <c r="BM202" s="23" t="s">
        <v>538</v>
      </c>
    </row>
    <row r="203" s="1" customFormat="1" ht="16.5" customHeight="1">
      <c r="B203" s="45"/>
      <c r="C203" s="211" t="s">
        <v>539</v>
      </c>
      <c r="D203" s="211" t="s">
        <v>182</v>
      </c>
      <c r="E203" s="212" t="s">
        <v>540</v>
      </c>
      <c r="F203" s="213" t="s">
        <v>541</v>
      </c>
      <c r="G203" s="214" t="s">
        <v>430</v>
      </c>
      <c r="H203" s="215">
        <v>25</v>
      </c>
      <c r="I203" s="216"/>
      <c r="J203" s="217">
        <f>ROUND(I203*H203,2)</f>
        <v>0</v>
      </c>
      <c r="K203" s="213" t="s">
        <v>186</v>
      </c>
      <c r="L203" s="218"/>
      <c r="M203" s="219" t="s">
        <v>21</v>
      </c>
      <c r="N203" s="220" t="s">
        <v>43</v>
      </c>
      <c r="O203" s="46"/>
      <c r="P203" s="221">
        <f>O203*H203</f>
        <v>0</v>
      </c>
      <c r="Q203" s="221">
        <v>0</v>
      </c>
      <c r="R203" s="221">
        <f>Q203*H203</f>
        <v>0</v>
      </c>
      <c r="S203" s="221">
        <v>0</v>
      </c>
      <c r="T203" s="222">
        <f>S203*H203</f>
        <v>0</v>
      </c>
      <c r="AR203" s="23" t="s">
        <v>187</v>
      </c>
      <c r="AT203" s="23" t="s">
        <v>182</v>
      </c>
      <c r="AU203" s="23" t="s">
        <v>80</v>
      </c>
      <c r="AY203" s="23" t="s">
        <v>181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23" t="s">
        <v>80</v>
      </c>
      <c r="BK203" s="223">
        <f>ROUND(I203*H203,2)</f>
        <v>0</v>
      </c>
      <c r="BL203" s="23" t="s">
        <v>188</v>
      </c>
      <c r="BM203" s="23" t="s">
        <v>542</v>
      </c>
    </row>
    <row r="204" s="1" customFormat="1" ht="16.5" customHeight="1">
      <c r="B204" s="45"/>
      <c r="C204" s="211" t="s">
        <v>543</v>
      </c>
      <c r="D204" s="211" t="s">
        <v>182</v>
      </c>
      <c r="E204" s="212" t="s">
        <v>544</v>
      </c>
      <c r="F204" s="213" t="s">
        <v>545</v>
      </c>
      <c r="G204" s="214" t="s">
        <v>430</v>
      </c>
      <c r="H204" s="215">
        <v>18</v>
      </c>
      <c r="I204" s="216"/>
      <c r="J204" s="217">
        <f>ROUND(I204*H204,2)</f>
        <v>0</v>
      </c>
      <c r="K204" s="213" t="s">
        <v>186</v>
      </c>
      <c r="L204" s="218"/>
      <c r="M204" s="219" t="s">
        <v>21</v>
      </c>
      <c r="N204" s="220" t="s">
        <v>43</v>
      </c>
      <c r="O204" s="46"/>
      <c r="P204" s="221">
        <f>O204*H204</f>
        <v>0</v>
      </c>
      <c r="Q204" s="221">
        <v>0</v>
      </c>
      <c r="R204" s="221">
        <f>Q204*H204</f>
        <v>0</v>
      </c>
      <c r="S204" s="221">
        <v>0</v>
      </c>
      <c r="T204" s="222">
        <f>S204*H204</f>
        <v>0</v>
      </c>
      <c r="AR204" s="23" t="s">
        <v>187</v>
      </c>
      <c r="AT204" s="23" t="s">
        <v>182</v>
      </c>
      <c r="AU204" s="23" t="s">
        <v>80</v>
      </c>
      <c r="AY204" s="23" t="s">
        <v>181</v>
      </c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23" t="s">
        <v>80</v>
      </c>
      <c r="BK204" s="223">
        <f>ROUND(I204*H204,2)</f>
        <v>0</v>
      </c>
      <c r="BL204" s="23" t="s">
        <v>188</v>
      </c>
      <c r="BM204" s="23" t="s">
        <v>546</v>
      </c>
    </row>
    <row r="205" s="1" customFormat="1" ht="16.5" customHeight="1">
      <c r="B205" s="45"/>
      <c r="C205" s="211" t="s">
        <v>547</v>
      </c>
      <c r="D205" s="211" t="s">
        <v>182</v>
      </c>
      <c r="E205" s="212" t="s">
        <v>548</v>
      </c>
      <c r="F205" s="213" t="s">
        <v>549</v>
      </c>
      <c r="G205" s="214" t="s">
        <v>430</v>
      </c>
      <c r="H205" s="215">
        <v>23</v>
      </c>
      <c r="I205" s="216"/>
      <c r="J205" s="217">
        <f>ROUND(I205*H205,2)</f>
        <v>0</v>
      </c>
      <c r="K205" s="213" t="s">
        <v>186</v>
      </c>
      <c r="L205" s="218"/>
      <c r="M205" s="219" t="s">
        <v>21</v>
      </c>
      <c r="N205" s="220" t="s">
        <v>43</v>
      </c>
      <c r="O205" s="46"/>
      <c r="P205" s="221">
        <f>O205*H205</f>
        <v>0</v>
      </c>
      <c r="Q205" s="221">
        <v>0</v>
      </c>
      <c r="R205" s="221">
        <f>Q205*H205</f>
        <v>0</v>
      </c>
      <c r="S205" s="221">
        <v>0</v>
      </c>
      <c r="T205" s="222">
        <f>S205*H205</f>
        <v>0</v>
      </c>
      <c r="AR205" s="23" t="s">
        <v>187</v>
      </c>
      <c r="AT205" s="23" t="s">
        <v>182</v>
      </c>
      <c r="AU205" s="23" t="s">
        <v>80</v>
      </c>
      <c r="AY205" s="23" t="s">
        <v>181</v>
      </c>
      <c r="BE205" s="223">
        <f>IF(N205="základní",J205,0)</f>
        <v>0</v>
      </c>
      <c r="BF205" s="223">
        <f>IF(N205="snížená",J205,0)</f>
        <v>0</v>
      </c>
      <c r="BG205" s="223">
        <f>IF(N205="zákl. přenesená",J205,0)</f>
        <v>0</v>
      </c>
      <c r="BH205" s="223">
        <f>IF(N205="sníž. přenesená",J205,0)</f>
        <v>0</v>
      </c>
      <c r="BI205" s="223">
        <f>IF(N205="nulová",J205,0)</f>
        <v>0</v>
      </c>
      <c r="BJ205" s="23" t="s">
        <v>80</v>
      </c>
      <c r="BK205" s="223">
        <f>ROUND(I205*H205,2)</f>
        <v>0</v>
      </c>
      <c r="BL205" s="23" t="s">
        <v>188</v>
      </c>
      <c r="BM205" s="23" t="s">
        <v>550</v>
      </c>
    </row>
    <row r="206" s="1" customFormat="1" ht="16.5" customHeight="1">
      <c r="B206" s="45"/>
      <c r="C206" s="211" t="s">
        <v>551</v>
      </c>
      <c r="D206" s="211" t="s">
        <v>182</v>
      </c>
      <c r="E206" s="212" t="s">
        <v>552</v>
      </c>
      <c r="F206" s="213" t="s">
        <v>553</v>
      </c>
      <c r="G206" s="214" t="s">
        <v>430</v>
      </c>
      <c r="H206" s="215">
        <v>24</v>
      </c>
      <c r="I206" s="216"/>
      <c r="J206" s="217">
        <f>ROUND(I206*H206,2)</f>
        <v>0</v>
      </c>
      <c r="K206" s="213" t="s">
        <v>186</v>
      </c>
      <c r="L206" s="218"/>
      <c r="M206" s="219" t="s">
        <v>21</v>
      </c>
      <c r="N206" s="220" t="s">
        <v>43</v>
      </c>
      <c r="O206" s="46"/>
      <c r="P206" s="221">
        <f>O206*H206</f>
        <v>0</v>
      </c>
      <c r="Q206" s="221">
        <v>0</v>
      </c>
      <c r="R206" s="221">
        <f>Q206*H206</f>
        <v>0</v>
      </c>
      <c r="S206" s="221">
        <v>0</v>
      </c>
      <c r="T206" s="222">
        <f>S206*H206</f>
        <v>0</v>
      </c>
      <c r="AR206" s="23" t="s">
        <v>187</v>
      </c>
      <c r="AT206" s="23" t="s">
        <v>182</v>
      </c>
      <c r="AU206" s="23" t="s">
        <v>80</v>
      </c>
      <c r="AY206" s="23" t="s">
        <v>181</v>
      </c>
      <c r="BE206" s="223">
        <f>IF(N206="základní",J206,0)</f>
        <v>0</v>
      </c>
      <c r="BF206" s="223">
        <f>IF(N206="snížená",J206,0)</f>
        <v>0</v>
      </c>
      <c r="BG206" s="223">
        <f>IF(N206="zákl. přenesená",J206,0)</f>
        <v>0</v>
      </c>
      <c r="BH206" s="223">
        <f>IF(N206="sníž. přenesená",J206,0)</f>
        <v>0</v>
      </c>
      <c r="BI206" s="223">
        <f>IF(N206="nulová",J206,0)</f>
        <v>0</v>
      </c>
      <c r="BJ206" s="23" t="s">
        <v>80</v>
      </c>
      <c r="BK206" s="223">
        <f>ROUND(I206*H206,2)</f>
        <v>0</v>
      </c>
      <c r="BL206" s="23" t="s">
        <v>188</v>
      </c>
      <c r="BM206" s="23" t="s">
        <v>554</v>
      </c>
    </row>
    <row r="207" s="1" customFormat="1" ht="16.5" customHeight="1">
      <c r="B207" s="45"/>
      <c r="C207" s="211" t="s">
        <v>555</v>
      </c>
      <c r="D207" s="211" t="s">
        <v>182</v>
      </c>
      <c r="E207" s="212" t="s">
        <v>556</v>
      </c>
      <c r="F207" s="213" t="s">
        <v>557</v>
      </c>
      <c r="G207" s="214" t="s">
        <v>430</v>
      </c>
      <c r="H207" s="215">
        <v>18</v>
      </c>
      <c r="I207" s="216"/>
      <c r="J207" s="217">
        <f>ROUND(I207*H207,2)</f>
        <v>0</v>
      </c>
      <c r="K207" s="213" t="s">
        <v>186</v>
      </c>
      <c r="L207" s="218"/>
      <c r="M207" s="219" t="s">
        <v>21</v>
      </c>
      <c r="N207" s="220" t="s">
        <v>43</v>
      </c>
      <c r="O207" s="46"/>
      <c r="P207" s="221">
        <f>O207*H207</f>
        <v>0</v>
      </c>
      <c r="Q207" s="221">
        <v>0</v>
      </c>
      <c r="R207" s="221">
        <f>Q207*H207</f>
        <v>0</v>
      </c>
      <c r="S207" s="221">
        <v>0</v>
      </c>
      <c r="T207" s="222">
        <f>S207*H207</f>
        <v>0</v>
      </c>
      <c r="AR207" s="23" t="s">
        <v>187</v>
      </c>
      <c r="AT207" s="23" t="s">
        <v>182</v>
      </c>
      <c r="AU207" s="23" t="s">
        <v>80</v>
      </c>
      <c r="AY207" s="23" t="s">
        <v>181</v>
      </c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23" t="s">
        <v>80</v>
      </c>
      <c r="BK207" s="223">
        <f>ROUND(I207*H207,2)</f>
        <v>0</v>
      </c>
      <c r="BL207" s="23" t="s">
        <v>188</v>
      </c>
      <c r="BM207" s="23" t="s">
        <v>558</v>
      </c>
    </row>
    <row r="208" s="1" customFormat="1" ht="16.5" customHeight="1">
      <c r="B208" s="45"/>
      <c r="C208" s="211" t="s">
        <v>559</v>
      </c>
      <c r="D208" s="211" t="s">
        <v>182</v>
      </c>
      <c r="E208" s="212" t="s">
        <v>560</v>
      </c>
      <c r="F208" s="213" t="s">
        <v>561</v>
      </c>
      <c r="G208" s="214" t="s">
        <v>430</v>
      </c>
      <c r="H208" s="215">
        <v>14</v>
      </c>
      <c r="I208" s="216"/>
      <c r="J208" s="217">
        <f>ROUND(I208*H208,2)</f>
        <v>0</v>
      </c>
      <c r="K208" s="213" t="s">
        <v>186</v>
      </c>
      <c r="L208" s="218"/>
      <c r="M208" s="219" t="s">
        <v>21</v>
      </c>
      <c r="N208" s="220" t="s">
        <v>43</v>
      </c>
      <c r="O208" s="46"/>
      <c r="P208" s="221">
        <f>O208*H208</f>
        <v>0</v>
      </c>
      <c r="Q208" s="221">
        <v>0</v>
      </c>
      <c r="R208" s="221">
        <f>Q208*H208</f>
        <v>0</v>
      </c>
      <c r="S208" s="221">
        <v>0</v>
      </c>
      <c r="T208" s="222">
        <f>S208*H208</f>
        <v>0</v>
      </c>
      <c r="AR208" s="23" t="s">
        <v>187</v>
      </c>
      <c r="AT208" s="23" t="s">
        <v>182</v>
      </c>
      <c r="AU208" s="23" t="s">
        <v>80</v>
      </c>
      <c r="AY208" s="23" t="s">
        <v>181</v>
      </c>
      <c r="BE208" s="223">
        <f>IF(N208="základní",J208,0)</f>
        <v>0</v>
      </c>
      <c r="BF208" s="223">
        <f>IF(N208="snížená",J208,0)</f>
        <v>0</v>
      </c>
      <c r="BG208" s="223">
        <f>IF(N208="zákl. přenesená",J208,0)</f>
        <v>0</v>
      </c>
      <c r="BH208" s="223">
        <f>IF(N208="sníž. přenesená",J208,0)</f>
        <v>0</v>
      </c>
      <c r="BI208" s="223">
        <f>IF(N208="nulová",J208,0)</f>
        <v>0</v>
      </c>
      <c r="BJ208" s="23" t="s">
        <v>80</v>
      </c>
      <c r="BK208" s="223">
        <f>ROUND(I208*H208,2)</f>
        <v>0</v>
      </c>
      <c r="BL208" s="23" t="s">
        <v>188</v>
      </c>
      <c r="BM208" s="23" t="s">
        <v>562</v>
      </c>
    </row>
    <row r="209" s="1" customFormat="1" ht="16.5" customHeight="1">
      <c r="B209" s="45"/>
      <c r="C209" s="211" t="s">
        <v>563</v>
      </c>
      <c r="D209" s="211" t="s">
        <v>182</v>
      </c>
      <c r="E209" s="212" t="s">
        <v>564</v>
      </c>
      <c r="F209" s="213" t="s">
        <v>565</v>
      </c>
      <c r="G209" s="214" t="s">
        <v>430</v>
      </c>
      <c r="H209" s="215">
        <v>64</v>
      </c>
      <c r="I209" s="216"/>
      <c r="J209" s="217">
        <f>ROUND(I209*H209,2)</f>
        <v>0</v>
      </c>
      <c r="K209" s="213" t="s">
        <v>186</v>
      </c>
      <c r="L209" s="218"/>
      <c r="M209" s="219" t="s">
        <v>21</v>
      </c>
      <c r="N209" s="220" t="s">
        <v>43</v>
      </c>
      <c r="O209" s="46"/>
      <c r="P209" s="221">
        <f>O209*H209</f>
        <v>0</v>
      </c>
      <c r="Q209" s="221">
        <v>0</v>
      </c>
      <c r="R209" s="221">
        <f>Q209*H209</f>
        <v>0</v>
      </c>
      <c r="S209" s="221">
        <v>0</v>
      </c>
      <c r="T209" s="222">
        <f>S209*H209</f>
        <v>0</v>
      </c>
      <c r="AR209" s="23" t="s">
        <v>187</v>
      </c>
      <c r="AT209" s="23" t="s">
        <v>182</v>
      </c>
      <c r="AU209" s="23" t="s">
        <v>80</v>
      </c>
      <c r="AY209" s="23" t="s">
        <v>181</v>
      </c>
      <c r="BE209" s="223">
        <f>IF(N209="základní",J209,0)</f>
        <v>0</v>
      </c>
      <c r="BF209" s="223">
        <f>IF(N209="snížená",J209,0)</f>
        <v>0</v>
      </c>
      <c r="BG209" s="223">
        <f>IF(N209="zákl. přenesená",J209,0)</f>
        <v>0</v>
      </c>
      <c r="BH209" s="223">
        <f>IF(N209="sníž. přenesená",J209,0)</f>
        <v>0</v>
      </c>
      <c r="BI209" s="223">
        <f>IF(N209="nulová",J209,0)</f>
        <v>0</v>
      </c>
      <c r="BJ209" s="23" t="s">
        <v>80</v>
      </c>
      <c r="BK209" s="223">
        <f>ROUND(I209*H209,2)</f>
        <v>0</v>
      </c>
      <c r="BL209" s="23" t="s">
        <v>188</v>
      </c>
      <c r="BM209" s="23" t="s">
        <v>566</v>
      </c>
    </row>
    <row r="210" s="1" customFormat="1" ht="16.5" customHeight="1">
      <c r="B210" s="45"/>
      <c r="C210" s="211" t="s">
        <v>567</v>
      </c>
      <c r="D210" s="211" t="s">
        <v>182</v>
      </c>
      <c r="E210" s="212" t="s">
        <v>568</v>
      </c>
      <c r="F210" s="213" t="s">
        <v>569</v>
      </c>
      <c r="G210" s="214" t="s">
        <v>430</v>
      </c>
      <c r="H210" s="215">
        <v>15</v>
      </c>
      <c r="I210" s="216"/>
      <c r="J210" s="217">
        <f>ROUND(I210*H210,2)</f>
        <v>0</v>
      </c>
      <c r="K210" s="213" t="s">
        <v>186</v>
      </c>
      <c r="L210" s="218"/>
      <c r="M210" s="219" t="s">
        <v>21</v>
      </c>
      <c r="N210" s="220" t="s">
        <v>43</v>
      </c>
      <c r="O210" s="46"/>
      <c r="P210" s="221">
        <f>O210*H210</f>
        <v>0</v>
      </c>
      <c r="Q210" s="221">
        <v>0</v>
      </c>
      <c r="R210" s="221">
        <f>Q210*H210</f>
        <v>0</v>
      </c>
      <c r="S210" s="221">
        <v>0</v>
      </c>
      <c r="T210" s="222">
        <f>S210*H210</f>
        <v>0</v>
      </c>
      <c r="AR210" s="23" t="s">
        <v>187</v>
      </c>
      <c r="AT210" s="23" t="s">
        <v>182</v>
      </c>
      <c r="AU210" s="23" t="s">
        <v>80</v>
      </c>
      <c r="AY210" s="23" t="s">
        <v>181</v>
      </c>
      <c r="BE210" s="223">
        <f>IF(N210="základní",J210,0)</f>
        <v>0</v>
      </c>
      <c r="BF210" s="223">
        <f>IF(N210="snížená",J210,0)</f>
        <v>0</v>
      </c>
      <c r="BG210" s="223">
        <f>IF(N210="zákl. přenesená",J210,0)</f>
        <v>0</v>
      </c>
      <c r="BH210" s="223">
        <f>IF(N210="sníž. přenesená",J210,0)</f>
        <v>0</v>
      </c>
      <c r="BI210" s="223">
        <f>IF(N210="nulová",J210,0)</f>
        <v>0</v>
      </c>
      <c r="BJ210" s="23" t="s">
        <v>80</v>
      </c>
      <c r="BK210" s="223">
        <f>ROUND(I210*H210,2)</f>
        <v>0</v>
      </c>
      <c r="BL210" s="23" t="s">
        <v>188</v>
      </c>
      <c r="BM210" s="23" t="s">
        <v>570</v>
      </c>
    </row>
    <row r="211" s="1" customFormat="1" ht="16.5" customHeight="1">
      <c r="B211" s="45"/>
      <c r="C211" s="211" t="s">
        <v>571</v>
      </c>
      <c r="D211" s="211" t="s">
        <v>182</v>
      </c>
      <c r="E211" s="212" t="s">
        <v>572</v>
      </c>
      <c r="F211" s="213" t="s">
        <v>573</v>
      </c>
      <c r="G211" s="214" t="s">
        <v>478</v>
      </c>
      <c r="H211" s="215">
        <v>0.002</v>
      </c>
      <c r="I211" s="216"/>
      <c r="J211" s="217">
        <f>ROUND(I211*H211,2)</f>
        <v>0</v>
      </c>
      <c r="K211" s="213" t="s">
        <v>186</v>
      </c>
      <c r="L211" s="218"/>
      <c r="M211" s="219" t="s">
        <v>21</v>
      </c>
      <c r="N211" s="220" t="s">
        <v>43</v>
      </c>
      <c r="O211" s="46"/>
      <c r="P211" s="221">
        <f>O211*H211</f>
        <v>0</v>
      </c>
      <c r="Q211" s="221">
        <v>0</v>
      </c>
      <c r="R211" s="221">
        <f>Q211*H211</f>
        <v>0</v>
      </c>
      <c r="S211" s="221">
        <v>0</v>
      </c>
      <c r="T211" s="222">
        <f>S211*H211</f>
        <v>0</v>
      </c>
      <c r="AR211" s="23" t="s">
        <v>187</v>
      </c>
      <c r="AT211" s="23" t="s">
        <v>182</v>
      </c>
      <c r="AU211" s="23" t="s">
        <v>80</v>
      </c>
      <c r="AY211" s="23" t="s">
        <v>181</v>
      </c>
      <c r="BE211" s="223">
        <f>IF(N211="základní",J211,0)</f>
        <v>0</v>
      </c>
      <c r="BF211" s="223">
        <f>IF(N211="snížená",J211,0)</f>
        <v>0</v>
      </c>
      <c r="BG211" s="223">
        <f>IF(N211="zákl. přenesená",J211,0)</f>
        <v>0</v>
      </c>
      <c r="BH211" s="223">
        <f>IF(N211="sníž. přenesená",J211,0)</f>
        <v>0</v>
      </c>
      <c r="BI211" s="223">
        <f>IF(N211="nulová",J211,0)</f>
        <v>0</v>
      </c>
      <c r="BJ211" s="23" t="s">
        <v>80</v>
      </c>
      <c r="BK211" s="223">
        <f>ROUND(I211*H211,2)</f>
        <v>0</v>
      </c>
      <c r="BL211" s="23" t="s">
        <v>188</v>
      </c>
      <c r="BM211" s="23" t="s">
        <v>574</v>
      </c>
    </row>
    <row r="212" s="9" customFormat="1" ht="37.44" customHeight="1">
      <c r="B212" s="197"/>
      <c r="C212" s="198"/>
      <c r="D212" s="199" t="s">
        <v>71</v>
      </c>
      <c r="E212" s="200" t="s">
        <v>575</v>
      </c>
      <c r="F212" s="200" t="s">
        <v>576</v>
      </c>
      <c r="G212" s="198"/>
      <c r="H212" s="198"/>
      <c r="I212" s="201"/>
      <c r="J212" s="202">
        <f>BK212</f>
        <v>0</v>
      </c>
      <c r="K212" s="198"/>
      <c r="L212" s="203"/>
      <c r="M212" s="204"/>
      <c r="N212" s="205"/>
      <c r="O212" s="205"/>
      <c r="P212" s="206">
        <f>SUM(P213:P218)</f>
        <v>0</v>
      </c>
      <c r="Q212" s="205"/>
      <c r="R212" s="206">
        <f>SUM(R213:R218)</f>
        <v>1.3689929999999999</v>
      </c>
      <c r="S212" s="205"/>
      <c r="T212" s="207">
        <f>SUM(T213:T218)</f>
        <v>0</v>
      </c>
      <c r="AR212" s="208" t="s">
        <v>80</v>
      </c>
      <c r="AT212" s="209" t="s">
        <v>71</v>
      </c>
      <c r="AU212" s="209" t="s">
        <v>72</v>
      </c>
      <c r="AY212" s="208" t="s">
        <v>181</v>
      </c>
      <c r="BK212" s="210">
        <f>SUM(BK213:BK218)</f>
        <v>0</v>
      </c>
    </row>
    <row r="213" s="1" customFormat="1" ht="16.5" customHeight="1">
      <c r="B213" s="45"/>
      <c r="C213" s="211" t="s">
        <v>577</v>
      </c>
      <c r="D213" s="211" t="s">
        <v>182</v>
      </c>
      <c r="E213" s="212" t="s">
        <v>578</v>
      </c>
      <c r="F213" s="213" t="s">
        <v>579</v>
      </c>
      <c r="G213" s="214" t="s">
        <v>219</v>
      </c>
      <c r="H213" s="215">
        <v>19.300000000000001</v>
      </c>
      <c r="I213" s="216"/>
      <c r="J213" s="217">
        <f>ROUND(I213*H213,2)</f>
        <v>0</v>
      </c>
      <c r="K213" s="213" t="s">
        <v>186</v>
      </c>
      <c r="L213" s="218"/>
      <c r="M213" s="219" t="s">
        <v>21</v>
      </c>
      <c r="N213" s="220" t="s">
        <v>43</v>
      </c>
      <c r="O213" s="46"/>
      <c r="P213" s="221">
        <f>O213*H213</f>
        <v>0</v>
      </c>
      <c r="Q213" s="221">
        <v>0.014409999999999999</v>
      </c>
      <c r="R213" s="221">
        <f>Q213*H213</f>
        <v>0.278113</v>
      </c>
      <c r="S213" s="221">
        <v>0</v>
      </c>
      <c r="T213" s="222">
        <f>S213*H213</f>
        <v>0</v>
      </c>
      <c r="AR213" s="23" t="s">
        <v>187</v>
      </c>
      <c r="AT213" s="23" t="s">
        <v>182</v>
      </c>
      <c r="AU213" s="23" t="s">
        <v>80</v>
      </c>
      <c r="AY213" s="23" t="s">
        <v>181</v>
      </c>
      <c r="BE213" s="223">
        <f>IF(N213="základní",J213,0)</f>
        <v>0</v>
      </c>
      <c r="BF213" s="223">
        <f>IF(N213="snížená",J213,0)</f>
        <v>0</v>
      </c>
      <c r="BG213" s="223">
        <f>IF(N213="zákl. přenesená",J213,0)</f>
        <v>0</v>
      </c>
      <c r="BH213" s="223">
        <f>IF(N213="sníž. přenesená",J213,0)</f>
        <v>0</v>
      </c>
      <c r="BI213" s="223">
        <f>IF(N213="nulová",J213,0)</f>
        <v>0</v>
      </c>
      <c r="BJ213" s="23" t="s">
        <v>80</v>
      </c>
      <c r="BK213" s="223">
        <f>ROUND(I213*H213,2)</f>
        <v>0</v>
      </c>
      <c r="BL213" s="23" t="s">
        <v>188</v>
      </c>
      <c r="BM213" s="23" t="s">
        <v>580</v>
      </c>
    </row>
    <row r="214" s="1" customFormat="1" ht="16.5" customHeight="1">
      <c r="B214" s="45"/>
      <c r="C214" s="211" t="s">
        <v>581</v>
      </c>
      <c r="D214" s="211" t="s">
        <v>182</v>
      </c>
      <c r="E214" s="212" t="s">
        <v>578</v>
      </c>
      <c r="F214" s="213" t="s">
        <v>579</v>
      </c>
      <c r="G214" s="214" t="s">
        <v>219</v>
      </c>
      <c r="H214" s="215">
        <v>67.400000000000006</v>
      </c>
      <c r="I214" s="216"/>
      <c r="J214" s="217">
        <f>ROUND(I214*H214,2)</f>
        <v>0</v>
      </c>
      <c r="K214" s="213" t="s">
        <v>186</v>
      </c>
      <c r="L214" s="218"/>
      <c r="M214" s="219" t="s">
        <v>21</v>
      </c>
      <c r="N214" s="220" t="s">
        <v>43</v>
      </c>
      <c r="O214" s="46"/>
      <c r="P214" s="221">
        <f>O214*H214</f>
        <v>0</v>
      </c>
      <c r="Q214" s="221">
        <v>0.014409999999999999</v>
      </c>
      <c r="R214" s="221">
        <f>Q214*H214</f>
        <v>0.97123400000000004</v>
      </c>
      <c r="S214" s="221">
        <v>0</v>
      </c>
      <c r="T214" s="222">
        <f>S214*H214</f>
        <v>0</v>
      </c>
      <c r="AR214" s="23" t="s">
        <v>187</v>
      </c>
      <c r="AT214" s="23" t="s">
        <v>182</v>
      </c>
      <c r="AU214" s="23" t="s">
        <v>80</v>
      </c>
      <c r="AY214" s="23" t="s">
        <v>181</v>
      </c>
      <c r="BE214" s="223">
        <f>IF(N214="základní",J214,0)</f>
        <v>0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23" t="s">
        <v>80</v>
      </c>
      <c r="BK214" s="223">
        <f>ROUND(I214*H214,2)</f>
        <v>0</v>
      </c>
      <c r="BL214" s="23" t="s">
        <v>188</v>
      </c>
      <c r="BM214" s="23" t="s">
        <v>582</v>
      </c>
    </row>
    <row r="215" s="1" customFormat="1" ht="16.5" customHeight="1">
      <c r="B215" s="45"/>
      <c r="C215" s="211" t="s">
        <v>583</v>
      </c>
      <c r="D215" s="211" t="s">
        <v>182</v>
      </c>
      <c r="E215" s="212" t="s">
        <v>584</v>
      </c>
      <c r="F215" s="213" t="s">
        <v>585</v>
      </c>
      <c r="G215" s="214" t="s">
        <v>219</v>
      </c>
      <c r="H215" s="215">
        <v>86.700000000000003</v>
      </c>
      <c r="I215" s="216"/>
      <c r="J215" s="217">
        <f>ROUND(I215*H215,2)</f>
        <v>0</v>
      </c>
      <c r="K215" s="213" t="s">
        <v>186</v>
      </c>
      <c r="L215" s="218"/>
      <c r="M215" s="219" t="s">
        <v>21</v>
      </c>
      <c r="N215" s="220" t="s">
        <v>43</v>
      </c>
      <c r="O215" s="46"/>
      <c r="P215" s="221">
        <f>O215*H215</f>
        <v>0</v>
      </c>
      <c r="Q215" s="221">
        <v>0.00010000000000000001</v>
      </c>
      <c r="R215" s="221">
        <f>Q215*H215</f>
        <v>0.0086700000000000006</v>
      </c>
      <c r="S215" s="221">
        <v>0</v>
      </c>
      <c r="T215" s="222">
        <f>S215*H215</f>
        <v>0</v>
      </c>
      <c r="AR215" s="23" t="s">
        <v>187</v>
      </c>
      <c r="AT215" s="23" t="s">
        <v>182</v>
      </c>
      <c r="AU215" s="23" t="s">
        <v>80</v>
      </c>
      <c r="AY215" s="23" t="s">
        <v>181</v>
      </c>
      <c r="BE215" s="223">
        <f>IF(N215="základní",J215,0)</f>
        <v>0</v>
      </c>
      <c r="BF215" s="223">
        <f>IF(N215="snížená",J215,0)</f>
        <v>0</v>
      </c>
      <c r="BG215" s="223">
        <f>IF(N215="zákl. přenesená",J215,0)</f>
        <v>0</v>
      </c>
      <c r="BH215" s="223">
        <f>IF(N215="sníž. přenesená",J215,0)</f>
        <v>0</v>
      </c>
      <c r="BI215" s="223">
        <f>IF(N215="nulová",J215,0)</f>
        <v>0</v>
      </c>
      <c r="BJ215" s="23" t="s">
        <v>80</v>
      </c>
      <c r="BK215" s="223">
        <f>ROUND(I215*H215,2)</f>
        <v>0</v>
      </c>
      <c r="BL215" s="23" t="s">
        <v>188</v>
      </c>
      <c r="BM215" s="23" t="s">
        <v>586</v>
      </c>
    </row>
    <row r="216" s="1" customFormat="1" ht="25.5" customHeight="1">
      <c r="B216" s="45"/>
      <c r="C216" s="211" t="s">
        <v>587</v>
      </c>
      <c r="D216" s="211" t="s">
        <v>182</v>
      </c>
      <c r="E216" s="212" t="s">
        <v>588</v>
      </c>
      <c r="F216" s="213" t="s">
        <v>589</v>
      </c>
      <c r="G216" s="214" t="s">
        <v>225</v>
      </c>
      <c r="H216" s="215">
        <v>3.8399999999999999</v>
      </c>
      <c r="I216" s="216"/>
      <c r="J216" s="217">
        <f>ROUND(I216*H216,2)</f>
        <v>0</v>
      </c>
      <c r="K216" s="213" t="s">
        <v>186</v>
      </c>
      <c r="L216" s="218"/>
      <c r="M216" s="219" t="s">
        <v>21</v>
      </c>
      <c r="N216" s="220" t="s">
        <v>43</v>
      </c>
      <c r="O216" s="46"/>
      <c r="P216" s="221">
        <f>O216*H216</f>
        <v>0</v>
      </c>
      <c r="Q216" s="221">
        <v>0.028799999999999999</v>
      </c>
      <c r="R216" s="221">
        <f>Q216*H216</f>
        <v>0.110592</v>
      </c>
      <c r="S216" s="221">
        <v>0</v>
      </c>
      <c r="T216" s="222">
        <f>S216*H216</f>
        <v>0</v>
      </c>
      <c r="AR216" s="23" t="s">
        <v>187</v>
      </c>
      <c r="AT216" s="23" t="s">
        <v>182</v>
      </c>
      <c r="AU216" s="23" t="s">
        <v>80</v>
      </c>
      <c r="AY216" s="23" t="s">
        <v>181</v>
      </c>
      <c r="BE216" s="223">
        <f>IF(N216="základní",J216,0)</f>
        <v>0</v>
      </c>
      <c r="BF216" s="223">
        <f>IF(N216="snížená",J216,0)</f>
        <v>0</v>
      </c>
      <c r="BG216" s="223">
        <f>IF(N216="zákl. přenesená",J216,0)</f>
        <v>0</v>
      </c>
      <c r="BH216" s="223">
        <f>IF(N216="sníž. přenesená",J216,0)</f>
        <v>0</v>
      </c>
      <c r="BI216" s="223">
        <f>IF(N216="nulová",J216,0)</f>
        <v>0</v>
      </c>
      <c r="BJ216" s="23" t="s">
        <v>80</v>
      </c>
      <c r="BK216" s="223">
        <f>ROUND(I216*H216,2)</f>
        <v>0</v>
      </c>
      <c r="BL216" s="23" t="s">
        <v>188</v>
      </c>
      <c r="BM216" s="23" t="s">
        <v>590</v>
      </c>
    </row>
    <row r="217" s="1" customFormat="1" ht="16.5" customHeight="1">
      <c r="B217" s="45"/>
      <c r="C217" s="211" t="s">
        <v>591</v>
      </c>
      <c r="D217" s="211" t="s">
        <v>182</v>
      </c>
      <c r="E217" s="212" t="s">
        <v>592</v>
      </c>
      <c r="F217" s="213" t="s">
        <v>593</v>
      </c>
      <c r="G217" s="214" t="s">
        <v>219</v>
      </c>
      <c r="H217" s="215">
        <v>3.8399999999999999</v>
      </c>
      <c r="I217" s="216"/>
      <c r="J217" s="217">
        <f>ROUND(I217*H217,2)</f>
        <v>0</v>
      </c>
      <c r="K217" s="213" t="s">
        <v>186</v>
      </c>
      <c r="L217" s="218"/>
      <c r="M217" s="219" t="s">
        <v>21</v>
      </c>
      <c r="N217" s="220" t="s">
        <v>43</v>
      </c>
      <c r="O217" s="46"/>
      <c r="P217" s="221">
        <f>O217*H217</f>
        <v>0</v>
      </c>
      <c r="Q217" s="221">
        <v>0.00010000000000000001</v>
      </c>
      <c r="R217" s="221">
        <f>Q217*H217</f>
        <v>0.00038400000000000001</v>
      </c>
      <c r="S217" s="221">
        <v>0</v>
      </c>
      <c r="T217" s="222">
        <f>S217*H217</f>
        <v>0</v>
      </c>
      <c r="AR217" s="23" t="s">
        <v>187</v>
      </c>
      <c r="AT217" s="23" t="s">
        <v>182</v>
      </c>
      <c r="AU217" s="23" t="s">
        <v>80</v>
      </c>
      <c r="AY217" s="23" t="s">
        <v>181</v>
      </c>
      <c r="BE217" s="223">
        <f>IF(N217="základní",J217,0)</f>
        <v>0</v>
      </c>
      <c r="BF217" s="223">
        <f>IF(N217="snížená",J217,0)</f>
        <v>0</v>
      </c>
      <c r="BG217" s="223">
        <f>IF(N217="zákl. přenesená",J217,0)</f>
        <v>0</v>
      </c>
      <c r="BH217" s="223">
        <f>IF(N217="sníž. přenesená",J217,0)</f>
        <v>0</v>
      </c>
      <c r="BI217" s="223">
        <f>IF(N217="nulová",J217,0)</f>
        <v>0</v>
      </c>
      <c r="BJ217" s="23" t="s">
        <v>80</v>
      </c>
      <c r="BK217" s="223">
        <f>ROUND(I217*H217,2)</f>
        <v>0</v>
      </c>
      <c r="BL217" s="23" t="s">
        <v>188</v>
      </c>
      <c r="BM217" s="23" t="s">
        <v>594</v>
      </c>
    </row>
    <row r="218" s="1" customFormat="1" ht="25.5" customHeight="1">
      <c r="B218" s="45"/>
      <c r="C218" s="211" t="s">
        <v>595</v>
      </c>
      <c r="D218" s="211" t="s">
        <v>182</v>
      </c>
      <c r="E218" s="212" t="s">
        <v>596</v>
      </c>
      <c r="F218" s="213" t="s">
        <v>597</v>
      </c>
      <c r="G218" s="214" t="s">
        <v>256</v>
      </c>
      <c r="H218" s="215">
        <v>1.369</v>
      </c>
      <c r="I218" s="216"/>
      <c r="J218" s="217">
        <f>ROUND(I218*H218,2)</f>
        <v>0</v>
      </c>
      <c r="K218" s="213" t="s">
        <v>186</v>
      </c>
      <c r="L218" s="218"/>
      <c r="M218" s="219" t="s">
        <v>21</v>
      </c>
      <c r="N218" s="220" t="s">
        <v>43</v>
      </c>
      <c r="O218" s="46"/>
      <c r="P218" s="221">
        <f>O218*H218</f>
        <v>0</v>
      </c>
      <c r="Q218" s="221">
        <v>0</v>
      </c>
      <c r="R218" s="221">
        <f>Q218*H218</f>
        <v>0</v>
      </c>
      <c r="S218" s="221">
        <v>0</v>
      </c>
      <c r="T218" s="222">
        <f>S218*H218</f>
        <v>0</v>
      </c>
      <c r="AR218" s="23" t="s">
        <v>187</v>
      </c>
      <c r="AT218" s="23" t="s">
        <v>182</v>
      </c>
      <c r="AU218" s="23" t="s">
        <v>80</v>
      </c>
      <c r="AY218" s="23" t="s">
        <v>181</v>
      </c>
      <c r="BE218" s="223">
        <f>IF(N218="základní",J218,0)</f>
        <v>0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23" t="s">
        <v>80</v>
      </c>
      <c r="BK218" s="223">
        <f>ROUND(I218*H218,2)</f>
        <v>0</v>
      </c>
      <c r="BL218" s="23" t="s">
        <v>188</v>
      </c>
      <c r="BM218" s="23" t="s">
        <v>598</v>
      </c>
    </row>
    <row r="219" s="9" customFormat="1" ht="37.44" customHeight="1">
      <c r="B219" s="197"/>
      <c r="C219" s="198"/>
      <c r="D219" s="199" t="s">
        <v>71</v>
      </c>
      <c r="E219" s="200" t="s">
        <v>599</v>
      </c>
      <c r="F219" s="200" t="s">
        <v>600</v>
      </c>
      <c r="G219" s="198"/>
      <c r="H219" s="198"/>
      <c r="I219" s="201"/>
      <c r="J219" s="202">
        <f>BK219</f>
        <v>0</v>
      </c>
      <c r="K219" s="198"/>
      <c r="L219" s="203"/>
      <c r="M219" s="204"/>
      <c r="N219" s="205"/>
      <c r="O219" s="205"/>
      <c r="P219" s="206">
        <f>SUM(P220:P222)</f>
        <v>0</v>
      </c>
      <c r="Q219" s="205"/>
      <c r="R219" s="206">
        <f>SUM(R220:R222)</f>
        <v>2.228148</v>
      </c>
      <c r="S219" s="205"/>
      <c r="T219" s="207">
        <f>SUM(T220:T222)</f>
        <v>0</v>
      </c>
      <c r="AR219" s="208" t="s">
        <v>80</v>
      </c>
      <c r="AT219" s="209" t="s">
        <v>71</v>
      </c>
      <c r="AU219" s="209" t="s">
        <v>72</v>
      </c>
      <c r="AY219" s="208" t="s">
        <v>181</v>
      </c>
      <c r="BK219" s="210">
        <f>SUM(BK220:BK222)</f>
        <v>0</v>
      </c>
    </row>
    <row r="220" s="1" customFormat="1" ht="25.5" customHeight="1">
      <c r="B220" s="45"/>
      <c r="C220" s="211" t="s">
        <v>601</v>
      </c>
      <c r="D220" s="211" t="s">
        <v>182</v>
      </c>
      <c r="E220" s="212" t="s">
        <v>602</v>
      </c>
      <c r="F220" s="213" t="s">
        <v>603</v>
      </c>
      <c r="G220" s="214" t="s">
        <v>225</v>
      </c>
      <c r="H220" s="215">
        <v>74.519999999999996</v>
      </c>
      <c r="I220" s="216"/>
      <c r="J220" s="217">
        <f>ROUND(I220*H220,2)</f>
        <v>0</v>
      </c>
      <c r="K220" s="213" t="s">
        <v>186</v>
      </c>
      <c r="L220" s="218"/>
      <c r="M220" s="219" t="s">
        <v>21</v>
      </c>
      <c r="N220" s="220" t="s">
        <v>43</v>
      </c>
      <c r="O220" s="46"/>
      <c r="P220" s="221">
        <f>O220*H220</f>
        <v>0</v>
      </c>
      <c r="Q220" s="221">
        <v>0.029700000000000001</v>
      </c>
      <c r="R220" s="221">
        <f>Q220*H220</f>
        <v>2.213244</v>
      </c>
      <c r="S220" s="221">
        <v>0</v>
      </c>
      <c r="T220" s="222">
        <f>S220*H220</f>
        <v>0</v>
      </c>
      <c r="AR220" s="23" t="s">
        <v>187</v>
      </c>
      <c r="AT220" s="23" t="s">
        <v>182</v>
      </c>
      <c r="AU220" s="23" t="s">
        <v>80</v>
      </c>
      <c r="AY220" s="23" t="s">
        <v>181</v>
      </c>
      <c r="BE220" s="223">
        <f>IF(N220="základní",J220,0)</f>
        <v>0</v>
      </c>
      <c r="BF220" s="223">
        <f>IF(N220="snížená",J220,0)</f>
        <v>0</v>
      </c>
      <c r="BG220" s="223">
        <f>IF(N220="zákl. přenesená",J220,0)</f>
        <v>0</v>
      </c>
      <c r="BH220" s="223">
        <f>IF(N220="sníž. přenesená",J220,0)</f>
        <v>0</v>
      </c>
      <c r="BI220" s="223">
        <f>IF(N220="nulová",J220,0)</f>
        <v>0</v>
      </c>
      <c r="BJ220" s="23" t="s">
        <v>80</v>
      </c>
      <c r="BK220" s="223">
        <f>ROUND(I220*H220,2)</f>
        <v>0</v>
      </c>
      <c r="BL220" s="23" t="s">
        <v>188</v>
      </c>
      <c r="BM220" s="23" t="s">
        <v>604</v>
      </c>
    </row>
    <row r="221" s="1" customFormat="1" ht="25.5" customHeight="1">
      <c r="B221" s="45"/>
      <c r="C221" s="211" t="s">
        <v>605</v>
      </c>
      <c r="D221" s="211" t="s">
        <v>182</v>
      </c>
      <c r="E221" s="212" t="s">
        <v>606</v>
      </c>
      <c r="F221" s="213" t="s">
        <v>607</v>
      </c>
      <c r="G221" s="214" t="s">
        <v>219</v>
      </c>
      <c r="H221" s="215">
        <v>74.519999999999996</v>
      </c>
      <c r="I221" s="216"/>
      <c r="J221" s="217">
        <f>ROUND(I221*H221,2)</f>
        <v>0</v>
      </c>
      <c r="K221" s="213" t="s">
        <v>186</v>
      </c>
      <c r="L221" s="218"/>
      <c r="M221" s="219" t="s">
        <v>21</v>
      </c>
      <c r="N221" s="220" t="s">
        <v>43</v>
      </c>
      <c r="O221" s="46"/>
      <c r="P221" s="221">
        <f>O221*H221</f>
        <v>0</v>
      </c>
      <c r="Q221" s="221">
        <v>0.00020000000000000001</v>
      </c>
      <c r="R221" s="221">
        <f>Q221*H221</f>
        <v>0.014904000000000001</v>
      </c>
      <c r="S221" s="221">
        <v>0</v>
      </c>
      <c r="T221" s="222">
        <f>S221*H221</f>
        <v>0</v>
      </c>
      <c r="AR221" s="23" t="s">
        <v>187</v>
      </c>
      <c r="AT221" s="23" t="s">
        <v>182</v>
      </c>
      <c r="AU221" s="23" t="s">
        <v>80</v>
      </c>
      <c r="AY221" s="23" t="s">
        <v>181</v>
      </c>
      <c r="BE221" s="223">
        <f>IF(N221="základní",J221,0)</f>
        <v>0</v>
      </c>
      <c r="BF221" s="223">
        <f>IF(N221="snížená",J221,0)</f>
        <v>0</v>
      </c>
      <c r="BG221" s="223">
        <f>IF(N221="zákl. přenesená",J221,0)</f>
        <v>0</v>
      </c>
      <c r="BH221" s="223">
        <f>IF(N221="sníž. přenesená",J221,0)</f>
        <v>0</v>
      </c>
      <c r="BI221" s="223">
        <f>IF(N221="nulová",J221,0)</f>
        <v>0</v>
      </c>
      <c r="BJ221" s="23" t="s">
        <v>80</v>
      </c>
      <c r="BK221" s="223">
        <f>ROUND(I221*H221,2)</f>
        <v>0</v>
      </c>
      <c r="BL221" s="23" t="s">
        <v>188</v>
      </c>
      <c r="BM221" s="23" t="s">
        <v>608</v>
      </c>
    </row>
    <row r="222" s="1" customFormat="1" ht="16.5" customHeight="1">
      <c r="B222" s="45"/>
      <c r="C222" s="211" t="s">
        <v>609</v>
      </c>
      <c r="D222" s="211" t="s">
        <v>182</v>
      </c>
      <c r="E222" s="212" t="s">
        <v>610</v>
      </c>
      <c r="F222" s="213" t="s">
        <v>611</v>
      </c>
      <c r="G222" s="214" t="s">
        <v>478</v>
      </c>
      <c r="H222" s="215">
        <v>0.056000000000000001</v>
      </c>
      <c r="I222" s="216"/>
      <c r="J222" s="217">
        <f>ROUND(I222*H222,2)</f>
        <v>0</v>
      </c>
      <c r="K222" s="213" t="s">
        <v>186</v>
      </c>
      <c r="L222" s="218"/>
      <c r="M222" s="219" t="s">
        <v>21</v>
      </c>
      <c r="N222" s="220" t="s">
        <v>43</v>
      </c>
      <c r="O222" s="46"/>
      <c r="P222" s="221">
        <f>O222*H222</f>
        <v>0</v>
      </c>
      <c r="Q222" s="221">
        <v>0</v>
      </c>
      <c r="R222" s="221">
        <f>Q222*H222</f>
        <v>0</v>
      </c>
      <c r="S222" s="221">
        <v>0</v>
      </c>
      <c r="T222" s="222">
        <f>S222*H222</f>
        <v>0</v>
      </c>
      <c r="AR222" s="23" t="s">
        <v>187</v>
      </c>
      <c r="AT222" s="23" t="s">
        <v>182</v>
      </c>
      <c r="AU222" s="23" t="s">
        <v>80</v>
      </c>
      <c r="AY222" s="23" t="s">
        <v>181</v>
      </c>
      <c r="BE222" s="223">
        <f>IF(N222="základní",J222,0)</f>
        <v>0</v>
      </c>
      <c r="BF222" s="223">
        <f>IF(N222="snížená",J222,0)</f>
        <v>0</v>
      </c>
      <c r="BG222" s="223">
        <f>IF(N222="zákl. přenesená",J222,0)</f>
        <v>0</v>
      </c>
      <c r="BH222" s="223">
        <f>IF(N222="sníž. přenesená",J222,0)</f>
        <v>0</v>
      </c>
      <c r="BI222" s="223">
        <f>IF(N222="nulová",J222,0)</f>
        <v>0</v>
      </c>
      <c r="BJ222" s="23" t="s">
        <v>80</v>
      </c>
      <c r="BK222" s="223">
        <f>ROUND(I222*H222,2)</f>
        <v>0</v>
      </c>
      <c r="BL222" s="23" t="s">
        <v>188</v>
      </c>
      <c r="BM222" s="23" t="s">
        <v>612</v>
      </c>
    </row>
    <row r="223" s="9" customFormat="1" ht="37.44" customHeight="1">
      <c r="B223" s="197"/>
      <c r="C223" s="198"/>
      <c r="D223" s="199" t="s">
        <v>71</v>
      </c>
      <c r="E223" s="200" t="s">
        <v>613</v>
      </c>
      <c r="F223" s="200" t="s">
        <v>614</v>
      </c>
      <c r="G223" s="198"/>
      <c r="H223" s="198"/>
      <c r="I223" s="201"/>
      <c r="J223" s="202">
        <f>BK223</f>
        <v>0</v>
      </c>
      <c r="K223" s="198"/>
      <c r="L223" s="203"/>
      <c r="M223" s="204"/>
      <c r="N223" s="205"/>
      <c r="O223" s="205"/>
      <c r="P223" s="206">
        <f>SUM(P224:P233)</f>
        <v>0</v>
      </c>
      <c r="Q223" s="205"/>
      <c r="R223" s="206">
        <f>SUM(R224:R233)</f>
        <v>0.38197499999999995</v>
      </c>
      <c r="S223" s="205"/>
      <c r="T223" s="207">
        <f>SUM(T224:T233)</f>
        <v>0</v>
      </c>
      <c r="AR223" s="208" t="s">
        <v>80</v>
      </c>
      <c r="AT223" s="209" t="s">
        <v>71</v>
      </c>
      <c r="AU223" s="209" t="s">
        <v>72</v>
      </c>
      <c r="AY223" s="208" t="s">
        <v>181</v>
      </c>
      <c r="BK223" s="210">
        <f>SUM(BK224:BK233)</f>
        <v>0</v>
      </c>
    </row>
    <row r="224" s="1" customFormat="1" ht="16.5" customHeight="1">
      <c r="B224" s="45"/>
      <c r="C224" s="211" t="s">
        <v>615</v>
      </c>
      <c r="D224" s="211" t="s">
        <v>182</v>
      </c>
      <c r="E224" s="212" t="s">
        <v>616</v>
      </c>
      <c r="F224" s="213" t="s">
        <v>617</v>
      </c>
      <c r="G224" s="214" t="s">
        <v>182</v>
      </c>
      <c r="H224" s="215">
        <v>119.75</v>
      </c>
      <c r="I224" s="216"/>
      <c r="J224" s="217">
        <f>ROUND(I224*H224,2)</f>
        <v>0</v>
      </c>
      <c r="K224" s="213" t="s">
        <v>186</v>
      </c>
      <c r="L224" s="218"/>
      <c r="M224" s="219" t="s">
        <v>21</v>
      </c>
      <c r="N224" s="220" t="s">
        <v>43</v>
      </c>
      <c r="O224" s="46"/>
      <c r="P224" s="221">
        <f>O224*H224</f>
        <v>0</v>
      </c>
      <c r="Q224" s="221">
        <v>0.0020999999999999999</v>
      </c>
      <c r="R224" s="221">
        <f>Q224*H224</f>
        <v>0.251475</v>
      </c>
      <c r="S224" s="221">
        <v>0</v>
      </c>
      <c r="T224" s="222">
        <f>S224*H224</f>
        <v>0</v>
      </c>
      <c r="AR224" s="23" t="s">
        <v>187</v>
      </c>
      <c r="AT224" s="23" t="s">
        <v>182</v>
      </c>
      <c r="AU224" s="23" t="s">
        <v>80</v>
      </c>
      <c r="AY224" s="23" t="s">
        <v>181</v>
      </c>
      <c r="BE224" s="223">
        <f>IF(N224="základní",J224,0)</f>
        <v>0</v>
      </c>
      <c r="BF224" s="223">
        <f>IF(N224="snížená",J224,0)</f>
        <v>0</v>
      </c>
      <c r="BG224" s="223">
        <f>IF(N224="zákl. přenesená",J224,0)</f>
        <v>0</v>
      </c>
      <c r="BH224" s="223">
        <f>IF(N224="sníž. přenesená",J224,0)</f>
        <v>0</v>
      </c>
      <c r="BI224" s="223">
        <f>IF(N224="nulová",J224,0)</f>
        <v>0</v>
      </c>
      <c r="BJ224" s="23" t="s">
        <v>80</v>
      </c>
      <c r="BK224" s="223">
        <f>ROUND(I224*H224,2)</f>
        <v>0</v>
      </c>
      <c r="BL224" s="23" t="s">
        <v>188</v>
      </c>
      <c r="BM224" s="23" t="s">
        <v>618</v>
      </c>
    </row>
    <row r="225" s="1" customFormat="1" ht="16.5" customHeight="1">
      <c r="B225" s="45"/>
      <c r="C225" s="211" t="s">
        <v>619</v>
      </c>
      <c r="D225" s="211" t="s">
        <v>182</v>
      </c>
      <c r="E225" s="212" t="s">
        <v>620</v>
      </c>
      <c r="F225" s="213" t="s">
        <v>621</v>
      </c>
      <c r="G225" s="214" t="s">
        <v>182</v>
      </c>
      <c r="H225" s="215">
        <v>32</v>
      </c>
      <c r="I225" s="216"/>
      <c r="J225" s="217">
        <f>ROUND(I225*H225,2)</f>
        <v>0</v>
      </c>
      <c r="K225" s="213" t="s">
        <v>186</v>
      </c>
      <c r="L225" s="218"/>
      <c r="M225" s="219" t="s">
        <v>21</v>
      </c>
      <c r="N225" s="220" t="s">
        <v>43</v>
      </c>
      <c r="O225" s="46"/>
      <c r="P225" s="221">
        <f>O225*H225</f>
        <v>0</v>
      </c>
      <c r="Q225" s="221">
        <v>0.0023999999999999998</v>
      </c>
      <c r="R225" s="221">
        <f>Q225*H225</f>
        <v>0.076799999999999993</v>
      </c>
      <c r="S225" s="221">
        <v>0</v>
      </c>
      <c r="T225" s="222">
        <f>S225*H225</f>
        <v>0</v>
      </c>
      <c r="AR225" s="23" t="s">
        <v>187</v>
      </c>
      <c r="AT225" s="23" t="s">
        <v>182</v>
      </c>
      <c r="AU225" s="23" t="s">
        <v>80</v>
      </c>
      <c r="AY225" s="23" t="s">
        <v>181</v>
      </c>
      <c r="BE225" s="223">
        <f>IF(N225="základní",J225,0)</f>
        <v>0</v>
      </c>
      <c r="BF225" s="223">
        <f>IF(N225="snížená",J225,0)</f>
        <v>0</v>
      </c>
      <c r="BG225" s="223">
        <f>IF(N225="zákl. přenesená",J225,0)</f>
        <v>0</v>
      </c>
      <c r="BH225" s="223">
        <f>IF(N225="sníž. přenesená",J225,0)</f>
        <v>0</v>
      </c>
      <c r="BI225" s="223">
        <f>IF(N225="nulová",J225,0)</f>
        <v>0</v>
      </c>
      <c r="BJ225" s="23" t="s">
        <v>80</v>
      </c>
      <c r="BK225" s="223">
        <f>ROUND(I225*H225,2)</f>
        <v>0</v>
      </c>
      <c r="BL225" s="23" t="s">
        <v>188</v>
      </c>
      <c r="BM225" s="23" t="s">
        <v>622</v>
      </c>
    </row>
    <row r="226" s="1" customFormat="1" ht="16.5" customHeight="1">
      <c r="B226" s="45"/>
      <c r="C226" s="211" t="s">
        <v>623</v>
      </c>
      <c r="D226" s="211" t="s">
        <v>182</v>
      </c>
      <c r="E226" s="212" t="s">
        <v>624</v>
      </c>
      <c r="F226" s="213" t="s">
        <v>625</v>
      </c>
      <c r="G226" s="214" t="s">
        <v>430</v>
      </c>
      <c r="H226" s="215">
        <v>4</v>
      </c>
      <c r="I226" s="216"/>
      <c r="J226" s="217">
        <f>ROUND(I226*H226,2)</f>
        <v>0</v>
      </c>
      <c r="K226" s="213" t="s">
        <v>186</v>
      </c>
      <c r="L226" s="218"/>
      <c r="M226" s="219" t="s">
        <v>21</v>
      </c>
      <c r="N226" s="220" t="s">
        <v>43</v>
      </c>
      <c r="O226" s="46"/>
      <c r="P226" s="221">
        <f>O226*H226</f>
        <v>0</v>
      </c>
      <c r="Q226" s="221">
        <v>0.00040000000000000002</v>
      </c>
      <c r="R226" s="221">
        <f>Q226*H226</f>
        <v>0.0016000000000000001</v>
      </c>
      <c r="S226" s="221">
        <v>0</v>
      </c>
      <c r="T226" s="222">
        <f>S226*H226</f>
        <v>0</v>
      </c>
      <c r="AR226" s="23" t="s">
        <v>187</v>
      </c>
      <c r="AT226" s="23" t="s">
        <v>182</v>
      </c>
      <c r="AU226" s="23" t="s">
        <v>80</v>
      </c>
      <c r="AY226" s="23" t="s">
        <v>181</v>
      </c>
      <c r="BE226" s="223">
        <f>IF(N226="základní",J226,0)</f>
        <v>0</v>
      </c>
      <c r="BF226" s="223">
        <f>IF(N226="snížená",J226,0)</f>
        <v>0</v>
      </c>
      <c r="BG226" s="223">
        <f>IF(N226="zákl. přenesená",J226,0)</f>
        <v>0</v>
      </c>
      <c r="BH226" s="223">
        <f>IF(N226="sníž. přenesená",J226,0)</f>
        <v>0</v>
      </c>
      <c r="BI226" s="223">
        <f>IF(N226="nulová",J226,0)</f>
        <v>0</v>
      </c>
      <c r="BJ226" s="23" t="s">
        <v>80</v>
      </c>
      <c r="BK226" s="223">
        <f>ROUND(I226*H226,2)</f>
        <v>0</v>
      </c>
      <c r="BL226" s="23" t="s">
        <v>188</v>
      </c>
      <c r="BM226" s="23" t="s">
        <v>626</v>
      </c>
    </row>
    <row r="227" s="1" customFormat="1" ht="16.5" customHeight="1">
      <c r="B227" s="45"/>
      <c r="C227" s="211" t="s">
        <v>627</v>
      </c>
      <c r="D227" s="211" t="s">
        <v>182</v>
      </c>
      <c r="E227" s="212" t="s">
        <v>628</v>
      </c>
      <c r="F227" s="213" t="s">
        <v>629</v>
      </c>
      <c r="G227" s="214" t="s">
        <v>430</v>
      </c>
      <c r="H227" s="215">
        <v>8</v>
      </c>
      <c r="I227" s="216"/>
      <c r="J227" s="217">
        <f>ROUND(I227*H227,2)</f>
        <v>0</v>
      </c>
      <c r="K227" s="213" t="s">
        <v>186</v>
      </c>
      <c r="L227" s="218"/>
      <c r="M227" s="219" t="s">
        <v>21</v>
      </c>
      <c r="N227" s="220" t="s">
        <v>43</v>
      </c>
      <c r="O227" s="46"/>
      <c r="P227" s="221">
        <f>O227*H227</f>
        <v>0</v>
      </c>
      <c r="Q227" s="221">
        <v>0.00040000000000000002</v>
      </c>
      <c r="R227" s="221">
        <f>Q227*H227</f>
        <v>0.0032000000000000002</v>
      </c>
      <c r="S227" s="221">
        <v>0</v>
      </c>
      <c r="T227" s="222">
        <f>S227*H227</f>
        <v>0</v>
      </c>
      <c r="AR227" s="23" t="s">
        <v>187</v>
      </c>
      <c r="AT227" s="23" t="s">
        <v>182</v>
      </c>
      <c r="AU227" s="23" t="s">
        <v>80</v>
      </c>
      <c r="AY227" s="23" t="s">
        <v>181</v>
      </c>
      <c r="BE227" s="223">
        <f>IF(N227="základní",J227,0)</f>
        <v>0</v>
      </c>
      <c r="BF227" s="223">
        <f>IF(N227="snížená",J227,0)</f>
        <v>0</v>
      </c>
      <c r="BG227" s="223">
        <f>IF(N227="zákl. přenesená",J227,0)</f>
        <v>0</v>
      </c>
      <c r="BH227" s="223">
        <f>IF(N227="sníž. přenesená",J227,0)</f>
        <v>0</v>
      </c>
      <c r="BI227" s="223">
        <f>IF(N227="nulová",J227,0)</f>
        <v>0</v>
      </c>
      <c r="BJ227" s="23" t="s">
        <v>80</v>
      </c>
      <c r="BK227" s="223">
        <f>ROUND(I227*H227,2)</f>
        <v>0</v>
      </c>
      <c r="BL227" s="23" t="s">
        <v>188</v>
      </c>
      <c r="BM227" s="23" t="s">
        <v>630</v>
      </c>
    </row>
    <row r="228" s="1" customFormat="1" ht="25.5" customHeight="1">
      <c r="B228" s="45"/>
      <c r="C228" s="211" t="s">
        <v>631</v>
      </c>
      <c r="D228" s="211" t="s">
        <v>182</v>
      </c>
      <c r="E228" s="212" t="s">
        <v>632</v>
      </c>
      <c r="F228" s="213" t="s">
        <v>633</v>
      </c>
      <c r="G228" s="214" t="s">
        <v>430</v>
      </c>
      <c r="H228" s="215">
        <v>4</v>
      </c>
      <c r="I228" s="216"/>
      <c r="J228" s="217">
        <f>ROUND(I228*H228,2)</f>
        <v>0</v>
      </c>
      <c r="K228" s="213" t="s">
        <v>186</v>
      </c>
      <c r="L228" s="218"/>
      <c r="M228" s="219" t="s">
        <v>21</v>
      </c>
      <c r="N228" s="220" t="s">
        <v>43</v>
      </c>
      <c r="O228" s="46"/>
      <c r="P228" s="221">
        <f>O228*H228</f>
        <v>0</v>
      </c>
      <c r="Q228" s="221">
        <v>0.00029999999999999997</v>
      </c>
      <c r="R228" s="221">
        <f>Q228*H228</f>
        <v>0.0011999999999999999</v>
      </c>
      <c r="S228" s="221">
        <v>0</v>
      </c>
      <c r="T228" s="222">
        <f>S228*H228</f>
        <v>0</v>
      </c>
      <c r="AR228" s="23" t="s">
        <v>187</v>
      </c>
      <c r="AT228" s="23" t="s">
        <v>182</v>
      </c>
      <c r="AU228" s="23" t="s">
        <v>80</v>
      </c>
      <c r="AY228" s="23" t="s">
        <v>181</v>
      </c>
      <c r="BE228" s="223">
        <f>IF(N228="základní",J228,0)</f>
        <v>0</v>
      </c>
      <c r="BF228" s="223">
        <f>IF(N228="snížená",J228,0)</f>
        <v>0</v>
      </c>
      <c r="BG228" s="223">
        <f>IF(N228="zákl. přenesená",J228,0)</f>
        <v>0</v>
      </c>
      <c r="BH228" s="223">
        <f>IF(N228="sníž. přenesená",J228,0)</f>
        <v>0</v>
      </c>
      <c r="BI228" s="223">
        <f>IF(N228="nulová",J228,0)</f>
        <v>0</v>
      </c>
      <c r="BJ228" s="23" t="s">
        <v>80</v>
      </c>
      <c r="BK228" s="223">
        <f>ROUND(I228*H228,2)</f>
        <v>0</v>
      </c>
      <c r="BL228" s="23" t="s">
        <v>188</v>
      </c>
      <c r="BM228" s="23" t="s">
        <v>634</v>
      </c>
    </row>
    <row r="229" s="1" customFormat="1" ht="25.5" customHeight="1">
      <c r="B229" s="45"/>
      <c r="C229" s="211" t="s">
        <v>635</v>
      </c>
      <c r="D229" s="211" t="s">
        <v>182</v>
      </c>
      <c r="E229" s="212" t="s">
        <v>636</v>
      </c>
      <c r="F229" s="213" t="s">
        <v>637</v>
      </c>
      <c r="G229" s="214" t="s">
        <v>430</v>
      </c>
      <c r="H229" s="215">
        <v>8</v>
      </c>
      <c r="I229" s="216"/>
      <c r="J229" s="217">
        <f>ROUND(I229*H229,2)</f>
        <v>0</v>
      </c>
      <c r="K229" s="213" t="s">
        <v>186</v>
      </c>
      <c r="L229" s="218"/>
      <c r="M229" s="219" t="s">
        <v>21</v>
      </c>
      <c r="N229" s="220" t="s">
        <v>43</v>
      </c>
      <c r="O229" s="46"/>
      <c r="P229" s="221">
        <f>O229*H229</f>
        <v>0</v>
      </c>
      <c r="Q229" s="221">
        <v>0.00029999999999999997</v>
      </c>
      <c r="R229" s="221">
        <f>Q229*H229</f>
        <v>0.0023999999999999998</v>
      </c>
      <c r="S229" s="221">
        <v>0</v>
      </c>
      <c r="T229" s="222">
        <f>S229*H229</f>
        <v>0</v>
      </c>
      <c r="AR229" s="23" t="s">
        <v>187</v>
      </c>
      <c r="AT229" s="23" t="s">
        <v>182</v>
      </c>
      <c r="AU229" s="23" t="s">
        <v>80</v>
      </c>
      <c r="AY229" s="23" t="s">
        <v>181</v>
      </c>
      <c r="BE229" s="223">
        <f>IF(N229="základní",J229,0)</f>
        <v>0</v>
      </c>
      <c r="BF229" s="223">
        <f>IF(N229="snížená",J229,0)</f>
        <v>0</v>
      </c>
      <c r="BG229" s="223">
        <f>IF(N229="zákl. přenesená",J229,0)</f>
        <v>0</v>
      </c>
      <c r="BH229" s="223">
        <f>IF(N229="sníž. přenesená",J229,0)</f>
        <v>0</v>
      </c>
      <c r="BI229" s="223">
        <f>IF(N229="nulová",J229,0)</f>
        <v>0</v>
      </c>
      <c r="BJ229" s="23" t="s">
        <v>80</v>
      </c>
      <c r="BK229" s="223">
        <f>ROUND(I229*H229,2)</f>
        <v>0</v>
      </c>
      <c r="BL229" s="23" t="s">
        <v>188</v>
      </c>
      <c r="BM229" s="23" t="s">
        <v>638</v>
      </c>
    </row>
    <row r="230" s="1" customFormat="1" ht="16.5" customHeight="1">
      <c r="B230" s="45"/>
      <c r="C230" s="211" t="s">
        <v>639</v>
      </c>
      <c r="D230" s="211" t="s">
        <v>182</v>
      </c>
      <c r="E230" s="212" t="s">
        <v>640</v>
      </c>
      <c r="F230" s="213" t="s">
        <v>641</v>
      </c>
      <c r="G230" s="214" t="s">
        <v>430</v>
      </c>
      <c r="H230" s="215">
        <v>2</v>
      </c>
      <c r="I230" s="216"/>
      <c r="J230" s="217">
        <f>ROUND(I230*H230,2)</f>
        <v>0</v>
      </c>
      <c r="K230" s="213" t="s">
        <v>186</v>
      </c>
      <c r="L230" s="218"/>
      <c r="M230" s="219" t="s">
        <v>21</v>
      </c>
      <c r="N230" s="220" t="s">
        <v>43</v>
      </c>
      <c r="O230" s="46"/>
      <c r="P230" s="221">
        <f>O230*H230</f>
        <v>0</v>
      </c>
      <c r="Q230" s="221">
        <v>0</v>
      </c>
      <c r="R230" s="221">
        <f>Q230*H230</f>
        <v>0</v>
      </c>
      <c r="S230" s="221">
        <v>0</v>
      </c>
      <c r="T230" s="222">
        <f>S230*H230</f>
        <v>0</v>
      </c>
      <c r="AR230" s="23" t="s">
        <v>187</v>
      </c>
      <c r="AT230" s="23" t="s">
        <v>182</v>
      </c>
      <c r="AU230" s="23" t="s">
        <v>80</v>
      </c>
      <c r="AY230" s="23" t="s">
        <v>181</v>
      </c>
      <c r="BE230" s="223">
        <f>IF(N230="základní",J230,0)</f>
        <v>0</v>
      </c>
      <c r="BF230" s="223">
        <f>IF(N230="snížená",J230,0)</f>
        <v>0</v>
      </c>
      <c r="BG230" s="223">
        <f>IF(N230="zákl. přenesená",J230,0)</f>
        <v>0</v>
      </c>
      <c r="BH230" s="223">
        <f>IF(N230="sníž. přenesená",J230,0)</f>
        <v>0</v>
      </c>
      <c r="BI230" s="223">
        <f>IF(N230="nulová",J230,0)</f>
        <v>0</v>
      </c>
      <c r="BJ230" s="23" t="s">
        <v>80</v>
      </c>
      <c r="BK230" s="223">
        <f>ROUND(I230*H230,2)</f>
        <v>0</v>
      </c>
      <c r="BL230" s="23" t="s">
        <v>188</v>
      </c>
      <c r="BM230" s="23" t="s">
        <v>642</v>
      </c>
    </row>
    <row r="231" s="1" customFormat="1" ht="16.5" customHeight="1">
      <c r="B231" s="45"/>
      <c r="C231" s="211" t="s">
        <v>643</v>
      </c>
      <c r="D231" s="211" t="s">
        <v>182</v>
      </c>
      <c r="E231" s="212" t="s">
        <v>644</v>
      </c>
      <c r="F231" s="213" t="s">
        <v>645</v>
      </c>
      <c r="G231" s="214" t="s">
        <v>430</v>
      </c>
      <c r="H231" s="215">
        <v>1</v>
      </c>
      <c r="I231" s="216"/>
      <c r="J231" s="217">
        <f>ROUND(I231*H231,2)</f>
        <v>0</v>
      </c>
      <c r="K231" s="213" t="s">
        <v>186</v>
      </c>
      <c r="L231" s="218"/>
      <c r="M231" s="219" t="s">
        <v>21</v>
      </c>
      <c r="N231" s="220" t="s">
        <v>43</v>
      </c>
      <c r="O231" s="46"/>
      <c r="P231" s="221">
        <f>O231*H231</f>
        <v>0</v>
      </c>
      <c r="Q231" s="221">
        <v>0.016500000000000001</v>
      </c>
      <c r="R231" s="221">
        <f>Q231*H231</f>
        <v>0.016500000000000001</v>
      </c>
      <c r="S231" s="221">
        <v>0</v>
      </c>
      <c r="T231" s="222">
        <f>S231*H231</f>
        <v>0</v>
      </c>
      <c r="AR231" s="23" t="s">
        <v>187</v>
      </c>
      <c r="AT231" s="23" t="s">
        <v>182</v>
      </c>
      <c r="AU231" s="23" t="s">
        <v>80</v>
      </c>
      <c r="AY231" s="23" t="s">
        <v>181</v>
      </c>
      <c r="BE231" s="223">
        <f>IF(N231="základní",J231,0)</f>
        <v>0</v>
      </c>
      <c r="BF231" s="223">
        <f>IF(N231="snížená",J231,0)</f>
        <v>0</v>
      </c>
      <c r="BG231" s="223">
        <f>IF(N231="zákl. přenesená",J231,0)</f>
        <v>0</v>
      </c>
      <c r="BH231" s="223">
        <f>IF(N231="sníž. přenesená",J231,0)</f>
        <v>0</v>
      </c>
      <c r="BI231" s="223">
        <f>IF(N231="nulová",J231,0)</f>
        <v>0</v>
      </c>
      <c r="BJ231" s="23" t="s">
        <v>80</v>
      </c>
      <c r="BK231" s="223">
        <f>ROUND(I231*H231,2)</f>
        <v>0</v>
      </c>
      <c r="BL231" s="23" t="s">
        <v>188</v>
      </c>
      <c r="BM231" s="23" t="s">
        <v>646</v>
      </c>
    </row>
    <row r="232" s="1" customFormat="1" ht="25.5" customHeight="1">
      <c r="B232" s="45"/>
      <c r="C232" s="211" t="s">
        <v>647</v>
      </c>
      <c r="D232" s="211" t="s">
        <v>182</v>
      </c>
      <c r="E232" s="212" t="s">
        <v>648</v>
      </c>
      <c r="F232" s="213" t="s">
        <v>649</v>
      </c>
      <c r="G232" s="214" t="s">
        <v>430</v>
      </c>
      <c r="H232" s="215">
        <v>16</v>
      </c>
      <c r="I232" s="216"/>
      <c r="J232" s="217">
        <f>ROUND(I232*H232,2)</f>
        <v>0</v>
      </c>
      <c r="K232" s="213" t="s">
        <v>186</v>
      </c>
      <c r="L232" s="218"/>
      <c r="M232" s="219" t="s">
        <v>21</v>
      </c>
      <c r="N232" s="220" t="s">
        <v>43</v>
      </c>
      <c r="O232" s="46"/>
      <c r="P232" s="221">
        <f>O232*H232</f>
        <v>0</v>
      </c>
      <c r="Q232" s="221">
        <v>0.0018</v>
      </c>
      <c r="R232" s="221">
        <f>Q232*H232</f>
        <v>0.028799999999999999</v>
      </c>
      <c r="S232" s="221">
        <v>0</v>
      </c>
      <c r="T232" s="222">
        <f>S232*H232</f>
        <v>0</v>
      </c>
      <c r="AR232" s="23" t="s">
        <v>187</v>
      </c>
      <c r="AT232" s="23" t="s">
        <v>182</v>
      </c>
      <c r="AU232" s="23" t="s">
        <v>80</v>
      </c>
      <c r="AY232" s="23" t="s">
        <v>181</v>
      </c>
      <c r="BE232" s="223">
        <f>IF(N232="základní",J232,0)</f>
        <v>0</v>
      </c>
      <c r="BF232" s="223">
        <f>IF(N232="snížená",J232,0)</f>
        <v>0</v>
      </c>
      <c r="BG232" s="223">
        <f>IF(N232="zákl. přenesená",J232,0)</f>
        <v>0</v>
      </c>
      <c r="BH232" s="223">
        <f>IF(N232="sníž. přenesená",J232,0)</f>
        <v>0</v>
      </c>
      <c r="BI232" s="223">
        <f>IF(N232="nulová",J232,0)</f>
        <v>0</v>
      </c>
      <c r="BJ232" s="23" t="s">
        <v>80</v>
      </c>
      <c r="BK232" s="223">
        <f>ROUND(I232*H232,2)</f>
        <v>0</v>
      </c>
      <c r="BL232" s="23" t="s">
        <v>188</v>
      </c>
      <c r="BM232" s="23" t="s">
        <v>650</v>
      </c>
    </row>
    <row r="233" s="1" customFormat="1" ht="16.5" customHeight="1">
      <c r="B233" s="45"/>
      <c r="C233" s="211" t="s">
        <v>651</v>
      </c>
      <c r="D233" s="211" t="s">
        <v>182</v>
      </c>
      <c r="E233" s="212" t="s">
        <v>652</v>
      </c>
      <c r="F233" s="213" t="s">
        <v>653</v>
      </c>
      <c r="G233" s="214" t="s">
        <v>478</v>
      </c>
      <c r="H233" s="215">
        <v>0.016</v>
      </c>
      <c r="I233" s="216"/>
      <c r="J233" s="217">
        <f>ROUND(I233*H233,2)</f>
        <v>0</v>
      </c>
      <c r="K233" s="213" t="s">
        <v>186</v>
      </c>
      <c r="L233" s="218"/>
      <c r="M233" s="219" t="s">
        <v>21</v>
      </c>
      <c r="N233" s="220" t="s">
        <v>43</v>
      </c>
      <c r="O233" s="46"/>
      <c r="P233" s="221">
        <f>O233*H233</f>
        <v>0</v>
      </c>
      <c r="Q233" s="221">
        <v>0</v>
      </c>
      <c r="R233" s="221">
        <f>Q233*H233</f>
        <v>0</v>
      </c>
      <c r="S233" s="221">
        <v>0</v>
      </c>
      <c r="T233" s="222">
        <f>S233*H233</f>
        <v>0</v>
      </c>
      <c r="AR233" s="23" t="s">
        <v>187</v>
      </c>
      <c r="AT233" s="23" t="s">
        <v>182</v>
      </c>
      <c r="AU233" s="23" t="s">
        <v>80</v>
      </c>
      <c r="AY233" s="23" t="s">
        <v>181</v>
      </c>
      <c r="BE233" s="223">
        <f>IF(N233="základní",J233,0)</f>
        <v>0</v>
      </c>
      <c r="BF233" s="223">
        <f>IF(N233="snížená",J233,0)</f>
        <v>0</v>
      </c>
      <c r="BG233" s="223">
        <f>IF(N233="zákl. přenesená",J233,0)</f>
        <v>0</v>
      </c>
      <c r="BH233" s="223">
        <f>IF(N233="sníž. přenesená",J233,0)</f>
        <v>0</v>
      </c>
      <c r="BI233" s="223">
        <f>IF(N233="nulová",J233,0)</f>
        <v>0</v>
      </c>
      <c r="BJ233" s="23" t="s">
        <v>80</v>
      </c>
      <c r="BK233" s="223">
        <f>ROUND(I233*H233,2)</f>
        <v>0</v>
      </c>
      <c r="BL233" s="23" t="s">
        <v>188</v>
      </c>
      <c r="BM233" s="23" t="s">
        <v>654</v>
      </c>
    </row>
    <row r="234" s="9" customFormat="1" ht="37.44" customHeight="1">
      <c r="B234" s="197"/>
      <c r="C234" s="198"/>
      <c r="D234" s="199" t="s">
        <v>71</v>
      </c>
      <c r="E234" s="200" t="s">
        <v>655</v>
      </c>
      <c r="F234" s="200" t="s">
        <v>656</v>
      </c>
      <c r="G234" s="198"/>
      <c r="H234" s="198"/>
      <c r="I234" s="201"/>
      <c r="J234" s="202">
        <f>BK234</f>
        <v>0</v>
      </c>
      <c r="K234" s="198"/>
      <c r="L234" s="203"/>
      <c r="M234" s="204"/>
      <c r="N234" s="205"/>
      <c r="O234" s="205"/>
      <c r="P234" s="206">
        <f>SUM(P235:P280)</f>
        <v>0</v>
      </c>
      <c r="Q234" s="205"/>
      <c r="R234" s="206">
        <f>SUM(R235:R280)</f>
        <v>0.67369999999999997</v>
      </c>
      <c r="S234" s="205"/>
      <c r="T234" s="207">
        <f>SUM(T235:T280)</f>
        <v>0</v>
      </c>
      <c r="AR234" s="208" t="s">
        <v>80</v>
      </c>
      <c r="AT234" s="209" t="s">
        <v>71</v>
      </c>
      <c r="AU234" s="209" t="s">
        <v>72</v>
      </c>
      <c r="AY234" s="208" t="s">
        <v>181</v>
      </c>
      <c r="BK234" s="210">
        <f>SUM(BK235:BK280)</f>
        <v>0</v>
      </c>
    </row>
    <row r="235" s="1" customFormat="1" ht="16.5" customHeight="1">
      <c r="B235" s="45"/>
      <c r="C235" s="211" t="s">
        <v>657</v>
      </c>
      <c r="D235" s="211" t="s">
        <v>182</v>
      </c>
      <c r="E235" s="212" t="s">
        <v>658</v>
      </c>
      <c r="F235" s="213" t="s">
        <v>659</v>
      </c>
      <c r="G235" s="214" t="s">
        <v>361</v>
      </c>
      <c r="H235" s="215">
        <v>283.19999999999999</v>
      </c>
      <c r="I235" s="216"/>
      <c r="J235" s="217">
        <f>ROUND(I235*H235,2)</f>
        <v>0</v>
      </c>
      <c r="K235" s="213" t="s">
        <v>186</v>
      </c>
      <c r="L235" s="218"/>
      <c r="M235" s="219" t="s">
        <v>21</v>
      </c>
      <c r="N235" s="220" t="s">
        <v>43</v>
      </c>
      <c r="O235" s="46"/>
      <c r="P235" s="221">
        <f>O235*H235</f>
        <v>0</v>
      </c>
      <c r="Q235" s="221">
        <v>0</v>
      </c>
      <c r="R235" s="221">
        <f>Q235*H235</f>
        <v>0</v>
      </c>
      <c r="S235" s="221">
        <v>0</v>
      </c>
      <c r="T235" s="222">
        <f>S235*H235</f>
        <v>0</v>
      </c>
      <c r="AR235" s="23" t="s">
        <v>187</v>
      </c>
      <c r="AT235" s="23" t="s">
        <v>182</v>
      </c>
      <c r="AU235" s="23" t="s">
        <v>80</v>
      </c>
      <c r="AY235" s="23" t="s">
        <v>181</v>
      </c>
      <c r="BE235" s="223">
        <f>IF(N235="základní",J235,0)</f>
        <v>0</v>
      </c>
      <c r="BF235" s="223">
        <f>IF(N235="snížená",J235,0)</f>
        <v>0</v>
      </c>
      <c r="BG235" s="223">
        <f>IF(N235="zákl. přenesená",J235,0)</f>
        <v>0</v>
      </c>
      <c r="BH235" s="223">
        <f>IF(N235="sníž. přenesená",J235,0)</f>
        <v>0</v>
      </c>
      <c r="BI235" s="223">
        <f>IF(N235="nulová",J235,0)</f>
        <v>0</v>
      </c>
      <c r="BJ235" s="23" t="s">
        <v>80</v>
      </c>
      <c r="BK235" s="223">
        <f>ROUND(I235*H235,2)</f>
        <v>0</v>
      </c>
      <c r="BL235" s="23" t="s">
        <v>188</v>
      </c>
      <c r="BM235" s="23" t="s">
        <v>660</v>
      </c>
    </row>
    <row r="236" s="1" customFormat="1" ht="16.5" customHeight="1">
      <c r="B236" s="45"/>
      <c r="C236" s="211" t="s">
        <v>661</v>
      </c>
      <c r="D236" s="211" t="s">
        <v>182</v>
      </c>
      <c r="E236" s="212" t="s">
        <v>662</v>
      </c>
      <c r="F236" s="213" t="s">
        <v>663</v>
      </c>
      <c r="G236" s="214" t="s">
        <v>251</v>
      </c>
      <c r="H236" s="215">
        <v>1.1679999999999999</v>
      </c>
      <c r="I236" s="216"/>
      <c r="J236" s="217">
        <f>ROUND(I236*H236,2)</f>
        <v>0</v>
      </c>
      <c r="K236" s="213" t="s">
        <v>186</v>
      </c>
      <c r="L236" s="218"/>
      <c r="M236" s="219" t="s">
        <v>21</v>
      </c>
      <c r="N236" s="220" t="s">
        <v>43</v>
      </c>
      <c r="O236" s="46"/>
      <c r="P236" s="221">
        <f>O236*H236</f>
        <v>0</v>
      </c>
      <c r="Q236" s="221">
        <v>0.55000000000000004</v>
      </c>
      <c r="R236" s="221">
        <f>Q236*H236</f>
        <v>0.64239999999999997</v>
      </c>
      <c r="S236" s="221">
        <v>0</v>
      </c>
      <c r="T236" s="222">
        <f>S236*H236</f>
        <v>0</v>
      </c>
      <c r="AR236" s="23" t="s">
        <v>187</v>
      </c>
      <c r="AT236" s="23" t="s">
        <v>182</v>
      </c>
      <c r="AU236" s="23" t="s">
        <v>80</v>
      </c>
      <c r="AY236" s="23" t="s">
        <v>181</v>
      </c>
      <c r="BE236" s="223">
        <f>IF(N236="základní",J236,0)</f>
        <v>0</v>
      </c>
      <c r="BF236" s="223">
        <f>IF(N236="snížená",J236,0)</f>
        <v>0</v>
      </c>
      <c r="BG236" s="223">
        <f>IF(N236="zákl. přenesená",J236,0)</f>
        <v>0</v>
      </c>
      <c r="BH236" s="223">
        <f>IF(N236="sníž. přenesená",J236,0)</f>
        <v>0</v>
      </c>
      <c r="BI236" s="223">
        <f>IF(N236="nulová",J236,0)</f>
        <v>0</v>
      </c>
      <c r="BJ236" s="23" t="s">
        <v>80</v>
      </c>
      <c r="BK236" s="223">
        <f>ROUND(I236*H236,2)</f>
        <v>0</v>
      </c>
      <c r="BL236" s="23" t="s">
        <v>188</v>
      </c>
      <c r="BM236" s="23" t="s">
        <v>664</v>
      </c>
    </row>
    <row r="237" s="1" customFormat="1" ht="25.5" customHeight="1">
      <c r="B237" s="45"/>
      <c r="C237" s="211" t="s">
        <v>665</v>
      </c>
      <c r="D237" s="211" t="s">
        <v>182</v>
      </c>
      <c r="E237" s="212" t="s">
        <v>666</v>
      </c>
      <c r="F237" s="213" t="s">
        <v>667</v>
      </c>
      <c r="G237" s="214" t="s">
        <v>185</v>
      </c>
      <c r="H237" s="215">
        <v>35</v>
      </c>
      <c r="I237" s="216"/>
      <c r="J237" s="217">
        <f>ROUND(I237*H237,2)</f>
        <v>0</v>
      </c>
      <c r="K237" s="213" t="s">
        <v>186</v>
      </c>
      <c r="L237" s="218"/>
      <c r="M237" s="219" t="s">
        <v>21</v>
      </c>
      <c r="N237" s="220" t="s">
        <v>43</v>
      </c>
      <c r="O237" s="46"/>
      <c r="P237" s="221">
        <f>O237*H237</f>
        <v>0</v>
      </c>
      <c r="Q237" s="221">
        <v>0</v>
      </c>
      <c r="R237" s="221">
        <f>Q237*H237</f>
        <v>0</v>
      </c>
      <c r="S237" s="221">
        <v>0</v>
      </c>
      <c r="T237" s="222">
        <f>S237*H237</f>
        <v>0</v>
      </c>
      <c r="AR237" s="23" t="s">
        <v>187</v>
      </c>
      <c r="AT237" s="23" t="s">
        <v>182</v>
      </c>
      <c r="AU237" s="23" t="s">
        <v>80</v>
      </c>
      <c r="AY237" s="23" t="s">
        <v>181</v>
      </c>
      <c r="BE237" s="223">
        <f>IF(N237="základní",J237,0)</f>
        <v>0</v>
      </c>
      <c r="BF237" s="223">
        <f>IF(N237="snížená",J237,0)</f>
        <v>0</v>
      </c>
      <c r="BG237" s="223">
        <f>IF(N237="zákl. přenesená",J237,0)</f>
        <v>0</v>
      </c>
      <c r="BH237" s="223">
        <f>IF(N237="sníž. přenesená",J237,0)</f>
        <v>0</v>
      </c>
      <c r="BI237" s="223">
        <f>IF(N237="nulová",J237,0)</f>
        <v>0</v>
      </c>
      <c r="BJ237" s="23" t="s">
        <v>80</v>
      </c>
      <c r="BK237" s="223">
        <f>ROUND(I237*H237,2)</f>
        <v>0</v>
      </c>
      <c r="BL237" s="23" t="s">
        <v>188</v>
      </c>
      <c r="BM237" s="23" t="s">
        <v>668</v>
      </c>
    </row>
    <row r="238" s="1" customFormat="1" ht="25.5" customHeight="1">
      <c r="B238" s="45"/>
      <c r="C238" s="211" t="s">
        <v>669</v>
      </c>
      <c r="D238" s="211" t="s">
        <v>182</v>
      </c>
      <c r="E238" s="212" t="s">
        <v>670</v>
      </c>
      <c r="F238" s="213" t="s">
        <v>671</v>
      </c>
      <c r="G238" s="214" t="s">
        <v>430</v>
      </c>
      <c r="H238" s="215">
        <v>2</v>
      </c>
      <c r="I238" s="216"/>
      <c r="J238" s="217">
        <f>ROUND(I238*H238,2)</f>
        <v>0</v>
      </c>
      <c r="K238" s="213" t="s">
        <v>186</v>
      </c>
      <c r="L238" s="218"/>
      <c r="M238" s="219" t="s">
        <v>21</v>
      </c>
      <c r="N238" s="220" t="s">
        <v>43</v>
      </c>
      <c r="O238" s="46"/>
      <c r="P238" s="221">
        <f>O238*H238</f>
        <v>0</v>
      </c>
      <c r="Q238" s="221">
        <v>0</v>
      </c>
      <c r="R238" s="221">
        <f>Q238*H238</f>
        <v>0</v>
      </c>
      <c r="S238" s="221">
        <v>0</v>
      </c>
      <c r="T238" s="222">
        <f>S238*H238</f>
        <v>0</v>
      </c>
      <c r="AR238" s="23" t="s">
        <v>187</v>
      </c>
      <c r="AT238" s="23" t="s">
        <v>182</v>
      </c>
      <c r="AU238" s="23" t="s">
        <v>80</v>
      </c>
      <c r="AY238" s="23" t="s">
        <v>181</v>
      </c>
      <c r="BE238" s="223">
        <f>IF(N238="základní",J238,0)</f>
        <v>0</v>
      </c>
      <c r="BF238" s="223">
        <f>IF(N238="snížená",J238,0)</f>
        <v>0</v>
      </c>
      <c r="BG238" s="223">
        <f>IF(N238="zákl. přenesená",J238,0)</f>
        <v>0</v>
      </c>
      <c r="BH238" s="223">
        <f>IF(N238="sníž. přenesená",J238,0)</f>
        <v>0</v>
      </c>
      <c r="BI238" s="223">
        <f>IF(N238="nulová",J238,0)</f>
        <v>0</v>
      </c>
      <c r="BJ238" s="23" t="s">
        <v>80</v>
      </c>
      <c r="BK238" s="223">
        <f>ROUND(I238*H238,2)</f>
        <v>0</v>
      </c>
      <c r="BL238" s="23" t="s">
        <v>188</v>
      </c>
      <c r="BM238" s="23" t="s">
        <v>672</v>
      </c>
    </row>
    <row r="239" s="1" customFormat="1" ht="25.5" customHeight="1">
      <c r="B239" s="45"/>
      <c r="C239" s="211" t="s">
        <v>673</v>
      </c>
      <c r="D239" s="211" t="s">
        <v>182</v>
      </c>
      <c r="E239" s="212" t="s">
        <v>674</v>
      </c>
      <c r="F239" s="213" t="s">
        <v>675</v>
      </c>
      <c r="G239" s="214" t="s">
        <v>430</v>
      </c>
      <c r="H239" s="215">
        <v>2</v>
      </c>
      <c r="I239" s="216"/>
      <c r="J239" s="217">
        <f>ROUND(I239*H239,2)</f>
        <v>0</v>
      </c>
      <c r="K239" s="213" t="s">
        <v>186</v>
      </c>
      <c r="L239" s="218"/>
      <c r="M239" s="219" t="s">
        <v>21</v>
      </c>
      <c r="N239" s="220" t="s">
        <v>43</v>
      </c>
      <c r="O239" s="46"/>
      <c r="P239" s="221">
        <f>O239*H239</f>
        <v>0</v>
      </c>
      <c r="Q239" s="221">
        <v>0</v>
      </c>
      <c r="R239" s="221">
        <f>Q239*H239</f>
        <v>0</v>
      </c>
      <c r="S239" s="221">
        <v>0</v>
      </c>
      <c r="T239" s="222">
        <f>S239*H239</f>
        <v>0</v>
      </c>
      <c r="AR239" s="23" t="s">
        <v>187</v>
      </c>
      <c r="AT239" s="23" t="s">
        <v>182</v>
      </c>
      <c r="AU239" s="23" t="s">
        <v>80</v>
      </c>
      <c r="AY239" s="23" t="s">
        <v>181</v>
      </c>
      <c r="BE239" s="223">
        <f>IF(N239="základní",J239,0)</f>
        <v>0</v>
      </c>
      <c r="BF239" s="223">
        <f>IF(N239="snížená",J239,0)</f>
        <v>0</v>
      </c>
      <c r="BG239" s="223">
        <f>IF(N239="zákl. přenesená",J239,0)</f>
        <v>0</v>
      </c>
      <c r="BH239" s="223">
        <f>IF(N239="sníž. přenesená",J239,0)</f>
        <v>0</v>
      </c>
      <c r="BI239" s="223">
        <f>IF(N239="nulová",J239,0)</f>
        <v>0</v>
      </c>
      <c r="BJ239" s="23" t="s">
        <v>80</v>
      </c>
      <c r="BK239" s="223">
        <f>ROUND(I239*H239,2)</f>
        <v>0</v>
      </c>
      <c r="BL239" s="23" t="s">
        <v>188</v>
      </c>
      <c r="BM239" s="23" t="s">
        <v>676</v>
      </c>
    </row>
    <row r="240" s="1" customFormat="1" ht="25.5" customHeight="1">
      <c r="B240" s="45"/>
      <c r="C240" s="211" t="s">
        <v>677</v>
      </c>
      <c r="D240" s="211" t="s">
        <v>182</v>
      </c>
      <c r="E240" s="212" t="s">
        <v>678</v>
      </c>
      <c r="F240" s="213" t="s">
        <v>679</v>
      </c>
      <c r="G240" s="214" t="s">
        <v>430</v>
      </c>
      <c r="H240" s="215">
        <v>1</v>
      </c>
      <c r="I240" s="216"/>
      <c r="J240" s="217">
        <f>ROUND(I240*H240,2)</f>
        <v>0</v>
      </c>
      <c r="K240" s="213" t="s">
        <v>186</v>
      </c>
      <c r="L240" s="218"/>
      <c r="M240" s="219" t="s">
        <v>21</v>
      </c>
      <c r="N240" s="220" t="s">
        <v>43</v>
      </c>
      <c r="O240" s="46"/>
      <c r="P240" s="221">
        <f>O240*H240</f>
        <v>0</v>
      </c>
      <c r="Q240" s="221">
        <v>0</v>
      </c>
      <c r="R240" s="221">
        <f>Q240*H240</f>
        <v>0</v>
      </c>
      <c r="S240" s="221">
        <v>0</v>
      </c>
      <c r="T240" s="222">
        <f>S240*H240</f>
        <v>0</v>
      </c>
      <c r="AR240" s="23" t="s">
        <v>187</v>
      </c>
      <c r="AT240" s="23" t="s">
        <v>182</v>
      </c>
      <c r="AU240" s="23" t="s">
        <v>80</v>
      </c>
      <c r="AY240" s="23" t="s">
        <v>181</v>
      </c>
      <c r="BE240" s="223">
        <f>IF(N240="základní",J240,0)</f>
        <v>0</v>
      </c>
      <c r="BF240" s="223">
        <f>IF(N240="snížená",J240,0)</f>
        <v>0</v>
      </c>
      <c r="BG240" s="223">
        <f>IF(N240="zákl. přenesená",J240,0)</f>
        <v>0</v>
      </c>
      <c r="BH240" s="223">
        <f>IF(N240="sníž. přenesená",J240,0)</f>
        <v>0</v>
      </c>
      <c r="BI240" s="223">
        <f>IF(N240="nulová",J240,0)</f>
        <v>0</v>
      </c>
      <c r="BJ240" s="23" t="s">
        <v>80</v>
      </c>
      <c r="BK240" s="223">
        <f>ROUND(I240*H240,2)</f>
        <v>0</v>
      </c>
      <c r="BL240" s="23" t="s">
        <v>188</v>
      </c>
      <c r="BM240" s="23" t="s">
        <v>680</v>
      </c>
    </row>
    <row r="241" s="1" customFormat="1" ht="25.5" customHeight="1">
      <c r="B241" s="45"/>
      <c r="C241" s="211" t="s">
        <v>681</v>
      </c>
      <c r="D241" s="211" t="s">
        <v>182</v>
      </c>
      <c r="E241" s="212" t="s">
        <v>682</v>
      </c>
      <c r="F241" s="213" t="s">
        <v>683</v>
      </c>
      <c r="G241" s="214" t="s">
        <v>430</v>
      </c>
      <c r="H241" s="215">
        <v>8</v>
      </c>
      <c r="I241" s="216"/>
      <c r="J241" s="217">
        <f>ROUND(I241*H241,2)</f>
        <v>0</v>
      </c>
      <c r="K241" s="213" t="s">
        <v>186</v>
      </c>
      <c r="L241" s="218"/>
      <c r="M241" s="219" t="s">
        <v>21</v>
      </c>
      <c r="N241" s="220" t="s">
        <v>43</v>
      </c>
      <c r="O241" s="46"/>
      <c r="P241" s="221">
        <f>O241*H241</f>
        <v>0</v>
      </c>
      <c r="Q241" s="221">
        <v>0</v>
      </c>
      <c r="R241" s="221">
        <f>Q241*H241</f>
        <v>0</v>
      </c>
      <c r="S241" s="221">
        <v>0</v>
      </c>
      <c r="T241" s="222">
        <f>S241*H241</f>
        <v>0</v>
      </c>
      <c r="AR241" s="23" t="s">
        <v>187</v>
      </c>
      <c r="AT241" s="23" t="s">
        <v>182</v>
      </c>
      <c r="AU241" s="23" t="s">
        <v>80</v>
      </c>
      <c r="AY241" s="23" t="s">
        <v>181</v>
      </c>
      <c r="BE241" s="223">
        <f>IF(N241="základní",J241,0)</f>
        <v>0</v>
      </c>
      <c r="BF241" s="223">
        <f>IF(N241="snížená",J241,0)</f>
        <v>0</v>
      </c>
      <c r="BG241" s="223">
        <f>IF(N241="zákl. přenesená",J241,0)</f>
        <v>0</v>
      </c>
      <c r="BH241" s="223">
        <f>IF(N241="sníž. přenesená",J241,0)</f>
        <v>0</v>
      </c>
      <c r="BI241" s="223">
        <f>IF(N241="nulová",J241,0)</f>
        <v>0</v>
      </c>
      <c r="BJ241" s="23" t="s">
        <v>80</v>
      </c>
      <c r="BK241" s="223">
        <f>ROUND(I241*H241,2)</f>
        <v>0</v>
      </c>
      <c r="BL241" s="23" t="s">
        <v>188</v>
      </c>
      <c r="BM241" s="23" t="s">
        <v>684</v>
      </c>
    </row>
    <row r="242" s="1" customFormat="1" ht="25.5" customHeight="1">
      <c r="B242" s="45"/>
      <c r="C242" s="211" t="s">
        <v>685</v>
      </c>
      <c r="D242" s="211" t="s">
        <v>182</v>
      </c>
      <c r="E242" s="212" t="s">
        <v>686</v>
      </c>
      <c r="F242" s="213" t="s">
        <v>687</v>
      </c>
      <c r="G242" s="214" t="s">
        <v>430</v>
      </c>
      <c r="H242" s="215">
        <v>2</v>
      </c>
      <c r="I242" s="216"/>
      <c r="J242" s="217">
        <f>ROUND(I242*H242,2)</f>
        <v>0</v>
      </c>
      <c r="K242" s="213" t="s">
        <v>186</v>
      </c>
      <c r="L242" s="218"/>
      <c r="M242" s="219" t="s">
        <v>21</v>
      </c>
      <c r="N242" s="220" t="s">
        <v>43</v>
      </c>
      <c r="O242" s="46"/>
      <c r="P242" s="221">
        <f>O242*H242</f>
        <v>0</v>
      </c>
      <c r="Q242" s="221">
        <v>0</v>
      </c>
      <c r="R242" s="221">
        <f>Q242*H242</f>
        <v>0</v>
      </c>
      <c r="S242" s="221">
        <v>0</v>
      </c>
      <c r="T242" s="222">
        <f>S242*H242</f>
        <v>0</v>
      </c>
      <c r="AR242" s="23" t="s">
        <v>187</v>
      </c>
      <c r="AT242" s="23" t="s">
        <v>182</v>
      </c>
      <c r="AU242" s="23" t="s">
        <v>80</v>
      </c>
      <c r="AY242" s="23" t="s">
        <v>181</v>
      </c>
      <c r="BE242" s="223">
        <f>IF(N242="základní",J242,0)</f>
        <v>0</v>
      </c>
      <c r="BF242" s="223">
        <f>IF(N242="snížená",J242,0)</f>
        <v>0</v>
      </c>
      <c r="BG242" s="223">
        <f>IF(N242="zákl. přenesená",J242,0)</f>
        <v>0</v>
      </c>
      <c r="BH242" s="223">
        <f>IF(N242="sníž. přenesená",J242,0)</f>
        <v>0</v>
      </c>
      <c r="BI242" s="223">
        <f>IF(N242="nulová",J242,0)</f>
        <v>0</v>
      </c>
      <c r="BJ242" s="23" t="s">
        <v>80</v>
      </c>
      <c r="BK242" s="223">
        <f>ROUND(I242*H242,2)</f>
        <v>0</v>
      </c>
      <c r="BL242" s="23" t="s">
        <v>188</v>
      </c>
      <c r="BM242" s="23" t="s">
        <v>688</v>
      </c>
    </row>
    <row r="243" s="1" customFormat="1" ht="25.5" customHeight="1">
      <c r="B243" s="45"/>
      <c r="C243" s="211" t="s">
        <v>689</v>
      </c>
      <c r="D243" s="211" t="s">
        <v>182</v>
      </c>
      <c r="E243" s="212" t="s">
        <v>690</v>
      </c>
      <c r="F243" s="213" t="s">
        <v>691</v>
      </c>
      <c r="G243" s="214" t="s">
        <v>430</v>
      </c>
      <c r="H243" s="215">
        <v>2</v>
      </c>
      <c r="I243" s="216"/>
      <c r="J243" s="217">
        <f>ROUND(I243*H243,2)</f>
        <v>0</v>
      </c>
      <c r="K243" s="213" t="s">
        <v>186</v>
      </c>
      <c r="L243" s="218"/>
      <c r="M243" s="219" t="s">
        <v>21</v>
      </c>
      <c r="N243" s="220" t="s">
        <v>43</v>
      </c>
      <c r="O243" s="46"/>
      <c r="P243" s="221">
        <f>O243*H243</f>
        <v>0</v>
      </c>
      <c r="Q243" s="221">
        <v>0</v>
      </c>
      <c r="R243" s="221">
        <f>Q243*H243</f>
        <v>0</v>
      </c>
      <c r="S243" s="221">
        <v>0</v>
      </c>
      <c r="T243" s="222">
        <f>S243*H243</f>
        <v>0</v>
      </c>
      <c r="AR243" s="23" t="s">
        <v>187</v>
      </c>
      <c r="AT243" s="23" t="s">
        <v>182</v>
      </c>
      <c r="AU243" s="23" t="s">
        <v>80</v>
      </c>
      <c r="AY243" s="23" t="s">
        <v>181</v>
      </c>
      <c r="BE243" s="223">
        <f>IF(N243="základní",J243,0)</f>
        <v>0</v>
      </c>
      <c r="BF243" s="223">
        <f>IF(N243="snížená",J243,0)</f>
        <v>0</v>
      </c>
      <c r="BG243" s="223">
        <f>IF(N243="zákl. přenesená",J243,0)</f>
        <v>0</v>
      </c>
      <c r="BH243" s="223">
        <f>IF(N243="sníž. přenesená",J243,0)</f>
        <v>0</v>
      </c>
      <c r="BI243" s="223">
        <f>IF(N243="nulová",J243,0)</f>
        <v>0</v>
      </c>
      <c r="BJ243" s="23" t="s">
        <v>80</v>
      </c>
      <c r="BK243" s="223">
        <f>ROUND(I243*H243,2)</f>
        <v>0</v>
      </c>
      <c r="BL243" s="23" t="s">
        <v>188</v>
      </c>
      <c r="BM243" s="23" t="s">
        <v>692</v>
      </c>
    </row>
    <row r="244" s="1" customFormat="1" ht="25.5" customHeight="1">
      <c r="B244" s="45"/>
      <c r="C244" s="211" t="s">
        <v>693</v>
      </c>
      <c r="D244" s="211" t="s">
        <v>182</v>
      </c>
      <c r="E244" s="212" t="s">
        <v>694</v>
      </c>
      <c r="F244" s="213" t="s">
        <v>695</v>
      </c>
      <c r="G244" s="214" t="s">
        <v>430</v>
      </c>
      <c r="H244" s="215">
        <v>1</v>
      </c>
      <c r="I244" s="216"/>
      <c r="J244" s="217">
        <f>ROUND(I244*H244,2)</f>
        <v>0</v>
      </c>
      <c r="K244" s="213" t="s">
        <v>186</v>
      </c>
      <c r="L244" s="218"/>
      <c r="M244" s="219" t="s">
        <v>21</v>
      </c>
      <c r="N244" s="220" t="s">
        <v>43</v>
      </c>
      <c r="O244" s="46"/>
      <c r="P244" s="221">
        <f>O244*H244</f>
        <v>0</v>
      </c>
      <c r="Q244" s="221">
        <v>0</v>
      </c>
      <c r="R244" s="221">
        <f>Q244*H244</f>
        <v>0</v>
      </c>
      <c r="S244" s="221">
        <v>0</v>
      </c>
      <c r="T244" s="222">
        <f>S244*H244</f>
        <v>0</v>
      </c>
      <c r="AR244" s="23" t="s">
        <v>187</v>
      </c>
      <c r="AT244" s="23" t="s">
        <v>182</v>
      </c>
      <c r="AU244" s="23" t="s">
        <v>80</v>
      </c>
      <c r="AY244" s="23" t="s">
        <v>181</v>
      </c>
      <c r="BE244" s="223">
        <f>IF(N244="základní",J244,0)</f>
        <v>0</v>
      </c>
      <c r="BF244" s="223">
        <f>IF(N244="snížená",J244,0)</f>
        <v>0</v>
      </c>
      <c r="BG244" s="223">
        <f>IF(N244="zákl. přenesená",J244,0)</f>
        <v>0</v>
      </c>
      <c r="BH244" s="223">
        <f>IF(N244="sníž. přenesená",J244,0)</f>
        <v>0</v>
      </c>
      <c r="BI244" s="223">
        <f>IF(N244="nulová",J244,0)</f>
        <v>0</v>
      </c>
      <c r="BJ244" s="23" t="s">
        <v>80</v>
      </c>
      <c r="BK244" s="223">
        <f>ROUND(I244*H244,2)</f>
        <v>0</v>
      </c>
      <c r="BL244" s="23" t="s">
        <v>188</v>
      </c>
      <c r="BM244" s="23" t="s">
        <v>696</v>
      </c>
    </row>
    <row r="245" s="1" customFormat="1" ht="25.5" customHeight="1">
      <c r="B245" s="45"/>
      <c r="C245" s="211" t="s">
        <v>697</v>
      </c>
      <c r="D245" s="211" t="s">
        <v>182</v>
      </c>
      <c r="E245" s="212" t="s">
        <v>698</v>
      </c>
      <c r="F245" s="213" t="s">
        <v>699</v>
      </c>
      <c r="G245" s="214" t="s">
        <v>430</v>
      </c>
      <c r="H245" s="215">
        <v>1</v>
      </c>
      <c r="I245" s="216"/>
      <c r="J245" s="217">
        <f>ROUND(I245*H245,2)</f>
        <v>0</v>
      </c>
      <c r="K245" s="213" t="s">
        <v>186</v>
      </c>
      <c r="L245" s="218"/>
      <c r="M245" s="219" t="s">
        <v>21</v>
      </c>
      <c r="N245" s="220" t="s">
        <v>43</v>
      </c>
      <c r="O245" s="46"/>
      <c r="P245" s="221">
        <f>O245*H245</f>
        <v>0</v>
      </c>
      <c r="Q245" s="221">
        <v>0</v>
      </c>
      <c r="R245" s="221">
        <f>Q245*H245</f>
        <v>0</v>
      </c>
      <c r="S245" s="221">
        <v>0</v>
      </c>
      <c r="T245" s="222">
        <f>S245*H245</f>
        <v>0</v>
      </c>
      <c r="AR245" s="23" t="s">
        <v>187</v>
      </c>
      <c r="AT245" s="23" t="s">
        <v>182</v>
      </c>
      <c r="AU245" s="23" t="s">
        <v>80</v>
      </c>
      <c r="AY245" s="23" t="s">
        <v>181</v>
      </c>
      <c r="BE245" s="223">
        <f>IF(N245="základní",J245,0)</f>
        <v>0</v>
      </c>
      <c r="BF245" s="223">
        <f>IF(N245="snížená",J245,0)</f>
        <v>0</v>
      </c>
      <c r="BG245" s="223">
        <f>IF(N245="zákl. přenesená",J245,0)</f>
        <v>0</v>
      </c>
      <c r="BH245" s="223">
        <f>IF(N245="sníž. přenesená",J245,0)</f>
        <v>0</v>
      </c>
      <c r="BI245" s="223">
        <f>IF(N245="nulová",J245,0)</f>
        <v>0</v>
      </c>
      <c r="BJ245" s="23" t="s">
        <v>80</v>
      </c>
      <c r="BK245" s="223">
        <f>ROUND(I245*H245,2)</f>
        <v>0</v>
      </c>
      <c r="BL245" s="23" t="s">
        <v>188</v>
      </c>
      <c r="BM245" s="23" t="s">
        <v>700</v>
      </c>
    </row>
    <row r="246" s="1" customFormat="1" ht="25.5" customHeight="1">
      <c r="B246" s="45"/>
      <c r="C246" s="211" t="s">
        <v>701</v>
      </c>
      <c r="D246" s="211" t="s">
        <v>182</v>
      </c>
      <c r="E246" s="212" t="s">
        <v>702</v>
      </c>
      <c r="F246" s="213" t="s">
        <v>703</v>
      </c>
      <c r="G246" s="214" t="s">
        <v>430</v>
      </c>
      <c r="H246" s="215">
        <v>2</v>
      </c>
      <c r="I246" s="216"/>
      <c r="J246" s="217">
        <f>ROUND(I246*H246,2)</f>
        <v>0</v>
      </c>
      <c r="K246" s="213" t="s">
        <v>186</v>
      </c>
      <c r="L246" s="218"/>
      <c r="M246" s="219" t="s">
        <v>21</v>
      </c>
      <c r="N246" s="220" t="s">
        <v>43</v>
      </c>
      <c r="O246" s="46"/>
      <c r="P246" s="221">
        <f>O246*H246</f>
        <v>0</v>
      </c>
      <c r="Q246" s="221">
        <v>0</v>
      </c>
      <c r="R246" s="221">
        <f>Q246*H246</f>
        <v>0</v>
      </c>
      <c r="S246" s="221">
        <v>0</v>
      </c>
      <c r="T246" s="222">
        <f>S246*H246</f>
        <v>0</v>
      </c>
      <c r="AR246" s="23" t="s">
        <v>187</v>
      </c>
      <c r="AT246" s="23" t="s">
        <v>182</v>
      </c>
      <c r="AU246" s="23" t="s">
        <v>80</v>
      </c>
      <c r="AY246" s="23" t="s">
        <v>181</v>
      </c>
      <c r="BE246" s="223">
        <f>IF(N246="základní",J246,0)</f>
        <v>0</v>
      </c>
      <c r="BF246" s="223">
        <f>IF(N246="snížená",J246,0)</f>
        <v>0</v>
      </c>
      <c r="BG246" s="223">
        <f>IF(N246="zákl. přenesená",J246,0)</f>
        <v>0</v>
      </c>
      <c r="BH246" s="223">
        <f>IF(N246="sníž. přenesená",J246,0)</f>
        <v>0</v>
      </c>
      <c r="BI246" s="223">
        <f>IF(N246="nulová",J246,0)</f>
        <v>0</v>
      </c>
      <c r="BJ246" s="23" t="s">
        <v>80</v>
      </c>
      <c r="BK246" s="223">
        <f>ROUND(I246*H246,2)</f>
        <v>0</v>
      </c>
      <c r="BL246" s="23" t="s">
        <v>188</v>
      </c>
      <c r="BM246" s="23" t="s">
        <v>704</v>
      </c>
    </row>
    <row r="247" s="1" customFormat="1" ht="25.5" customHeight="1">
      <c r="B247" s="45"/>
      <c r="C247" s="211" t="s">
        <v>705</v>
      </c>
      <c r="D247" s="211" t="s">
        <v>182</v>
      </c>
      <c r="E247" s="212" t="s">
        <v>706</v>
      </c>
      <c r="F247" s="213" t="s">
        <v>707</v>
      </c>
      <c r="G247" s="214" t="s">
        <v>430</v>
      </c>
      <c r="H247" s="215">
        <v>1</v>
      </c>
      <c r="I247" s="216"/>
      <c r="J247" s="217">
        <f>ROUND(I247*H247,2)</f>
        <v>0</v>
      </c>
      <c r="K247" s="213" t="s">
        <v>186</v>
      </c>
      <c r="L247" s="218"/>
      <c r="M247" s="219" t="s">
        <v>21</v>
      </c>
      <c r="N247" s="220" t="s">
        <v>43</v>
      </c>
      <c r="O247" s="46"/>
      <c r="P247" s="221">
        <f>O247*H247</f>
        <v>0</v>
      </c>
      <c r="Q247" s="221">
        <v>0</v>
      </c>
      <c r="R247" s="221">
        <f>Q247*H247</f>
        <v>0</v>
      </c>
      <c r="S247" s="221">
        <v>0</v>
      </c>
      <c r="T247" s="222">
        <f>S247*H247</f>
        <v>0</v>
      </c>
      <c r="AR247" s="23" t="s">
        <v>187</v>
      </c>
      <c r="AT247" s="23" t="s">
        <v>182</v>
      </c>
      <c r="AU247" s="23" t="s">
        <v>80</v>
      </c>
      <c r="AY247" s="23" t="s">
        <v>181</v>
      </c>
      <c r="BE247" s="223">
        <f>IF(N247="základní",J247,0)</f>
        <v>0</v>
      </c>
      <c r="BF247" s="223">
        <f>IF(N247="snížená",J247,0)</f>
        <v>0</v>
      </c>
      <c r="BG247" s="223">
        <f>IF(N247="zákl. přenesená",J247,0)</f>
        <v>0</v>
      </c>
      <c r="BH247" s="223">
        <f>IF(N247="sníž. přenesená",J247,0)</f>
        <v>0</v>
      </c>
      <c r="BI247" s="223">
        <f>IF(N247="nulová",J247,0)</f>
        <v>0</v>
      </c>
      <c r="BJ247" s="23" t="s">
        <v>80</v>
      </c>
      <c r="BK247" s="223">
        <f>ROUND(I247*H247,2)</f>
        <v>0</v>
      </c>
      <c r="BL247" s="23" t="s">
        <v>188</v>
      </c>
      <c r="BM247" s="23" t="s">
        <v>708</v>
      </c>
    </row>
    <row r="248" s="1" customFormat="1" ht="25.5" customHeight="1">
      <c r="B248" s="45"/>
      <c r="C248" s="211" t="s">
        <v>709</v>
      </c>
      <c r="D248" s="211" t="s">
        <v>182</v>
      </c>
      <c r="E248" s="212" t="s">
        <v>710</v>
      </c>
      <c r="F248" s="213" t="s">
        <v>711</v>
      </c>
      <c r="G248" s="214" t="s">
        <v>430</v>
      </c>
      <c r="H248" s="215">
        <v>2</v>
      </c>
      <c r="I248" s="216"/>
      <c r="J248" s="217">
        <f>ROUND(I248*H248,2)</f>
        <v>0</v>
      </c>
      <c r="K248" s="213" t="s">
        <v>186</v>
      </c>
      <c r="L248" s="218"/>
      <c r="M248" s="219" t="s">
        <v>21</v>
      </c>
      <c r="N248" s="220" t="s">
        <v>43</v>
      </c>
      <c r="O248" s="46"/>
      <c r="P248" s="221">
        <f>O248*H248</f>
        <v>0</v>
      </c>
      <c r="Q248" s="221">
        <v>0</v>
      </c>
      <c r="R248" s="221">
        <f>Q248*H248</f>
        <v>0</v>
      </c>
      <c r="S248" s="221">
        <v>0</v>
      </c>
      <c r="T248" s="222">
        <f>S248*H248</f>
        <v>0</v>
      </c>
      <c r="AR248" s="23" t="s">
        <v>187</v>
      </c>
      <c r="AT248" s="23" t="s">
        <v>182</v>
      </c>
      <c r="AU248" s="23" t="s">
        <v>80</v>
      </c>
      <c r="AY248" s="23" t="s">
        <v>181</v>
      </c>
      <c r="BE248" s="223">
        <f>IF(N248="základní",J248,0)</f>
        <v>0</v>
      </c>
      <c r="BF248" s="223">
        <f>IF(N248="snížená",J248,0)</f>
        <v>0</v>
      </c>
      <c r="BG248" s="223">
        <f>IF(N248="zákl. přenesená",J248,0)</f>
        <v>0</v>
      </c>
      <c r="BH248" s="223">
        <f>IF(N248="sníž. přenesená",J248,0)</f>
        <v>0</v>
      </c>
      <c r="BI248" s="223">
        <f>IF(N248="nulová",J248,0)</f>
        <v>0</v>
      </c>
      <c r="BJ248" s="23" t="s">
        <v>80</v>
      </c>
      <c r="BK248" s="223">
        <f>ROUND(I248*H248,2)</f>
        <v>0</v>
      </c>
      <c r="BL248" s="23" t="s">
        <v>188</v>
      </c>
      <c r="BM248" s="23" t="s">
        <v>712</v>
      </c>
    </row>
    <row r="249" s="1" customFormat="1" ht="25.5" customHeight="1">
      <c r="B249" s="45"/>
      <c r="C249" s="211" t="s">
        <v>713</v>
      </c>
      <c r="D249" s="211" t="s">
        <v>182</v>
      </c>
      <c r="E249" s="212" t="s">
        <v>714</v>
      </c>
      <c r="F249" s="213" t="s">
        <v>715</v>
      </c>
      <c r="G249" s="214" t="s">
        <v>430</v>
      </c>
      <c r="H249" s="215">
        <v>2</v>
      </c>
      <c r="I249" s="216"/>
      <c r="J249" s="217">
        <f>ROUND(I249*H249,2)</f>
        <v>0</v>
      </c>
      <c r="K249" s="213" t="s">
        <v>186</v>
      </c>
      <c r="L249" s="218"/>
      <c r="M249" s="219" t="s">
        <v>21</v>
      </c>
      <c r="N249" s="220" t="s">
        <v>43</v>
      </c>
      <c r="O249" s="46"/>
      <c r="P249" s="221">
        <f>O249*H249</f>
        <v>0</v>
      </c>
      <c r="Q249" s="221">
        <v>0</v>
      </c>
      <c r="R249" s="221">
        <f>Q249*H249</f>
        <v>0</v>
      </c>
      <c r="S249" s="221">
        <v>0</v>
      </c>
      <c r="T249" s="222">
        <f>S249*H249</f>
        <v>0</v>
      </c>
      <c r="AR249" s="23" t="s">
        <v>187</v>
      </c>
      <c r="AT249" s="23" t="s">
        <v>182</v>
      </c>
      <c r="AU249" s="23" t="s">
        <v>80</v>
      </c>
      <c r="AY249" s="23" t="s">
        <v>181</v>
      </c>
      <c r="BE249" s="223">
        <f>IF(N249="základní",J249,0)</f>
        <v>0</v>
      </c>
      <c r="BF249" s="223">
        <f>IF(N249="snížená",J249,0)</f>
        <v>0</v>
      </c>
      <c r="BG249" s="223">
        <f>IF(N249="zákl. přenesená",J249,0)</f>
        <v>0</v>
      </c>
      <c r="BH249" s="223">
        <f>IF(N249="sníž. přenesená",J249,0)</f>
        <v>0</v>
      </c>
      <c r="BI249" s="223">
        <f>IF(N249="nulová",J249,0)</f>
        <v>0</v>
      </c>
      <c r="BJ249" s="23" t="s">
        <v>80</v>
      </c>
      <c r="BK249" s="223">
        <f>ROUND(I249*H249,2)</f>
        <v>0</v>
      </c>
      <c r="BL249" s="23" t="s">
        <v>188</v>
      </c>
      <c r="BM249" s="23" t="s">
        <v>716</v>
      </c>
    </row>
    <row r="250" s="1" customFormat="1" ht="25.5" customHeight="1">
      <c r="B250" s="45"/>
      <c r="C250" s="211" t="s">
        <v>717</v>
      </c>
      <c r="D250" s="211" t="s">
        <v>182</v>
      </c>
      <c r="E250" s="212" t="s">
        <v>718</v>
      </c>
      <c r="F250" s="213" t="s">
        <v>719</v>
      </c>
      <c r="G250" s="214" t="s">
        <v>430</v>
      </c>
      <c r="H250" s="215">
        <v>3</v>
      </c>
      <c r="I250" s="216"/>
      <c r="J250" s="217">
        <f>ROUND(I250*H250,2)</f>
        <v>0</v>
      </c>
      <c r="K250" s="213" t="s">
        <v>186</v>
      </c>
      <c r="L250" s="218"/>
      <c r="M250" s="219" t="s">
        <v>21</v>
      </c>
      <c r="N250" s="220" t="s">
        <v>43</v>
      </c>
      <c r="O250" s="46"/>
      <c r="P250" s="221">
        <f>O250*H250</f>
        <v>0</v>
      </c>
      <c r="Q250" s="221">
        <v>0</v>
      </c>
      <c r="R250" s="221">
        <f>Q250*H250</f>
        <v>0</v>
      </c>
      <c r="S250" s="221">
        <v>0</v>
      </c>
      <c r="T250" s="222">
        <f>S250*H250</f>
        <v>0</v>
      </c>
      <c r="AR250" s="23" t="s">
        <v>187</v>
      </c>
      <c r="AT250" s="23" t="s">
        <v>182</v>
      </c>
      <c r="AU250" s="23" t="s">
        <v>80</v>
      </c>
      <c r="AY250" s="23" t="s">
        <v>181</v>
      </c>
      <c r="BE250" s="223">
        <f>IF(N250="základní",J250,0)</f>
        <v>0</v>
      </c>
      <c r="BF250" s="223">
        <f>IF(N250="snížená",J250,0)</f>
        <v>0</v>
      </c>
      <c r="BG250" s="223">
        <f>IF(N250="zákl. přenesená",J250,0)</f>
        <v>0</v>
      </c>
      <c r="BH250" s="223">
        <f>IF(N250="sníž. přenesená",J250,0)</f>
        <v>0</v>
      </c>
      <c r="BI250" s="223">
        <f>IF(N250="nulová",J250,0)</f>
        <v>0</v>
      </c>
      <c r="BJ250" s="23" t="s">
        <v>80</v>
      </c>
      <c r="BK250" s="223">
        <f>ROUND(I250*H250,2)</f>
        <v>0</v>
      </c>
      <c r="BL250" s="23" t="s">
        <v>188</v>
      </c>
      <c r="BM250" s="23" t="s">
        <v>720</v>
      </c>
    </row>
    <row r="251" s="1" customFormat="1" ht="25.5" customHeight="1">
      <c r="B251" s="45"/>
      <c r="C251" s="211" t="s">
        <v>721</v>
      </c>
      <c r="D251" s="211" t="s">
        <v>182</v>
      </c>
      <c r="E251" s="212" t="s">
        <v>722</v>
      </c>
      <c r="F251" s="213" t="s">
        <v>723</v>
      </c>
      <c r="G251" s="214" t="s">
        <v>430</v>
      </c>
      <c r="H251" s="215">
        <v>6</v>
      </c>
      <c r="I251" s="216"/>
      <c r="J251" s="217">
        <f>ROUND(I251*H251,2)</f>
        <v>0</v>
      </c>
      <c r="K251" s="213" t="s">
        <v>186</v>
      </c>
      <c r="L251" s="218"/>
      <c r="M251" s="219" t="s">
        <v>21</v>
      </c>
      <c r="N251" s="220" t="s">
        <v>43</v>
      </c>
      <c r="O251" s="46"/>
      <c r="P251" s="221">
        <f>O251*H251</f>
        <v>0</v>
      </c>
      <c r="Q251" s="221">
        <v>0</v>
      </c>
      <c r="R251" s="221">
        <f>Q251*H251</f>
        <v>0</v>
      </c>
      <c r="S251" s="221">
        <v>0</v>
      </c>
      <c r="T251" s="222">
        <f>S251*H251</f>
        <v>0</v>
      </c>
      <c r="AR251" s="23" t="s">
        <v>187</v>
      </c>
      <c r="AT251" s="23" t="s">
        <v>182</v>
      </c>
      <c r="AU251" s="23" t="s">
        <v>80</v>
      </c>
      <c r="AY251" s="23" t="s">
        <v>181</v>
      </c>
      <c r="BE251" s="223">
        <f>IF(N251="základní",J251,0)</f>
        <v>0</v>
      </c>
      <c r="BF251" s="223">
        <f>IF(N251="snížená",J251,0)</f>
        <v>0</v>
      </c>
      <c r="BG251" s="223">
        <f>IF(N251="zákl. přenesená",J251,0)</f>
        <v>0</v>
      </c>
      <c r="BH251" s="223">
        <f>IF(N251="sníž. přenesená",J251,0)</f>
        <v>0</v>
      </c>
      <c r="BI251" s="223">
        <f>IF(N251="nulová",J251,0)</f>
        <v>0</v>
      </c>
      <c r="BJ251" s="23" t="s">
        <v>80</v>
      </c>
      <c r="BK251" s="223">
        <f>ROUND(I251*H251,2)</f>
        <v>0</v>
      </c>
      <c r="BL251" s="23" t="s">
        <v>188</v>
      </c>
      <c r="BM251" s="23" t="s">
        <v>724</v>
      </c>
    </row>
    <row r="252" s="1" customFormat="1" ht="25.5" customHeight="1">
      <c r="B252" s="45"/>
      <c r="C252" s="211" t="s">
        <v>725</v>
      </c>
      <c r="D252" s="211" t="s">
        <v>182</v>
      </c>
      <c r="E252" s="212" t="s">
        <v>726</v>
      </c>
      <c r="F252" s="213" t="s">
        <v>727</v>
      </c>
      <c r="G252" s="214" t="s">
        <v>185</v>
      </c>
      <c r="H252" s="215">
        <v>17</v>
      </c>
      <c r="I252" s="216"/>
      <c r="J252" s="217">
        <f>ROUND(I252*H252,2)</f>
        <v>0</v>
      </c>
      <c r="K252" s="213" t="s">
        <v>186</v>
      </c>
      <c r="L252" s="218"/>
      <c r="M252" s="219" t="s">
        <v>21</v>
      </c>
      <c r="N252" s="220" t="s">
        <v>43</v>
      </c>
      <c r="O252" s="46"/>
      <c r="P252" s="221">
        <f>O252*H252</f>
        <v>0</v>
      </c>
      <c r="Q252" s="221">
        <v>0</v>
      </c>
      <c r="R252" s="221">
        <f>Q252*H252</f>
        <v>0</v>
      </c>
      <c r="S252" s="221">
        <v>0</v>
      </c>
      <c r="T252" s="222">
        <f>S252*H252</f>
        <v>0</v>
      </c>
      <c r="AR252" s="23" t="s">
        <v>187</v>
      </c>
      <c r="AT252" s="23" t="s">
        <v>182</v>
      </c>
      <c r="AU252" s="23" t="s">
        <v>80</v>
      </c>
      <c r="AY252" s="23" t="s">
        <v>181</v>
      </c>
      <c r="BE252" s="223">
        <f>IF(N252="základní",J252,0)</f>
        <v>0</v>
      </c>
      <c r="BF252" s="223">
        <f>IF(N252="snížená",J252,0)</f>
        <v>0</v>
      </c>
      <c r="BG252" s="223">
        <f>IF(N252="zákl. přenesená",J252,0)</f>
        <v>0</v>
      </c>
      <c r="BH252" s="223">
        <f>IF(N252="sníž. přenesená",J252,0)</f>
        <v>0</v>
      </c>
      <c r="BI252" s="223">
        <f>IF(N252="nulová",J252,0)</f>
        <v>0</v>
      </c>
      <c r="BJ252" s="23" t="s">
        <v>80</v>
      </c>
      <c r="BK252" s="223">
        <f>ROUND(I252*H252,2)</f>
        <v>0</v>
      </c>
      <c r="BL252" s="23" t="s">
        <v>188</v>
      </c>
      <c r="BM252" s="23" t="s">
        <v>728</v>
      </c>
    </row>
    <row r="253" s="1" customFormat="1" ht="25.5" customHeight="1">
      <c r="B253" s="45"/>
      <c r="C253" s="211" t="s">
        <v>729</v>
      </c>
      <c r="D253" s="211" t="s">
        <v>182</v>
      </c>
      <c r="E253" s="212" t="s">
        <v>730</v>
      </c>
      <c r="F253" s="213" t="s">
        <v>731</v>
      </c>
      <c r="G253" s="214" t="s">
        <v>430</v>
      </c>
      <c r="H253" s="215">
        <v>1</v>
      </c>
      <c r="I253" s="216"/>
      <c r="J253" s="217">
        <f>ROUND(I253*H253,2)</f>
        <v>0</v>
      </c>
      <c r="K253" s="213" t="s">
        <v>186</v>
      </c>
      <c r="L253" s="218"/>
      <c r="M253" s="219" t="s">
        <v>21</v>
      </c>
      <c r="N253" s="220" t="s">
        <v>43</v>
      </c>
      <c r="O253" s="46"/>
      <c r="P253" s="221">
        <f>O253*H253</f>
        <v>0</v>
      </c>
      <c r="Q253" s="221">
        <v>0</v>
      </c>
      <c r="R253" s="221">
        <f>Q253*H253</f>
        <v>0</v>
      </c>
      <c r="S253" s="221">
        <v>0</v>
      </c>
      <c r="T253" s="222">
        <f>S253*H253</f>
        <v>0</v>
      </c>
      <c r="AR253" s="23" t="s">
        <v>187</v>
      </c>
      <c r="AT253" s="23" t="s">
        <v>182</v>
      </c>
      <c r="AU253" s="23" t="s">
        <v>80</v>
      </c>
      <c r="AY253" s="23" t="s">
        <v>181</v>
      </c>
      <c r="BE253" s="223">
        <f>IF(N253="základní",J253,0)</f>
        <v>0</v>
      </c>
      <c r="BF253" s="223">
        <f>IF(N253="snížená",J253,0)</f>
        <v>0</v>
      </c>
      <c r="BG253" s="223">
        <f>IF(N253="zákl. přenesená",J253,0)</f>
        <v>0</v>
      </c>
      <c r="BH253" s="223">
        <f>IF(N253="sníž. přenesená",J253,0)</f>
        <v>0</v>
      </c>
      <c r="BI253" s="223">
        <f>IF(N253="nulová",J253,0)</f>
        <v>0</v>
      </c>
      <c r="BJ253" s="23" t="s">
        <v>80</v>
      </c>
      <c r="BK253" s="223">
        <f>ROUND(I253*H253,2)</f>
        <v>0</v>
      </c>
      <c r="BL253" s="23" t="s">
        <v>188</v>
      </c>
      <c r="BM253" s="23" t="s">
        <v>732</v>
      </c>
    </row>
    <row r="254" s="1" customFormat="1" ht="25.5" customHeight="1">
      <c r="B254" s="45"/>
      <c r="C254" s="211" t="s">
        <v>733</v>
      </c>
      <c r="D254" s="211" t="s">
        <v>182</v>
      </c>
      <c r="E254" s="212" t="s">
        <v>734</v>
      </c>
      <c r="F254" s="213" t="s">
        <v>735</v>
      </c>
      <c r="G254" s="214" t="s">
        <v>736</v>
      </c>
      <c r="H254" s="215">
        <v>1</v>
      </c>
      <c r="I254" s="216"/>
      <c r="J254" s="217">
        <f>ROUND(I254*H254,2)</f>
        <v>0</v>
      </c>
      <c r="K254" s="213" t="s">
        <v>186</v>
      </c>
      <c r="L254" s="218"/>
      <c r="M254" s="219" t="s">
        <v>21</v>
      </c>
      <c r="N254" s="220" t="s">
        <v>43</v>
      </c>
      <c r="O254" s="46"/>
      <c r="P254" s="221">
        <f>O254*H254</f>
        <v>0</v>
      </c>
      <c r="Q254" s="221">
        <v>0</v>
      </c>
      <c r="R254" s="221">
        <f>Q254*H254</f>
        <v>0</v>
      </c>
      <c r="S254" s="221">
        <v>0</v>
      </c>
      <c r="T254" s="222">
        <f>S254*H254</f>
        <v>0</v>
      </c>
      <c r="AR254" s="23" t="s">
        <v>187</v>
      </c>
      <c r="AT254" s="23" t="s">
        <v>182</v>
      </c>
      <c r="AU254" s="23" t="s">
        <v>80</v>
      </c>
      <c r="AY254" s="23" t="s">
        <v>181</v>
      </c>
      <c r="BE254" s="223">
        <f>IF(N254="základní",J254,0)</f>
        <v>0</v>
      </c>
      <c r="BF254" s="223">
        <f>IF(N254="snížená",J254,0)</f>
        <v>0</v>
      </c>
      <c r="BG254" s="223">
        <f>IF(N254="zákl. přenesená",J254,0)</f>
        <v>0</v>
      </c>
      <c r="BH254" s="223">
        <f>IF(N254="sníž. přenesená",J254,0)</f>
        <v>0</v>
      </c>
      <c r="BI254" s="223">
        <f>IF(N254="nulová",J254,0)</f>
        <v>0</v>
      </c>
      <c r="BJ254" s="23" t="s">
        <v>80</v>
      </c>
      <c r="BK254" s="223">
        <f>ROUND(I254*H254,2)</f>
        <v>0</v>
      </c>
      <c r="BL254" s="23" t="s">
        <v>188</v>
      </c>
      <c r="BM254" s="23" t="s">
        <v>737</v>
      </c>
    </row>
    <row r="255" s="1" customFormat="1" ht="25.5" customHeight="1">
      <c r="B255" s="45"/>
      <c r="C255" s="211" t="s">
        <v>738</v>
      </c>
      <c r="D255" s="211" t="s">
        <v>182</v>
      </c>
      <c r="E255" s="212" t="s">
        <v>739</v>
      </c>
      <c r="F255" s="213" t="s">
        <v>740</v>
      </c>
      <c r="G255" s="214" t="s">
        <v>430</v>
      </c>
      <c r="H255" s="215">
        <v>1</v>
      </c>
      <c r="I255" s="216"/>
      <c r="J255" s="217">
        <f>ROUND(I255*H255,2)</f>
        <v>0</v>
      </c>
      <c r="K255" s="213" t="s">
        <v>186</v>
      </c>
      <c r="L255" s="218"/>
      <c r="M255" s="219" t="s">
        <v>21</v>
      </c>
      <c r="N255" s="220" t="s">
        <v>43</v>
      </c>
      <c r="O255" s="46"/>
      <c r="P255" s="221">
        <f>O255*H255</f>
        <v>0</v>
      </c>
      <c r="Q255" s="221">
        <v>0</v>
      </c>
      <c r="R255" s="221">
        <f>Q255*H255</f>
        <v>0</v>
      </c>
      <c r="S255" s="221">
        <v>0</v>
      </c>
      <c r="T255" s="222">
        <f>S255*H255</f>
        <v>0</v>
      </c>
      <c r="AR255" s="23" t="s">
        <v>187</v>
      </c>
      <c r="AT255" s="23" t="s">
        <v>182</v>
      </c>
      <c r="AU255" s="23" t="s">
        <v>80</v>
      </c>
      <c r="AY255" s="23" t="s">
        <v>181</v>
      </c>
      <c r="BE255" s="223">
        <f>IF(N255="základní",J255,0)</f>
        <v>0</v>
      </c>
      <c r="BF255" s="223">
        <f>IF(N255="snížená",J255,0)</f>
        <v>0</v>
      </c>
      <c r="BG255" s="223">
        <f>IF(N255="zákl. přenesená",J255,0)</f>
        <v>0</v>
      </c>
      <c r="BH255" s="223">
        <f>IF(N255="sníž. přenesená",J255,0)</f>
        <v>0</v>
      </c>
      <c r="BI255" s="223">
        <f>IF(N255="nulová",J255,0)</f>
        <v>0</v>
      </c>
      <c r="BJ255" s="23" t="s">
        <v>80</v>
      </c>
      <c r="BK255" s="223">
        <f>ROUND(I255*H255,2)</f>
        <v>0</v>
      </c>
      <c r="BL255" s="23" t="s">
        <v>188</v>
      </c>
      <c r="BM255" s="23" t="s">
        <v>741</v>
      </c>
    </row>
    <row r="256" s="1" customFormat="1" ht="25.5" customHeight="1">
      <c r="B256" s="45"/>
      <c r="C256" s="211" t="s">
        <v>742</v>
      </c>
      <c r="D256" s="211" t="s">
        <v>182</v>
      </c>
      <c r="E256" s="212" t="s">
        <v>743</v>
      </c>
      <c r="F256" s="213" t="s">
        <v>744</v>
      </c>
      <c r="G256" s="214" t="s">
        <v>430</v>
      </c>
      <c r="H256" s="215">
        <v>1</v>
      </c>
      <c r="I256" s="216"/>
      <c r="J256" s="217">
        <f>ROUND(I256*H256,2)</f>
        <v>0</v>
      </c>
      <c r="K256" s="213" t="s">
        <v>186</v>
      </c>
      <c r="L256" s="218"/>
      <c r="M256" s="219" t="s">
        <v>21</v>
      </c>
      <c r="N256" s="220" t="s">
        <v>43</v>
      </c>
      <c r="O256" s="46"/>
      <c r="P256" s="221">
        <f>O256*H256</f>
        <v>0</v>
      </c>
      <c r="Q256" s="221">
        <v>0</v>
      </c>
      <c r="R256" s="221">
        <f>Q256*H256</f>
        <v>0</v>
      </c>
      <c r="S256" s="221">
        <v>0</v>
      </c>
      <c r="T256" s="222">
        <f>S256*H256</f>
        <v>0</v>
      </c>
      <c r="AR256" s="23" t="s">
        <v>187</v>
      </c>
      <c r="AT256" s="23" t="s">
        <v>182</v>
      </c>
      <c r="AU256" s="23" t="s">
        <v>80</v>
      </c>
      <c r="AY256" s="23" t="s">
        <v>181</v>
      </c>
      <c r="BE256" s="223">
        <f>IF(N256="základní",J256,0)</f>
        <v>0</v>
      </c>
      <c r="BF256" s="223">
        <f>IF(N256="snížená",J256,0)</f>
        <v>0</v>
      </c>
      <c r="BG256" s="223">
        <f>IF(N256="zákl. přenesená",J256,0)</f>
        <v>0</v>
      </c>
      <c r="BH256" s="223">
        <f>IF(N256="sníž. přenesená",J256,0)</f>
        <v>0</v>
      </c>
      <c r="BI256" s="223">
        <f>IF(N256="nulová",J256,0)</f>
        <v>0</v>
      </c>
      <c r="BJ256" s="23" t="s">
        <v>80</v>
      </c>
      <c r="BK256" s="223">
        <f>ROUND(I256*H256,2)</f>
        <v>0</v>
      </c>
      <c r="BL256" s="23" t="s">
        <v>188</v>
      </c>
      <c r="BM256" s="23" t="s">
        <v>745</v>
      </c>
    </row>
    <row r="257" s="1" customFormat="1" ht="25.5" customHeight="1">
      <c r="B257" s="45"/>
      <c r="C257" s="211" t="s">
        <v>746</v>
      </c>
      <c r="D257" s="211" t="s">
        <v>182</v>
      </c>
      <c r="E257" s="212" t="s">
        <v>747</v>
      </c>
      <c r="F257" s="213" t="s">
        <v>748</v>
      </c>
      <c r="G257" s="214" t="s">
        <v>430</v>
      </c>
      <c r="H257" s="215">
        <v>2</v>
      </c>
      <c r="I257" s="216"/>
      <c r="J257" s="217">
        <f>ROUND(I257*H257,2)</f>
        <v>0</v>
      </c>
      <c r="K257" s="213" t="s">
        <v>186</v>
      </c>
      <c r="L257" s="218"/>
      <c r="M257" s="219" t="s">
        <v>21</v>
      </c>
      <c r="N257" s="220" t="s">
        <v>43</v>
      </c>
      <c r="O257" s="46"/>
      <c r="P257" s="221">
        <f>O257*H257</f>
        <v>0</v>
      </c>
      <c r="Q257" s="221">
        <v>0</v>
      </c>
      <c r="R257" s="221">
        <f>Q257*H257</f>
        <v>0</v>
      </c>
      <c r="S257" s="221">
        <v>0</v>
      </c>
      <c r="T257" s="222">
        <f>S257*H257</f>
        <v>0</v>
      </c>
      <c r="AR257" s="23" t="s">
        <v>187</v>
      </c>
      <c r="AT257" s="23" t="s">
        <v>182</v>
      </c>
      <c r="AU257" s="23" t="s">
        <v>80</v>
      </c>
      <c r="AY257" s="23" t="s">
        <v>181</v>
      </c>
      <c r="BE257" s="223">
        <f>IF(N257="základní",J257,0)</f>
        <v>0</v>
      </c>
      <c r="BF257" s="223">
        <f>IF(N257="snížená",J257,0)</f>
        <v>0</v>
      </c>
      <c r="BG257" s="223">
        <f>IF(N257="zákl. přenesená",J257,0)</f>
        <v>0</v>
      </c>
      <c r="BH257" s="223">
        <f>IF(N257="sníž. přenesená",J257,0)</f>
        <v>0</v>
      </c>
      <c r="BI257" s="223">
        <f>IF(N257="nulová",J257,0)</f>
        <v>0</v>
      </c>
      <c r="BJ257" s="23" t="s">
        <v>80</v>
      </c>
      <c r="BK257" s="223">
        <f>ROUND(I257*H257,2)</f>
        <v>0</v>
      </c>
      <c r="BL257" s="23" t="s">
        <v>188</v>
      </c>
      <c r="BM257" s="23" t="s">
        <v>749</v>
      </c>
    </row>
    <row r="258" s="1" customFormat="1" ht="25.5" customHeight="1">
      <c r="B258" s="45"/>
      <c r="C258" s="211" t="s">
        <v>750</v>
      </c>
      <c r="D258" s="211" t="s">
        <v>182</v>
      </c>
      <c r="E258" s="212" t="s">
        <v>751</v>
      </c>
      <c r="F258" s="213" t="s">
        <v>752</v>
      </c>
      <c r="G258" s="214" t="s">
        <v>430</v>
      </c>
      <c r="H258" s="215">
        <v>1</v>
      </c>
      <c r="I258" s="216"/>
      <c r="J258" s="217">
        <f>ROUND(I258*H258,2)</f>
        <v>0</v>
      </c>
      <c r="K258" s="213" t="s">
        <v>186</v>
      </c>
      <c r="L258" s="218"/>
      <c r="M258" s="219" t="s">
        <v>21</v>
      </c>
      <c r="N258" s="220" t="s">
        <v>43</v>
      </c>
      <c r="O258" s="46"/>
      <c r="P258" s="221">
        <f>O258*H258</f>
        <v>0</v>
      </c>
      <c r="Q258" s="221">
        <v>0</v>
      </c>
      <c r="R258" s="221">
        <f>Q258*H258</f>
        <v>0</v>
      </c>
      <c r="S258" s="221">
        <v>0</v>
      </c>
      <c r="T258" s="222">
        <f>S258*H258</f>
        <v>0</v>
      </c>
      <c r="AR258" s="23" t="s">
        <v>187</v>
      </c>
      <c r="AT258" s="23" t="s">
        <v>182</v>
      </c>
      <c r="AU258" s="23" t="s">
        <v>80</v>
      </c>
      <c r="AY258" s="23" t="s">
        <v>181</v>
      </c>
      <c r="BE258" s="223">
        <f>IF(N258="základní",J258,0)</f>
        <v>0</v>
      </c>
      <c r="BF258" s="223">
        <f>IF(N258="snížená",J258,0)</f>
        <v>0</v>
      </c>
      <c r="BG258" s="223">
        <f>IF(N258="zákl. přenesená",J258,0)</f>
        <v>0</v>
      </c>
      <c r="BH258" s="223">
        <f>IF(N258="sníž. přenesená",J258,0)</f>
        <v>0</v>
      </c>
      <c r="BI258" s="223">
        <f>IF(N258="nulová",J258,0)</f>
        <v>0</v>
      </c>
      <c r="BJ258" s="23" t="s">
        <v>80</v>
      </c>
      <c r="BK258" s="223">
        <f>ROUND(I258*H258,2)</f>
        <v>0</v>
      </c>
      <c r="BL258" s="23" t="s">
        <v>188</v>
      </c>
      <c r="BM258" s="23" t="s">
        <v>753</v>
      </c>
    </row>
    <row r="259" s="1" customFormat="1" ht="25.5" customHeight="1">
      <c r="B259" s="45"/>
      <c r="C259" s="211" t="s">
        <v>754</v>
      </c>
      <c r="D259" s="211" t="s">
        <v>182</v>
      </c>
      <c r="E259" s="212" t="s">
        <v>755</v>
      </c>
      <c r="F259" s="213" t="s">
        <v>756</v>
      </c>
      <c r="G259" s="214" t="s">
        <v>430</v>
      </c>
      <c r="H259" s="215">
        <v>2</v>
      </c>
      <c r="I259" s="216"/>
      <c r="J259" s="217">
        <f>ROUND(I259*H259,2)</f>
        <v>0</v>
      </c>
      <c r="K259" s="213" t="s">
        <v>186</v>
      </c>
      <c r="L259" s="218"/>
      <c r="M259" s="219" t="s">
        <v>21</v>
      </c>
      <c r="N259" s="220" t="s">
        <v>43</v>
      </c>
      <c r="O259" s="46"/>
      <c r="P259" s="221">
        <f>O259*H259</f>
        <v>0</v>
      </c>
      <c r="Q259" s="221">
        <v>0</v>
      </c>
      <c r="R259" s="221">
        <f>Q259*H259</f>
        <v>0</v>
      </c>
      <c r="S259" s="221">
        <v>0</v>
      </c>
      <c r="T259" s="222">
        <f>S259*H259</f>
        <v>0</v>
      </c>
      <c r="AR259" s="23" t="s">
        <v>187</v>
      </c>
      <c r="AT259" s="23" t="s">
        <v>182</v>
      </c>
      <c r="AU259" s="23" t="s">
        <v>80</v>
      </c>
      <c r="AY259" s="23" t="s">
        <v>181</v>
      </c>
      <c r="BE259" s="223">
        <f>IF(N259="základní",J259,0)</f>
        <v>0</v>
      </c>
      <c r="BF259" s="223">
        <f>IF(N259="snížená",J259,0)</f>
        <v>0</v>
      </c>
      <c r="BG259" s="223">
        <f>IF(N259="zákl. přenesená",J259,0)</f>
        <v>0</v>
      </c>
      <c r="BH259" s="223">
        <f>IF(N259="sníž. přenesená",J259,0)</f>
        <v>0</v>
      </c>
      <c r="BI259" s="223">
        <f>IF(N259="nulová",J259,0)</f>
        <v>0</v>
      </c>
      <c r="BJ259" s="23" t="s">
        <v>80</v>
      </c>
      <c r="BK259" s="223">
        <f>ROUND(I259*H259,2)</f>
        <v>0</v>
      </c>
      <c r="BL259" s="23" t="s">
        <v>188</v>
      </c>
      <c r="BM259" s="23" t="s">
        <v>757</v>
      </c>
    </row>
    <row r="260" s="1" customFormat="1" ht="25.5" customHeight="1">
      <c r="B260" s="45"/>
      <c r="C260" s="211" t="s">
        <v>758</v>
      </c>
      <c r="D260" s="211" t="s">
        <v>182</v>
      </c>
      <c r="E260" s="212" t="s">
        <v>759</v>
      </c>
      <c r="F260" s="213" t="s">
        <v>760</v>
      </c>
      <c r="G260" s="214" t="s">
        <v>430</v>
      </c>
      <c r="H260" s="215">
        <v>4</v>
      </c>
      <c r="I260" s="216"/>
      <c r="J260" s="217">
        <f>ROUND(I260*H260,2)</f>
        <v>0</v>
      </c>
      <c r="K260" s="213" t="s">
        <v>186</v>
      </c>
      <c r="L260" s="218"/>
      <c r="M260" s="219" t="s">
        <v>21</v>
      </c>
      <c r="N260" s="220" t="s">
        <v>43</v>
      </c>
      <c r="O260" s="46"/>
      <c r="P260" s="221">
        <f>O260*H260</f>
        <v>0</v>
      </c>
      <c r="Q260" s="221">
        <v>0</v>
      </c>
      <c r="R260" s="221">
        <f>Q260*H260</f>
        <v>0</v>
      </c>
      <c r="S260" s="221">
        <v>0</v>
      </c>
      <c r="T260" s="222">
        <f>S260*H260</f>
        <v>0</v>
      </c>
      <c r="AR260" s="23" t="s">
        <v>187</v>
      </c>
      <c r="AT260" s="23" t="s">
        <v>182</v>
      </c>
      <c r="AU260" s="23" t="s">
        <v>80</v>
      </c>
      <c r="AY260" s="23" t="s">
        <v>181</v>
      </c>
      <c r="BE260" s="223">
        <f>IF(N260="základní",J260,0)</f>
        <v>0</v>
      </c>
      <c r="BF260" s="223">
        <f>IF(N260="snížená",J260,0)</f>
        <v>0</v>
      </c>
      <c r="BG260" s="223">
        <f>IF(N260="zákl. přenesená",J260,0)</f>
        <v>0</v>
      </c>
      <c r="BH260" s="223">
        <f>IF(N260="sníž. přenesená",J260,0)</f>
        <v>0</v>
      </c>
      <c r="BI260" s="223">
        <f>IF(N260="nulová",J260,0)</f>
        <v>0</v>
      </c>
      <c r="BJ260" s="23" t="s">
        <v>80</v>
      </c>
      <c r="BK260" s="223">
        <f>ROUND(I260*H260,2)</f>
        <v>0</v>
      </c>
      <c r="BL260" s="23" t="s">
        <v>188</v>
      </c>
      <c r="BM260" s="23" t="s">
        <v>761</v>
      </c>
    </row>
    <row r="261" s="1" customFormat="1" ht="25.5" customHeight="1">
      <c r="B261" s="45"/>
      <c r="C261" s="211" t="s">
        <v>762</v>
      </c>
      <c r="D261" s="211" t="s">
        <v>182</v>
      </c>
      <c r="E261" s="212" t="s">
        <v>763</v>
      </c>
      <c r="F261" s="213" t="s">
        <v>764</v>
      </c>
      <c r="G261" s="214" t="s">
        <v>430</v>
      </c>
      <c r="H261" s="215">
        <v>1</v>
      </c>
      <c r="I261" s="216"/>
      <c r="J261" s="217">
        <f>ROUND(I261*H261,2)</f>
        <v>0</v>
      </c>
      <c r="K261" s="213" t="s">
        <v>186</v>
      </c>
      <c r="L261" s="218"/>
      <c r="M261" s="219" t="s">
        <v>21</v>
      </c>
      <c r="N261" s="220" t="s">
        <v>43</v>
      </c>
      <c r="O261" s="46"/>
      <c r="P261" s="221">
        <f>O261*H261</f>
        <v>0</v>
      </c>
      <c r="Q261" s="221">
        <v>0</v>
      </c>
      <c r="R261" s="221">
        <f>Q261*H261</f>
        <v>0</v>
      </c>
      <c r="S261" s="221">
        <v>0</v>
      </c>
      <c r="T261" s="222">
        <f>S261*H261</f>
        <v>0</v>
      </c>
      <c r="AR261" s="23" t="s">
        <v>187</v>
      </c>
      <c r="AT261" s="23" t="s">
        <v>182</v>
      </c>
      <c r="AU261" s="23" t="s">
        <v>80</v>
      </c>
      <c r="AY261" s="23" t="s">
        <v>181</v>
      </c>
      <c r="BE261" s="223">
        <f>IF(N261="základní",J261,0)</f>
        <v>0</v>
      </c>
      <c r="BF261" s="223">
        <f>IF(N261="snížená",J261,0)</f>
        <v>0</v>
      </c>
      <c r="BG261" s="223">
        <f>IF(N261="zákl. přenesená",J261,0)</f>
        <v>0</v>
      </c>
      <c r="BH261" s="223">
        <f>IF(N261="sníž. přenesená",J261,0)</f>
        <v>0</v>
      </c>
      <c r="BI261" s="223">
        <f>IF(N261="nulová",J261,0)</f>
        <v>0</v>
      </c>
      <c r="BJ261" s="23" t="s">
        <v>80</v>
      </c>
      <c r="BK261" s="223">
        <f>ROUND(I261*H261,2)</f>
        <v>0</v>
      </c>
      <c r="BL261" s="23" t="s">
        <v>188</v>
      </c>
      <c r="BM261" s="23" t="s">
        <v>765</v>
      </c>
    </row>
    <row r="262" s="1" customFormat="1" ht="25.5" customHeight="1">
      <c r="B262" s="45"/>
      <c r="C262" s="211" t="s">
        <v>766</v>
      </c>
      <c r="D262" s="211" t="s">
        <v>182</v>
      </c>
      <c r="E262" s="212" t="s">
        <v>767</v>
      </c>
      <c r="F262" s="213" t="s">
        <v>768</v>
      </c>
      <c r="G262" s="214" t="s">
        <v>430</v>
      </c>
      <c r="H262" s="215">
        <v>1</v>
      </c>
      <c r="I262" s="216"/>
      <c r="J262" s="217">
        <f>ROUND(I262*H262,2)</f>
        <v>0</v>
      </c>
      <c r="K262" s="213" t="s">
        <v>186</v>
      </c>
      <c r="L262" s="218"/>
      <c r="M262" s="219" t="s">
        <v>21</v>
      </c>
      <c r="N262" s="220" t="s">
        <v>43</v>
      </c>
      <c r="O262" s="46"/>
      <c r="P262" s="221">
        <f>O262*H262</f>
        <v>0</v>
      </c>
      <c r="Q262" s="221">
        <v>0</v>
      </c>
      <c r="R262" s="221">
        <f>Q262*H262</f>
        <v>0</v>
      </c>
      <c r="S262" s="221">
        <v>0</v>
      </c>
      <c r="T262" s="222">
        <f>S262*H262</f>
        <v>0</v>
      </c>
      <c r="AR262" s="23" t="s">
        <v>187</v>
      </c>
      <c r="AT262" s="23" t="s">
        <v>182</v>
      </c>
      <c r="AU262" s="23" t="s">
        <v>80</v>
      </c>
      <c r="AY262" s="23" t="s">
        <v>181</v>
      </c>
      <c r="BE262" s="223">
        <f>IF(N262="základní",J262,0)</f>
        <v>0</v>
      </c>
      <c r="BF262" s="223">
        <f>IF(N262="snížená",J262,0)</f>
        <v>0</v>
      </c>
      <c r="BG262" s="223">
        <f>IF(N262="zákl. přenesená",J262,0)</f>
        <v>0</v>
      </c>
      <c r="BH262" s="223">
        <f>IF(N262="sníž. přenesená",J262,0)</f>
        <v>0</v>
      </c>
      <c r="BI262" s="223">
        <f>IF(N262="nulová",J262,0)</f>
        <v>0</v>
      </c>
      <c r="BJ262" s="23" t="s">
        <v>80</v>
      </c>
      <c r="BK262" s="223">
        <f>ROUND(I262*H262,2)</f>
        <v>0</v>
      </c>
      <c r="BL262" s="23" t="s">
        <v>188</v>
      </c>
      <c r="BM262" s="23" t="s">
        <v>769</v>
      </c>
    </row>
    <row r="263" s="1" customFormat="1" ht="25.5" customHeight="1">
      <c r="B263" s="45"/>
      <c r="C263" s="211" t="s">
        <v>770</v>
      </c>
      <c r="D263" s="211" t="s">
        <v>182</v>
      </c>
      <c r="E263" s="212" t="s">
        <v>771</v>
      </c>
      <c r="F263" s="213" t="s">
        <v>772</v>
      </c>
      <c r="G263" s="214" t="s">
        <v>430</v>
      </c>
      <c r="H263" s="215">
        <v>1</v>
      </c>
      <c r="I263" s="216"/>
      <c r="J263" s="217">
        <f>ROUND(I263*H263,2)</f>
        <v>0</v>
      </c>
      <c r="K263" s="213" t="s">
        <v>186</v>
      </c>
      <c r="L263" s="218"/>
      <c r="M263" s="219" t="s">
        <v>21</v>
      </c>
      <c r="N263" s="220" t="s">
        <v>43</v>
      </c>
      <c r="O263" s="46"/>
      <c r="P263" s="221">
        <f>O263*H263</f>
        <v>0</v>
      </c>
      <c r="Q263" s="221">
        <v>0</v>
      </c>
      <c r="R263" s="221">
        <f>Q263*H263</f>
        <v>0</v>
      </c>
      <c r="S263" s="221">
        <v>0</v>
      </c>
      <c r="T263" s="222">
        <f>S263*H263</f>
        <v>0</v>
      </c>
      <c r="AR263" s="23" t="s">
        <v>187</v>
      </c>
      <c r="AT263" s="23" t="s">
        <v>182</v>
      </c>
      <c r="AU263" s="23" t="s">
        <v>80</v>
      </c>
      <c r="AY263" s="23" t="s">
        <v>181</v>
      </c>
      <c r="BE263" s="223">
        <f>IF(N263="základní",J263,0)</f>
        <v>0</v>
      </c>
      <c r="BF263" s="223">
        <f>IF(N263="snížená",J263,0)</f>
        <v>0</v>
      </c>
      <c r="BG263" s="223">
        <f>IF(N263="zákl. přenesená",J263,0)</f>
        <v>0</v>
      </c>
      <c r="BH263" s="223">
        <f>IF(N263="sníž. přenesená",J263,0)</f>
        <v>0</v>
      </c>
      <c r="BI263" s="223">
        <f>IF(N263="nulová",J263,0)</f>
        <v>0</v>
      </c>
      <c r="BJ263" s="23" t="s">
        <v>80</v>
      </c>
      <c r="BK263" s="223">
        <f>ROUND(I263*H263,2)</f>
        <v>0</v>
      </c>
      <c r="BL263" s="23" t="s">
        <v>188</v>
      </c>
      <c r="BM263" s="23" t="s">
        <v>773</v>
      </c>
    </row>
    <row r="264" s="1" customFormat="1" ht="25.5" customHeight="1">
      <c r="B264" s="45"/>
      <c r="C264" s="211" t="s">
        <v>774</v>
      </c>
      <c r="D264" s="211" t="s">
        <v>182</v>
      </c>
      <c r="E264" s="212" t="s">
        <v>775</v>
      </c>
      <c r="F264" s="213" t="s">
        <v>776</v>
      </c>
      <c r="G264" s="214" t="s">
        <v>430</v>
      </c>
      <c r="H264" s="215">
        <v>1</v>
      </c>
      <c r="I264" s="216"/>
      <c r="J264" s="217">
        <f>ROUND(I264*H264,2)</f>
        <v>0</v>
      </c>
      <c r="K264" s="213" t="s">
        <v>186</v>
      </c>
      <c r="L264" s="218"/>
      <c r="M264" s="219" t="s">
        <v>21</v>
      </c>
      <c r="N264" s="220" t="s">
        <v>43</v>
      </c>
      <c r="O264" s="46"/>
      <c r="P264" s="221">
        <f>O264*H264</f>
        <v>0</v>
      </c>
      <c r="Q264" s="221">
        <v>0</v>
      </c>
      <c r="R264" s="221">
        <f>Q264*H264</f>
        <v>0</v>
      </c>
      <c r="S264" s="221">
        <v>0</v>
      </c>
      <c r="T264" s="222">
        <f>S264*H264</f>
        <v>0</v>
      </c>
      <c r="AR264" s="23" t="s">
        <v>187</v>
      </c>
      <c r="AT264" s="23" t="s">
        <v>182</v>
      </c>
      <c r="AU264" s="23" t="s">
        <v>80</v>
      </c>
      <c r="AY264" s="23" t="s">
        <v>181</v>
      </c>
      <c r="BE264" s="223">
        <f>IF(N264="základní",J264,0)</f>
        <v>0</v>
      </c>
      <c r="BF264" s="223">
        <f>IF(N264="snížená",J264,0)</f>
        <v>0</v>
      </c>
      <c r="BG264" s="223">
        <f>IF(N264="zákl. přenesená",J264,0)</f>
        <v>0</v>
      </c>
      <c r="BH264" s="223">
        <f>IF(N264="sníž. přenesená",J264,0)</f>
        <v>0</v>
      </c>
      <c r="BI264" s="223">
        <f>IF(N264="nulová",J264,0)</f>
        <v>0</v>
      </c>
      <c r="BJ264" s="23" t="s">
        <v>80</v>
      </c>
      <c r="BK264" s="223">
        <f>ROUND(I264*H264,2)</f>
        <v>0</v>
      </c>
      <c r="BL264" s="23" t="s">
        <v>188</v>
      </c>
      <c r="BM264" s="23" t="s">
        <v>777</v>
      </c>
    </row>
    <row r="265" s="1" customFormat="1" ht="16.5" customHeight="1">
      <c r="B265" s="45"/>
      <c r="C265" s="211" t="s">
        <v>778</v>
      </c>
      <c r="D265" s="211" t="s">
        <v>182</v>
      </c>
      <c r="E265" s="212" t="s">
        <v>779</v>
      </c>
      <c r="F265" s="213" t="s">
        <v>780</v>
      </c>
      <c r="G265" s="214" t="s">
        <v>185</v>
      </c>
      <c r="H265" s="215">
        <v>2</v>
      </c>
      <c r="I265" s="216"/>
      <c r="J265" s="217">
        <f>ROUND(I265*H265,2)</f>
        <v>0</v>
      </c>
      <c r="K265" s="213" t="s">
        <v>186</v>
      </c>
      <c r="L265" s="218"/>
      <c r="M265" s="219" t="s">
        <v>21</v>
      </c>
      <c r="N265" s="220" t="s">
        <v>43</v>
      </c>
      <c r="O265" s="46"/>
      <c r="P265" s="221">
        <f>O265*H265</f>
        <v>0</v>
      </c>
      <c r="Q265" s="221">
        <v>0.00088999999999999995</v>
      </c>
      <c r="R265" s="221">
        <f>Q265*H265</f>
        <v>0.0017799999999999999</v>
      </c>
      <c r="S265" s="221">
        <v>0</v>
      </c>
      <c r="T265" s="222">
        <f>S265*H265</f>
        <v>0</v>
      </c>
      <c r="AR265" s="23" t="s">
        <v>187</v>
      </c>
      <c r="AT265" s="23" t="s">
        <v>182</v>
      </c>
      <c r="AU265" s="23" t="s">
        <v>80</v>
      </c>
      <c r="AY265" s="23" t="s">
        <v>181</v>
      </c>
      <c r="BE265" s="223">
        <f>IF(N265="základní",J265,0)</f>
        <v>0</v>
      </c>
      <c r="BF265" s="223">
        <f>IF(N265="snížená",J265,0)</f>
        <v>0</v>
      </c>
      <c r="BG265" s="223">
        <f>IF(N265="zákl. přenesená",J265,0)</f>
        <v>0</v>
      </c>
      <c r="BH265" s="223">
        <f>IF(N265="sníž. přenesená",J265,0)</f>
        <v>0</v>
      </c>
      <c r="BI265" s="223">
        <f>IF(N265="nulová",J265,0)</f>
        <v>0</v>
      </c>
      <c r="BJ265" s="23" t="s">
        <v>80</v>
      </c>
      <c r="BK265" s="223">
        <f>ROUND(I265*H265,2)</f>
        <v>0</v>
      </c>
      <c r="BL265" s="23" t="s">
        <v>188</v>
      </c>
      <c r="BM265" s="23" t="s">
        <v>781</v>
      </c>
    </row>
    <row r="266" s="1" customFormat="1" ht="25.5" customHeight="1">
      <c r="B266" s="45"/>
      <c r="C266" s="211" t="s">
        <v>782</v>
      </c>
      <c r="D266" s="211" t="s">
        <v>182</v>
      </c>
      <c r="E266" s="212" t="s">
        <v>783</v>
      </c>
      <c r="F266" s="213" t="s">
        <v>784</v>
      </c>
      <c r="G266" s="214" t="s">
        <v>430</v>
      </c>
      <c r="H266" s="215">
        <v>1</v>
      </c>
      <c r="I266" s="216"/>
      <c r="J266" s="217">
        <f>ROUND(I266*H266,2)</f>
        <v>0</v>
      </c>
      <c r="K266" s="213" t="s">
        <v>186</v>
      </c>
      <c r="L266" s="218"/>
      <c r="M266" s="219" t="s">
        <v>21</v>
      </c>
      <c r="N266" s="220" t="s">
        <v>43</v>
      </c>
      <c r="O266" s="46"/>
      <c r="P266" s="221">
        <f>O266*H266</f>
        <v>0</v>
      </c>
      <c r="Q266" s="221">
        <v>0</v>
      </c>
      <c r="R266" s="221">
        <f>Q266*H266</f>
        <v>0</v>
      </c>
      <c r="S266" s="221">
        <v>0</v>
      </c>
      <c r="T266" s="222">
        <f>S266*H266</f>
        <v>0</v>
      </c>
      <c r="AR266" s="23" t="s">
        <v>187</v>
      </c>
      <c r="AT266" s="23" t="s">
        <v>182</v>
      </c>
      <c r="AU266" s="23" t="s">
        <v>80</v>
      </c>
      <c r="AY266" s="23" t="s">
        <v>181</v>
      </c>
      <c r="BE266" s="223">
        <f>IF(N266="základní",J266,0)</f>
        <v>0</v>
      </c>
      <c r="BF266" s="223">
        <f>IF(N266="snížená",J266,0)</f>
        <v>0</v>
      </c>
      <c r="BG266" s="223">
        <f>IF(N266="zákl. přenesená",J266,0)</f>
        <v>0</v>
      </c>
      <c r="BH266" s="223">
        <f>IF(N266="sníž. přenesená",J266,0)</f>
        <v>0</v>
      </c>
      <c r="BI266" s="223">
        <f>IF(N266="nulová",J266,0)</f>
        <v>0</v>
      </c>
      <c r="BJ266" s="23" t="s">
        <v>80</v>
      </c>
      <c r="BK266" s="223">
        <f>ROUND(I266*H266,2)</f>
        <v>0</v>
      </c>
      <c r="BL266" s="23" t="s">
        <v>188</v>
      </c>
      <c r="BM266" s="23" t="s">
        <v>785</v>
      </c>
    </row>
    <row r="267" s="1" customFormat="1" ht="25.5" customHeight="1">
      <c r="B267" s="45"/>
      <c r="C267" s="211" t="s">
        <v>786</v>
      </c>
      <c r="D267" s="211" t="s">
        <v>182</v>
      </c>
      <c r="E267" s="212" t="s">
        <v>787</v>
      </c>
      <c r="F267" s="213" t="s">
        <v>788</v>
      </c>
      <c r="G267" s="214" t="s">
        <v>430</v>
      </c>
      <c r="H267" s="215">
        <v>1</v>
      </c>
      <c r="I267" s="216"/>
      <c r="J267" s="217">
        <f>ROUND(I267*H267,2)</f>
        <v>0</v>
      </c>
      <c r="K267" s="213" t="s">
        <v>186</v>
      </c>
      <c r="L267" s="218"/>
      <c r="M267" s="219" t="s">
        <v>21</v>
      </c>
      <c r="N267" s="220" t="s">
        <v>43</v>
      </c>
      <c r="O267" s="46"/>
      <c r="P267" s="221">
        <f>O267*H267</f>
        <v>0</v>
      </c>
      <c r="Q267" s="221">
        <v>0</v>
      </c>
      <c r="R267" s="221">
        <f>Q267*H267</f>
        <v>0</v>
      </c>
      <c r="S267" s="221">
        <v>0</v>
      </c>
      <c r="T267" s="222">
        <f>S267*H267</f>
        <v>0</v>
      </c>
      <c r="AR267" s="23" t="s">
        <v>187</v>
      </c>
      <c r="AT267" s="23" t="s">
        <v>182</v>
      </c>
      <c r="AU267" s="23" t="s">
        <v>80</v>
      </c>
      <c r="AY267" s="23" t="s">
        <v>181</v>
      </c>
      <c r="BE267" s="223">
        <f>IF(N267="základní",J267,0)</f>
        <v>0</v>
      </c>
      <c r="BF267" s="223">
        <f>IF(N267="snížená",J267,0)</f>
        <v>0</v>
      </c>
      <c r="BG267" s="223">
        <f>IF(N267="zákl. přenesená",J267,0)</f>
        <v>0</v>
      </c>
      <c r="BH267" s="223">
        <f>IF(N267="sníž. přenesená",J267,0)</f>
        <v>0</v>
      </c>
      <c r="BI267" s="223">
        <f>IF(N267="nulová",J267,0)</f>
        <v>0</v>
      </c>
      <c r="BJ267" s="23" t="s">
        <v>80</v>
      </c>
      <c r="BK267" s="223">
        <f>ROUND(I267*H267,2)</f>
        <v>0</v>
      </c>
      <c r="BL267" s="23" t="s">
        <v>188</v>
      </c>
      <c r="BM267" s="23" t="s">
        <v>789</v>
      </c>
    </row>
    <row r="268" s="1" customFormat="1" ht="16.5" customHeight="1">
      <c r="B268" s="45"/>
      <c r="C268" s="211" t="s">
        <v>790</v>
      </c>
      <c r="D268" s="211" t="s">
        <v>182</v>
      </c>
      <c r="E268" s="212" t="s">
        <v>791</v>
      </c>
      <c r="F268" s="213" t="s">
        <v>792</v>
      </c>
      <c r="G268" s="214" t="s">
        <v>185</v>
      </c>
      <c r="H268" s="215">
        <v>13</v>
      </c>
      <c r="I268" s="216"/>
      <c r="J268" s="217">
        <f>ROUND(I268*H268,2)</f>
        <v>0</v>
      </c>
      <c r="K268" s="213" t="s">
        <v>186</v>
      </c>
      <c r="L268" s="218"/>
      <c r="M268" s="219" t="s">
        <v>21</v>
      </c>
      <c r="N268" s="220" t="s">
        <v>43</v>
      </c>
      <c r="O268" s="46"/>
      <c r="P268" s="221">
        <f>O268*H268</f>
        <v>0</v>
      </c>
      <c r="Q268" s="221">
        <v>0</v>
      </c>
      <c r="R268" s="221">
        <f>Q268*H268</f>
        <v>0</v>
      </c>
      <c r="S268" s="221">
        <v>0</v>
      </c>
      <c r="T268" s="222">
        <f>S268*H268</f>
        <v>0</v>
      </c>
      <c r="AR268" s="23" t="s">
        <v>187</v>
      </c>
      <c r="AT268" s="23" t="s">
        <v>182</v>
      </c>
      <c r="AU268" s="23" t="s">
        <v>80</v>
      </c>
      <c r="AY268" s="23" t="s">
        <v>181</v>
      </c>
      <c r="BE268" s="223">
        <f>IF(N268="základní",J268,0)</f>
        <v>0</v>
      </c>
      <c r="BF268" s="223">
        <f>IF(N268="snížená",J268,0)</f>
        <v>0</v>
      </c>
      <c r="BG268" s="223">
        <f>IF(N268="zákl. přenesená",J268,0)</f>
        <v>0</v>
      </c>
      <c r="BH268" s="223">
        <f>IF(N268="sníž. přenesená",J268,0)</f>
        <v>0</v>
      </c>
      <c r="BI268" s="223">
        <f>IF(N268="nulová",J268,0)</f>
        <v>0</v>
      </c>
      <c r="BJ268" s="23" t="s">
        <v>80</v>
      </c>
      <c r="BK268" s="223">
        <f>ROUND(I268*H268,2)</f>
        <v>0</v>
      </c>
      <c r="BL268" s="23" t="s">
        <v>188</v>
      </c>
      <c r="BM268" s="23" t="s">
        <v>793</v>
      </c>
    </row>
    <row r="269" s="1" customFormat="1" ht="16.5" customHeight="1">
      <c r="B269" s="45"/>
      <c r="C269" s="211" t="s">
        <v>794</v>
      </c>
      <c r="D269" s="211" t="s">
        <v>182</v>
      </c>
      <c r="E269" s="212" t="s">
        <v>795</v>
      </c>
      <c r="F269" s="213" t="s">
        <v>796</v>
      </c>
      <c r="G269" s="214" t="s">
        <v>430</v>
      </c>
      <c r="H269" s="215">
        <v>13</v>
      </c>
      <c r="I269" s="216"/>
      <c r="J269" s="217">
        <f>ROUND(I269*H269,2)</f>
        <v>0</v>
      </c>
      <c r="K269" s="213" t="s">
        <v>186</v>
      </c>
      <c r="L269" s="218"/>
      <c r="M269" s="219" t="s">
        <v>21</v>
      </c>
      <c r="N269" s="220" t="s">
        <v>43</v>
      </c>
      <c r="O269" s="46"/>
      <c r="P269" s="221">
        <f>O269*H269</f>
        <v>0</v>
      </c>
      <c r="Q269" s="221">
        <v>0</v>
      </c>
      <c r="R269" s="221">
        <f>Q269*H269</f>
        <v>0</v>
      </c>
      <c r="S269" s="221">
        <v>0</v>
      </c>
      <c r="T269" s="222">
        <f>S269*H269</f>
        <v>0</v>
      </c>
      <c r="AR269" s="23" t="s">
        <v>187</v>
      </c>
      <c r="AT269" s="23" t="s">
        <v>182</v>
      </c>
      <c r="AU269" s="23" t="s">
        <v>80</v>
      </c>
      <c r="AY269" s="23" t="s">
        <v>181</v>
      </c>
      <c r="BE269" s="223">
        <f>IF(N269="základní",J269,0)</f>
        <v>0</v>
      </c>
      <c r="BF269" s="223">
        <f>IF(N269="snížená",J269,0)</f>
        <v>0</v>
      </c>
      <c r="BG269" s="223">
        <f>IF(N269="zákl. přenesená",J269,0)</f>
        <v>0</v>
      </c>
      <c r="BH269" s="223">
        <f>IF(N269="sníž. přenesená",J269,0)</f>
        <v>0</v>
      </c>
      <c r="BI269" s="223">
        <f>IF(N269="nulová",J269,0)</f>
        <v>0</v>
      </c>
      <c r="BJ269" s="23" t="s">
        <v>80</v>
      </c>
      <c r="BK269" s="223">
        <f>ROUND(I269*H269,2)</f>
        <v>0</v>
      </c>
      <c r="BL269" s="23" t="s">
        <v>188</v>
      </c>
      <c r="BM269" s="23" t="s">
        <v>797</v>
      </c>
    </row>
    <row r="270" s="1" customFormat="1" ht="16.5" customHeight="1">
      <c r="B270" s="45"/>
      <c r="C270" s="211" t="s">
        <v>798</v>
      </c>
      <c r="D270" s="211" t="s">
        <v>182</v>
      </c>
      <c r="E270" s="212" t="s">
        <v>799</v>
      </c>
      <c r="F270" s="213" t="s">
        <v>800</v>
      </c>
      <c r="G270" s="214" t="s">
        <v>185</v>
      </c>
      <c r="H270" s="215">
        <v>10</v>
      </c>
      <c r="I270" s="216"/>
      <c r="J270" s="217">
        <f>ROUND(I270*H270,2)</f>
        <v>0</v>
      </c>
      <c r="K270" s="213" t="s">
        <v>186</v>
      </c>
      <c r="L270" s="218"/>
      <c r="M270" s="219" t="s">
        <v>21</v>
      </c>
      <c r="N270" s="220" t="s">
        <v>43</v>
      </c>
      <c r="O270" s="46"/>
      <c r="P270" s="221">
        <f>O270*H270</f>
        <v>0</v>
      </c>
      <c r="Q270" s="221">
        <v>0</v>
      </c>
      <c r="R270" s="221">
        <f>Q270*H270</f>
        <v>0</v>
      </c>
      <c r="S270" s="221">
        <v>0</v>
      </c>
      <c r="T270" s="222">
        <f>S270*H270</f>
        <v>0</v>
      </c>
      <c r="AR270" s="23" t="s">
        <v>187</v>
      </c>
      <c r="AT270" s="23" t="s">
        <v>182</v>
      </c>
      <c r="AU270" s="23" t="s">
        <v>80</v>
      </c>
      <c r="AY270" s="23" t="s">
        <v>181</v>
      </c>
      <c r="BE270" s="223">
        <f>IF(N270="základní",J270,0)</f>
        <v>0</v>
      </c>
      <c r="BF270" s="223">
        <f>IF(N270="snížená",J270,0)</f>
        <v>0</v>
      </c>
      <c r="BG270" s="223">
        <f>IF(N270="zákl. přenesená",J270,0)</f>
        <v>0</v>
      </c>
      <c r="BH270" s="223">
        <f>IF(N270="sníž. přenesená",J270,0)</f>
        <v>0</v>
      </c>
      <c r="BI270" s="223">
        <f>IF(N270="nulová",J270,0)</f>
        <v>0</v>
      </c>
      <c r="BJ270" s="23" t="s">
        <v>80</v>
      </c>
      <c r="BK270" s="223">
        <f>ROUND(I270*H270,2)</f>
        <v>0</v>
      </c>
      <c r="BL270" s="23" t="s">
        <v>188</v>
      </c>
      <c r="BM270" s="23" t="s">
        <v>801</v>
      </c>
    </row>
    <row r="271" s="1" customFormat="1" ht="25.5" customHeight="1">
      <c r="B271" s="45"/>
      <c r="C271" s="211" t="s">
        <v>802</v>
      </c>
      <c r="D271" s="211" t="s">
        <v>182</v>
      </c>
      <c r="E271" s="212" t="s">
        <v>803</v>
      </c>
      <c r="F271" s="213" t="s">
        <v>804</v>
      </c>
      <c r="G271" s="214" t="s">
        <v>430</v>
      </c>
      <c r="H271" s="215">
        <v>54</v>
      </c>
      <c r="I271" s="216"/>
      <c r="J271" s="217">
        <f>ROUND(I271*H271,2)</f>
        <v>0</v>
      </c>
      <c r="K271" s="213" t="s">
        <v>186</v>
      </c>
      <c r="L271" s="218"/>
      <c r="M271" s="219" t="s">
        <v>21</v>
      </c>
      <c r="N271" s="220" t="s">
        <v>43</v>
      </c>
      <c r="O271" s="46"/>
      <c r="P271" s="221">
        <f>O271*H271</f>
        <v>0</v>
      </c>
      <c r="Q271" s="221">
        <v>0</v>
      </c>
      <c r="R271" s="221">
        <f>Q271*H271</f>
        <v>0</v>
      </c>
      <c r="S271" s="221">
        <v>0</v>
      </c>
      <c r="T271" s="222">
        <f>S271*H271</f>
        <v>0</v>
      </c>
      <c r="AR271" s="23" t="s">
        <v>187</v>
      </c>
      <c r="AT271" s="23" t="s">
        <v>182</v>
      </c>
      <c r="AU271" s="23" t="s">
        <v>80</v>
      </c>
      <c r="AY271" s="23" t="s">
        <v>181</v>
      </c>
      <c r="BE271" s="223">
        <f>IF(N271="základní",J271,0)</f>
        <v>0</v>
      </c>
      <c r="BF271" s="223">
        <f>IF(N271="snížená",J271,0)</f>
        <v>0</v>
      </c>
      <c r="BG271" s="223">
        <f>IF(N271="zákl. přenesená",J271,0)</f>
        <v>0</v>
      </c>
      <c r="BH271" s="223">
        <f>IF(N271="sníž. přenesená",J271,0)</f>
        <v>0</v>
      </c>
      <c r="BI271" s="223">
        <f>IF(N271="nulová",J271,0)</f>
        <v>0</v>
      </c>
      <c r="BJ271" s="23" t="s">
        <v>80</v>
      </c>
      <c r="BK271" s="223">
        <f>ROUND(I271*H271,2)</f>
        <v>0</v>
      </c>
      <c r="BL271" s="23" t="s">
        <v>188</v>
      </c>
      <c r="BM271" s="23" t="s">
        <v>805</v>
      </c>
    </row>
    <row r="272" s="1" customFormat="1" ht="16.5" customHeight="1">
      <c r="B272" s="45"/>
      <c r="C272" s="211" t="s">
        <v>806</v>
      </c>
      <c r="D272" s="211" t="s">
        <v>182</v>
      </c>
      <c r="E272" s="212" t="s">
        <v>807</v>
      </c>
      <c r="F272" s="213" t="s">
        <v>808</v>
      </c>
      <c r="G272" s="214" t="s">
        <v>185</v>
      </c>
      <c r="H272" s="215">
        <v>17</v>
      </c>
      <c r="I272" s="216"/>
      <c r="J272" s="217">
        <f>ROUND(I272*H272,2)</f>
        <v>0</v>
      </c>
      <c r="K272" s="213" t="s">
        <v>186</v>
      </c>
      <c r="L272" s="218"/>
      <c r="M272" s="219" t="s">
        <v>21</v>
      </c>
      <c r="N272" s="220" t="s">
        <v>43</v>
      </c>
      <c r="O272" s="46"/>
      <c r="P272" s="221">
        <f>O272*H272</f>
        <v>0</v>
      </c>
      <c r="Q272" s="221">
        <v>0</v>
      </c>
      <c r="R272" s="221">
        <f>Q272*H272</f>
        <v>0</v>
      </c>
      <c r="S272" s="221">
        <v>0</v>
      </c>
      <c r="T272" s="222">
        <f>S272*H272</f>
        <v>0</v>
      </c>
      <c r="AR272" s="23" t="s">
        <v>187</v>
      </c>
      <c r="AT272" s="23" t="s">
        <v>182</v>
      </c>
      <c r="AU272" s="23" t="s">
        <v>80</v>
      </c>
      <c r="AY272" s="23" t="s">
        <v>181</v>
      </c>
      <c r="BE272" s="223">
        <f>IF(N272="základní",J272,0)</f>
        <v>0</v>
      </c>
      <c r="BF272" s="223">
        <f>IF(N272="snížená",J272,0)</f>
        <v>0</v>
      </c>
      <c r="BG272" s="223">
        <f>IF(N272="zákl. přenesená",J272,0)</f>
        <v>0</v>
      </c>
      <c r="BH272" s="223">
        <f>IF(N272="sníž. přenesená",J272,0)</f>
        <v>0</v>
      </c>
      <c r="BI272" s="223">
        <f>IF(N272="nulová",J272,0)</f>
        <v>0</v>
      </c>
      <c r="BJ272" s="23" t="s">
        <v>80</v>
      </c>
      <c r="BK272" s="223">
        <f>ROUND(I272*H272,2)</f>
        <v>0</v>
      </c>
      <c r="BL272" s="23" t="s">
        <v>188</v>
      </c>
      <c r="BM272" s="23" t="s">
        <v>809</v>
      </c>
    </row>
    <row r="273" s="1" customFormat="1" ht="16.5" customHeight="1">
      <c r="B273" s="45"/>
      <c r="C273" s="211" t="s">
        <v>810</v>
      </c>
      <c r="D273" s="211" t="s">
        <v>182</v>
      </c>
      <c r="E273" s="212" t="s">
        <v>811</v>
      </c>
      <c r="F273" s="213" t="s">
        <v>812</v>
      </c>
      <c r="G273" s="214" t="s">
        <v>185</v>
      </c>
      <c r="H273" s="215">
        <v>5</v>
      </c>
      <c r="I273" s="216"/>
      <c r="J273" s="217">
        <f>ROUND(I273*H273,2)</f>
        <v>0</v>
      </c>
      <c r="K273" s="213" t="s">
        <v>344</v>
      </c>
      <c r="L273" s="218"/>
      <c r="M273" s="219" t="s">
        <v>21</v>
      </c>
      <c r="N273" s="220" t="s">
        <v>43</v>
      </c>
      <c r="O273" s="46"/>
      <c r="P273" s="221">
        <f>O273*H273</f>
        <v>0</v>
      </c>
      <c r="Q273" s="221">
        <v>0.0013799999999999999</v>
      </c>
      <c r="R273" s="221">
        <f>Q273*H273</f>
        <v>0.0068999999999999999</v>
      </c>
      <c r="S273" s="221">
        <v>0</v>
      </c>
      <c r="T273" s="222">
        <f>S273*H273</f>
        <v>0</v>
      </c>
      <c r="AR273" s="23" t="s">
        <v>187</v>
      </c>
      <c r="AT273" s="23" t="s">
        <v>182</v>
      </c>
      <c r="AU273" s="23" t="s">
        <v>80</v>
      </c>
      <c r="AY273" s="23" t="s">
        <v>181</v>
      </c>
      <c r="BE273" s="223">
        <f>IF(N273="základní",J273,0)</f>
        <v>0</v>
      </c>
      <c r="BF273" s="223">
        <f>IF(N273="snížená",J273,0)</f>
        <v>0</v>
      </c>
      <c r="BG273" s="223">
        <f>IF(N273="zákl. přenesená",J273,0)</f>
        <v>0</v>
      </c>
      <c r="BH273" s="223">
        <f>IF(N273="sníž. přenesená",J273,0)</f>
        <v>0</v>
      </c>
      <c r="BI273" s="223">
        <f>IF(N273="nulová",J273,0)</f>
        <v>0</v>
      </c>
      <c r="BJ273" s="23" t="s">
        <v>80</v>
      </c>
      <c r="BK273" s="223">
        <f>ROUND(I273*H273,2)</f>
        <v>0</v>
      </c>
      <c r="BL273" s="23" t="s">
        <v>188</v>
      </c>
      <c r="BM273" s="23" t="s">
        <v>813</v>
      </c>
    </row>
    <row r="274" s="1" customFormat="1" ht="16.5" customHeight="1">
      <c r="B274" s="45"/>
      <c r="C274" s="211" t="s">
        <v>814</v>
      </c>
      <c r="D274" s="211" t="s">
        <v>182</v>
      </c>
      <c r="E274" s="212" t="s">
        <v>815</v>
      </c>
      <c r="F274" s="213" t="s">
        <v>816</v>
      </c>
      <c r="G274" s="214" t="s">
        <v>185</v>
      </c>
      <c r="H274" s="215">
        <v>12</v>
      </c>
      <c r="I274" s="216"/>
      <c r="J274" s="217">
        <f>ROUND(I274*H274,2)</f>
        <v>0</v>
      </c>
      <c r="K274" s="213" t="s">
        <v>344</v>
      </c>
      <c r="L274" s="218"/>
      <c r="M274" s="219" t="s">
        <v>21</v>
      </c>
      <c r="N274" s="220" t="s">
        <v>43</v>
      </c>
      <c r="O274" s="46"/>
      <c r="P274" s="221">
        <f>O274*H274</f>
        <v>0</v>
      </c>
      <c r="Q274" s="221">
        <v>0.0018500000000000001</v>
      </c>
      <c r="R274" s="221">
        <f>Q274*H274</f>
        <v>0.022200000000000001</v>
      </c>
      <c r="S274" s="221">
        <v>0</v>
      </c>
      <c r="T274" s="222">
        <f>S274*H274</f>
        <v>0</v>
      </c>
      <c r="AR274" s="23" t="s">
        <v>187</v>
      </c>
      <c r="AT274" s="23" t="s">
        <v>182</v>
      </c>
      <c r="AU274" s="23" t="s">
        <v>80</v>
      </c>
      <c r="AY274" s="23" t="s">
        <v>181</v>
      </c>
      <c r="BE274" s="223">
        <f>IF(N274="základní",J274,0)</f>
        <v>0</v>
      </c>
      <c r="BF274" s="223">
        <f>IF(N274="snížená",J274,0)</f>
        <v>0</v>
      </c>
      <c r="BG274" s="223">
        <f>IF(N274="zákl. přenesená",J274,0)</f>
        <v>0</v>
      </c>
      <c r="BH274" s="223">
        <f>IF(N274="sníž. přenesená",J274,0)</f>
        <v>0</v>
      </c>
      <c r="BI274" s="223">
        <f>IF(N274="nulová",J274,0)</f>
        <v>0</v>
      </c>
      <c r="BJ274" s="23" t="s">
        <v>80</v>
      </c>
      <c r="BK274" s="223">
        <f>ROUND(I274*H274,2)</f>
        <v>0</v>
      </c>
      <c r="BL274" s="23" t="s">
        <v>188</v>
      </c>
      <c r="BM274" s="23" t="s">
        <v>817</v>
      </c>
    </row>
    <row r="275" s="1" customFormat="1" ht="16.5" customHeight="1">
      <c r="B275" s="45"/>
      <c r="C275" s="211" t="s">
        <v>818</v>
      </c>
      <c r="D275" s="211" t="s">
        <v>182</v>
      </c>
      <c r="E275" s="212" t="s">
        <v>819</v>
      </c>
      <c r="F275" s="213" t="s">
        <v>820</v>
      </c>
      <c r="G275" s="214" t="s">
        <v>185</v>
      </c>
      <c r="H275" s="215">
        <v>1</v>
      </c>
      <c r="I275" s="216"/>
      <c r="J275" s="217">
        <f>ROUND(I275*H275,2)</f>
        <v>0</v>
      </c>
      <c r="K275" s="213" t="s">
        <v>186</v>
      </c>
      <c r="L275" s="218"/>
      <c r="M275" s="219" t="s">
        <v>21</v>
      </c>
      <c r="N275" s="220" t="s">
        <v>43</v>
      </c>
      <c r="O275" s="46"/>
      <c r="P275" s="221">
        <f>O275*H275</f>
        <v>0</v>
      </c>
      <c r="Q275" s="221">
        <v>0.00042000000000000002</v>
      </c>
      <c r="R275" s="221">
        <f>Q275*H275</f>
        <v>0.00042000000000000002</v>
      </c>
      <c r="S275" s="221">
        <v>0</v>
      </c>
      <c r="T275" s="222">
        <f>S275*H275</f>
        <v>0</v>
      </c>
      <c r="AR275" s="23" t="s">
        <v>187</v>
      </c>
      <c r="AT275" s="23" t="s">
        <v>182</v>
      </c>
      <c r="AU275" s="23" t="s">
        <v>80</v>
      </c>
      <c r="AY275" s="23" t="s">
        <v>181</v>
      </c>
      <c r="BE275" s="223">
        <f>IF(N275="základní",J275,0)</f>
        <v>0</v>
      </c>
      <c r="BF275" s="223">
        <f>IF(N275="snížená",J275,0)</f>
        <v>0</v>
      </c>
      <c r="BG275" s="223">
        <f>IF(N275="zákl. přenesená",J275,0)</f>
        <v>0</v>
      </c>
      <c r="BH275" s="223">
        <f>IF(N275="sníž. přenesená",J275,0)</f>
        <v>0</v>
      </c>
      <c r="BI275" s="223">
        <f>IF(N275="nulová",J275,0)</f>
        <v>0</v>
      </c>
      <c r="BJ275" s="23" t="s">
        <v>80</v>
      </c>
      <c r="BK275" s="223">
        <f>ROUND(I275*H275,2)</f>
        <v>0</v>
      </c>
      <c r="BL275" s="23" t="s">
        <v>188</v>
      </c>
      <c r="BM275" s="23" t="s">
        <v>821</v>
      </c>
    </row>
    <row r="276" s="1" customFormat="1" ht="25.5" customHeight="1">
      <c r="B276" s="45"/>
      <c r="C276" s="211" t="s">
        <v>822</v>
      </c>
      <c r="D276" s="211" t="s">
        <v>182</v>
      </c>
      <c r="E276" s="212" t="s">
        <v>823</v>
      </c>
      <c r="F276" s="213" t="s">
        <v>824</v>
      </c>
      <c r="G276" s="214" t="s">
        <v>430</v>
      </c>
      <c r="H276" s="215">
        <v>1</v>
      </c>
      <c r="I276" s="216"/>
      <c r="J276" s="217">
        <f>ROUND(I276*H276,2)</f>
        <v>0</v>
      </c>
      <c r="K276" s="213" t="s">
        <v>186</v>
      </c>
      <c r="L276" s="218"/>
      <c r="M276" s="219" t="s">
        <v>21</v>
      </c>
      <c r="N276" s="220" t="s">
        <v>43</v>
      </c>
      <c r="O276" s="46"/>
      <c r="P276" s="221">
        <f>O276*H276</f>
        <v>0</v>
      </c>
      <c r="Q276" s="221">
        <v>0</v>
      </c>
      <c r="R276" s="221">
        <f>Q276*H276</f>
        <v>0</v>
      </c>
      <c r="S276" s="221">
        <v>0</v>
      </c>
      <c r="T276" s="222">
        <f>S276*H276</f>
        <v>0</v>
      </c>
      <c r="AR276" s="23" t="s">
        <v>187</v>
      </c>
      <c r="AT276" s="23" t="s">
        <v>182</v>
      </c>
      <c r="AU276" s="23" t="s">
        <v>80</v>
      </c>
      <c r="AY276" s="23" t="s">
        <v>181</v>
      </c>
      <c r="BE276" s="223">
        <f>IF(N276="základní",J276,0)</f>
        <v>0</v>
      </c>
      <c r="BF276" s="223">
        <f>IF(N276="snížená",J276,0)</f>
        <v>0</v>
      </c>
      <c r="BG276" s="223">
        <f>IF(N276="zákl. přenesená",J276,0)</f>
        <v>0</v>
      </c>
      <c r="BH276" s="223">
        <f>IF(N276="sníž. přenesená",J276,0)</f>
        <v>0</v>
      </c>
      <c r="BI276" s="223">
        <f>IF(N276="nulová",J276,0)</f>
        <v>0</v>
      </c>
      <c r="BJ276" s="23" t="s">
        <v>80</v>
      </c>
      <c r="BK276" s="223">
        <f>ROUND(I276*H276,2)</f>
        <v>0</v>
      </c>
      <c r="BL276" s="23" t="s">
        <v>188</v>
      </c>
      <c r="BM276" s="23" t="s">
        <v>825</v>
      </c>
    </row>
    <row r="277" s="1" customFormat="1" ht="25.5" customHeight="1">
      <c r="B277" s="45"/>
      <c r="C277" s="211" t="s">
        <v>826</v>
      </c>
      <c r="D277" s="211" t="s">
        <v>182</v>
      </c>
      <c r="E277" s="212" t="s">
        <v>827</v>
      </c>
      <c r="F277" s="213" t="s">
        <v>828</v>
      </c>
      <c r="G277" s="214" t="s">
        <v>430</v>
      </c>
      <c r="H277" s="215">
        <v>1</v>
      </c>
      <c r="I277" s="216"/>
      <c r="J277" s="217">
        <f>ROUND(I277*H277,2)</f>
        <v>0</v>
      </c>
      <c r="K277" s="213" t="s">
        <v>186</v>
      </c>
      <c r="L277" s="218"/>
      <c r="M277" s="219" t="s">
        <v>21</v>
      </c>
      <c r="N277" s="220" t="s">
        <v>43</v>
      </c>
      <c r="O277" s="46"/>
      <c r="P277" s="221">
        <f>O277*H277</f>
        <v>0</v>
      </c>
      <c r="Q277" s="221">
        <v>0</v>
      </c>
      <c r="R277" s="221">
        <f>Q277*H277</f>
        <v>0</v>
      </c>
      <c r="S277" s="221">
        <v>0</v>
      </c>
      <c r="T277" s="222">
        <f>S277*H277</f>
        <v>0</v>
      </c>
      <c r="AR277" s="23" t="s">
        <v>187</v>
      </c>
      <c r="AT277" s="23" t="s">
        <v>182</v>
      </c>
      <c r="AU277" s="23" t="s">
        <v>80</v>
      </c>
      <c r="AY277" s="23" t="s">
        <v>181</v>
      </c>
      <c r="BE277" s="223">
        <f>IF(N277="základní",J277,0)</f>
        <v>0</v>
      </c>
      <c r="BF277" s="223">
        <f>IF(N277="snížená",J277,0)</f>
        <v>0</v>
      </c>
      <c r="BG277" s="223">
        <f>IF(N277="zákl. přenesená",J277,0)</f>
        <v>0</v>
      </c>
      <c r="BH277" s="223">
        <f>IF(N277="sníž. přenesená",J277,0)</f>
        <v>0</v>
      </c>
      <c r="BI277" s="223">
        <f>IF(N277="nulová",J277,0)</f>
        <v>0</v>
      </c>
      <c r="BJ277" s="23" t="s">
        <v>80</v>
      </c>
      <c r="BK277" s="223">
        <f>ROUND(I277*H277,2)</f>
        <v>0</v>
      </c>
      <c r="BL277" s="23" t="s">
        <v>188</v>
      </c>
      <c r="BM277" s="23" t="s">
        <v>829</v>
      </c>
    </row>
    <row r="278" s="1" customFormat="1" ht="25.5" customHeight="1">
      <c r="B278" s="45"/>
      <c r="C278" s="211" t="s">
        <v>830</v>
      </c>
      <c r="D278" s="211" t="s">
        <v>182</v>
      </c>
      <c r="E278" s="212" t="s">
        <v>831</v>
      </c>
      <c r="F278" s="213" t="s">
        <v>832</v>
      </c>
      <c r="G278" s="214" t="s">
        <v>430</v>
      </c>
      <c r="H278" s="215">
        <v>1</v>
      </c>
      <c r="I278" s="216"/>
      <c r="J278" s="217">
        <f>ROUND(I278*H278,2)</f>
        <v>0</v>
      </c>
      <c r="K278" s="213" t="s">
        <v>186</v>
      </c>
      <c r="L278" s="218"/>
      <c r="M278" s="219" t="s">
        <v>21</v>
      </c>
      <c r="N278" s="220" t="s">
        <v>43</v>
      </c>
      <c r="O278" s="46"/>
      <c r="P278" s="221">
        <f>O278*H278</f>
        <v>0</v>
      </c>
      <c r="Q278" s="221">
        <v>0</v>
      </c>
      <c r="R278" s="221">
        <f>Q278*H278</f>
        <v>0</v>
      </c>
      <c r="S278" s="221">
        <v>0</v>
      </c>
      <c r="T278" s="222">
        <f>S278*H278</f>
        <v>0</v>
      </c>
      <c r="AR278" s="23" t="s">
        <v>187</v>
      </c>
      <c r="AT278" s="23" t="s">
        <v>182</v>
      </c>
      <c r="AU278" s="23" t="s">
        <v>80</v>
      </c>
      <c r="AY278" s="23" t="s">
        <v>181</v>
      </c>
      <c r="BE278" s="223">
        <f>IF(N278="základní",J278,0)</f>
        <v>0</v>
      </c>
      <c r="BF278" s="223">
        <f>IF(N278="snížená",J278,0)</f>
        <v>0</v>
      </c>
      <c r="BG278" s="223">
        <f>IF(N278="zákl. přenesená",J278,0)</f>
        <v>0</v>
      </c>
      <c r="BH278" s="223">
        <f>IF(N278="sníž. přenesená",J278,0)</f>
        <v>0</v>
      </c>
      <c r="BI278" s="223">
        <f>IF(N278="nulová",J278,0)</f>
        <v>0</v>
      </c>
      <c r="BJ278" s="23" t="s">
        <v>80</v>
      </c>
      <c r="BK278" s="223">
        <f>ROUND(I278*H278,2)</f>
        <v>0</v>
      </c>
      <c r="BL278" s="23" t="s">
        <v>188</v>
      </c>
      <c r="BM278" s="23" t="s">
        <v>833</v>
      </c>
    </row>
    <row r="279" s="1" customFormat="1" ht="25.5" customHeight="1">
      <c r="B279" s="45"/>
      <c r="C279" s="211" t="s">
        <v>834</v>
      </c>
      <c r="D279" s="211" t="s">
        <v>182</v>
      </c>
      <c r="E279" s="212" t="s">
        <v>835</v>
      </c>
      <c r="F279" s="213" t="s">
        <v>836</v>
      </c>
      <c r="G279" s="214" t="s">
        <v>430</v>
      </c>
      <c r="H279" s="215">
        <v>2</v>
      </c>
      <c r="I279" s="216"/>
      <c r="J279" s="217">
        <f>ROUND(I279*H279,2)</f>
        <v>0</v>
      </c>
      <c r="K279" s="213" t="s">
        <v>186</v>
      </c>
      <c r="L279" s="218"/>
      <c r="M279" s="219" t="s">
        <v>21</v>
      </c>
      <c r="N279" s="220" t="s">
        <v>43</v>
      </c>
      <c r="O279" s="46"/>
      <c r="P279" s="221">
        <f>O279*H279</f>
        <v>0</v>
      </c>
      <c r="Q279" s="221">
        <v>0</v>
      </c>
      <c r="R279" s="221">
        <f>Q279*H279</f>
        <v>0</v>
      </c>
      <c r="S279" s="221">
        <v>0</v>
      </c>
      <c r="T279" s="222">
        <f>S279*H279</f>
        <v>0</v>
      </c>
      <c r="AR279" s="23" t="s">
        <v>187</v>
      </c>
      <c r="AT279" s="23" t="s">
        <v>182</v>
      </c>
      <c r="AU279" s="23" t="s">
        <v>80</v>
      </c>
      <c r="AY279" s="23" t="s">
        <v>181</v>
      </c>
      <c r="BE279" s="223">
        <f>IF(N279="základní",J279,0)</f>
        <v>0</v>
      </c>
      <c r="BF279" s="223">
        <f>IF(N279="snížená",J279,0)</f>
        <v>0</v>
      </c>
      <c r="BG279" s="223">
        <f>IF(N279="zákl. přenesená",J279,0)</f>
        <v>0</v>
      </c>
      <c r="BH279" s="223">
        <f>IF(N279="sníž. přenesená",J279,0)</f>
        <v>0</v>
      </c>
      <c r="BI279" s="223">
        <f>IF(N279="nulová",J279,0)</f>
        <v>0</v>
      </c>
      <c r="BJ279" s="23" t="s">
        <v>80</v>
      </c>
      <c r="BK279" s="223">
        <f>ROUND(I279*H279,2)</f>
        <v>0</v>
      </c>
      <c r="BL279" s="23" t="s">
        <v>188</v>
      </c>
      <c r="BM279" s="23" t="s">
        <v>837</v>
      </c>
    </row>
    <row r="280" s="1" customFormat="1" ht="16.5" customHeight="1">
      <c r="B280" s="45"/>
      <c r="C280" s="211" t="s">
        <v>838</v>
      </c>
      <c r="D280" s="211" t="s">
        <v>182</v>
      </c>
      <c r="E280" s="212" t="s">
        <v>839</v>
      </c>
      <c r="F280" s="213" t="s">
        <v>840</v>
      </c>
      <c r="G280" s="214" t="s">
        <v>478</v>
      </c>
      <c r="H280" s="215">
        <v>0.010999999999999999</v>
      </c>
      <c r="I280" s="216"/>
      <c r="J280" s="217">
        <f>ROUND(I280*H280,2)</f>
        <v>0</v>
      </c>
      <c r="K280" s="213" t="s">
        <v>186</v>
      </c>
      <c r="L280" s="218"/>
      <c r="M280" s="219" t="s">
        <v>21</v>
      </c>
      <c r="N280" s="220" t="s">
        <v>43</v>
      </c>
      <c r="O280" s="46"/>
      <c r="P280" s="221">
        <f>O280*H280</f>
        <v>0</v>
      </c>
      <c r="Q280" s="221">
        <v>0</v>
      </c>
      <c r="R280" s="221">
        <f>Q280*H280</f>
        <v>0</v>
      </c>
      <c r="S280" s="221">
        <v>0</v>
      </c>
      <c r="T280" s="222">
        <f>S280*H280</f>
        <v>0</v>
      </c>
      <c r="AR280" s="23" t="s">
        <v>187</v>
      </c>
      <c r="AT280" s="23" t="s">
        <v>182</v>
      </c>
      <c r="AU280" s="23" t="s">
        <v>80</v>
      </c>
      <c r="AY280" s="23" t="s">
        <v>181</v>
      </c>
      <c r="BE280" s="223">
        <f>IF(N280="základní",J280,0)</f>
        <v>0</v>
      </c>
      <c r="BF280" s="223">
        <f>IF(N280="snížená",J280,0)</f>
        <v>0</v>
      </c>
      <c r="BG280" s="223">
        <f>IF(N280="zákl. přenesená",J280,0)</f>
        <v>0</v>
      </c>
      <c r="BH280" s="223">
        <f>IF(N280="sníž. přenesená",J280,0)</f>
        <v>0</v>
      </c>
      <c r="BI280" s="223">
        <f>IF(N280="nulová",J280,0)</f>
        <v>0</v>
      </c>
      <c r="BJ280" s="23" t="s">
        <v>80</v>
      </c>
      <c r="BK280" s="223">
        <f>ROUND(I280*H280,2)</f>
        <v>0</v>
      </c>
      <c r="BL280" s="23" t="s">
        <v>188</v>
      </c>
      <c r="BM280" s="23" t="s">
        <v>841</v>
      </c>
    </row>
    <row r="281" s="9" customFormat="1" ht="37.44" customHeight="1">
      <c r="B281" s="197"/>
      <c r="C281" s="198"/>
      <c r="D281" s="199" t="s">
        <v>71</v>
      </c>
      <c r="E281" s="200" t="s">
        <v>842</v>
      </c>
      <c r="F281" s="200" t="s">
        <v>843</v>
      </c>
      <c r="G281" s="198"/>
      <c r="H281" s="198"/>
      <c r="I281" s="201"/>
      <c r="J281" s="202">
        <f>BK281</f>
        <v>0</v>
      </c>
      <c r="K281" s="198"/>
      <c r="L281" s="203"/>
      <c r="M281" s="204"/>
      <c r="N281" s="205"/>
      <c r="O281" s="205"/>
      <c r="P281" s="206">
        <f>SUM(P282:P304)</f>
        <v>0</v>
      </c>
      <c r="Q281" s="205"/>
      <c r="R281" s="206">
        <f>SUM(R282:R304)</f>
        <v>2.8126437800000001</v>
      </c>
      <c r="S281" s="205"/>
      <c r="T281" s="207">
        <f>SUM(T282:T304)</f>
        <v>0</v>
      </c>
      <c r="AR281" s="208" t="s">
        <v>80</v>
      </c>
      <c r="AT281" s="209" t="s">
        <v>71</v>
      </c>
      <c r="AU281" s="209" t="s">
        <v>72</v>
      </c>
      <c r="AY281" s="208" t="s">
        <v>181</v>
      </c>
      <c r="BK281" s="210">
        <f>SUM(BK282:BK304)</f>
        <v>0</v>
      </c>
    </row>
    <row r="282" s="1" customFormat="1" ht="16.5" customHeight="1">
      <c r="B282" s="45"/>
      <c r="C282" s="211" t="s">
        <v>844</v>
      </c>
      <c r="D282" s="211" t="s">
        <v>182</v>
      </c>
      <c r="E282" s="212" t="s">
        <v>845</v>
      </c>
      <c r="F282" s="213" t="s">
        <v>846</v>
      </c>
      <c r="G282" s="214" t="s">
        <v>219</v>
      </c>
      <c r="H282" s="215">
        <v>0.59999999999999998</v>
      </c>
      <c r="I282" s="216"/>
      <c r="J282" s="217">
        <f>ROUND(I282*H282,2)</f>
        <v>0</v>
      </c>
      <c r="K282" s="213" t="s">
        <v>186</v>
      </c>
      <c r="L282" s="218"/>
      <c r="M282" s="219" t="s">
        <v>21</v>
      </c>
      <c r="N282" s="220" t="s">
        <v>43</v>
      </c>
      <c r="O282" s="46"/>
      <c r="P282" s="221">
        <f>O282*H282</f>
        <v>0</v>
      </c>
      <c r="Q282" s="221">
        <v>0</v>
      </c>
      <c r="R282" s="221">
        <f>Q282*H282</f>
        <v>0</v>
      </c>
      <c r="S282" s="221">
        <v>0</v>
      </c>
      <c r="T282" s="222">
        <f>S282*H282</f>
        <v>0</v>
      </c>
      <c r="AR282" s="23" t="s">
        <v>187</v>
      </c>
      <c r="AT282" s="23" t="s">
        <v>182</v>
      </c>
      <c r="AU282" s="23" t="s">
        <v>80</v>
      </c>
      <c r="AY282" s="23" t="s">
        <v>181</v>
      </c>
      <c r="BE282" s="223">
        <f>IF(N282="základní",J282,0)</f>
        <v>0</v>
      </c>
      <c r="BF282" s="223">
        <f>IF(N282="snížená",J282,0)</f>
        <v>0</v>
      </c>
      <c r="BG282" s="223">
        <f>IF(N282="zákl. přenesená",J282,0)</f>
        <v>0</v>
      </c>
      <c r="BH282" s="223">
        <f>IF(N282="sníž. přenesená",J282,0)</f>
        <v>0</v>
      </c>
      <c r="BI282" s="223">
        <f>IF(N282="nulová",J282,0)</f>
        <v>0</v>
      </c>
      <c r="BJ282" s="23" t="s">
        <v>80</v>
      </c>
      <c r="BK282" s="223">
        <f>ROUND(I282*H282,2)</f>
        <v>0</v>
      </c>
      <c r="BL282" s="23" t="s">
        <v>188</v>
      </c>
      <c r="BM282" s="23" t="s">
        <v>847</v>
      </c>
    </row>
    <row r="283" s="1" customFormat="1" ht="25.5" customHeight="1">
      <c r="B283" s="45"/>
      <c r="C283" s="211" t="s">
        <v>848</v>
      </c>
      <c r="D283" s="211" t="s">
        <v>182</v>
      </c>
      <c r="E283" s="212" t="s">
        <v>849</v>
      </c>
      <c r="F283" s="213" t="s">
        <v>850</v>
      </c>
      <c r="G283" s="214" t="s">
        <v>430</v>
      </c>
      <c r="H283" s="215">
        <v>1</v>
      </c>
      <c r="I283" s="216"/>
      <c r="J283" s="217">
        <f>ROUND(I283*H283,2)</f>
        <v>0</v>
      </c>
      <c r="K283" s="213" t="s">
        <v>186</v>
      </c>
      <c r="L283" s="218"/>
      <c r="M283" s="219" t="s">
        <v>21</v>
      </c>
      <c r="N283" s="220" t="s">
        <v>43</v>
      </c>
      <c r="O283" s="46"/>
      <c r="P283" s="221">
        <f>O283*H283</f>
        <v>0</v>
      </c>
      <c r="Q283" s="221">
        <v>0</v>
      </c>
      <c r="R283" s="221">
        <f>Q283*H283</f>
        <v>0</v>
      </c>
      <c r="S283" s="221">
        <v>0</v>
      </c>
      <c r="T283" s="222">
        <f>S283*H283</f>
        <v>0</v>
      </c>
      <c r="AR283" s="23" t="s">
        <v>187</v>
      </c>
      <c r="AT283" s="23" t="s">
        <v>182</v>
      </c>
      <c r="AU283" s="23" t="s">
        <v>80</v>
      </c>
      <c r="AY283" s="23" t="s">
        <v>181</v>
      </c>
      <c r="BE283" s="223">
        <f>IF(N283="základní",J283,0)</f>
        <v>0</v>
      </c>
      <c r="BF283" s="223">
        <f>IF(N283="snížená",J283,0)</f>
        <v>0</v>
      </c>
      <c r="BG283" s="223">
        <f>IF(N283="zákl. přenesená",J283,0)</f>
        <v>0</v>
      </c>
      <c r="BH283" s="223">
        <f>IF(N283="sníž. přenesená",J283,0)</f>
        <v>0</v>
      </c>
      <c r="BI283" s="223">
        <f>IF(N283="nulová",J283,0)</f>
        <v>0</v>
      </c>
      <c r="BJ283" s="23" t="s">
        <v>80</v>
      </c>
      <c r="BK283" s="223">
        <f>ROUND(I283*H283,2)</f>
        <v>0</v>
      </c>
      <c r="BL283" s="23" t="s">
        <v>188</v>
      </c>
      <c r="BM283" s="23" t="s">
        <v>851</v>
      </c>
    </row>
    <row r="284" s="1" customFormat="1" ht="16.5" customHeight="1">
      <c r="B284" s="45"/>
      <c r="C284" s="211" t="s">
        <v>852</v>
      </c>
      <c r="D284" s="211" t="s">
        <v>182</v>
      </c>
      <c r="E284" s="212" t="s">
        <v>853</v>
      </c>
      <c r="F284" s="213" t="s">
        <v>854</v>
      </c>
      <c r="G284" s="214" t="s">
        <v>219</v>
      </c>
      <c r="H284" s="215">
        <v>0.59999999999999998</v>
      </c>
      <c r="I284" s="216"/>
      <c r="J284" s="217">
        <f>ROUND(I284*H284,2)</f>
        <v>0</v>
      </c>
      <c r="K284" s="213" t="s">
        <v>186</v>
      </c>
      <c r="L284" s="218"/>
      <c r="M284" s="219" t="s">
        <v>21</v>
      </c>
      <c r="N284" s="220" t="s">
        <v>43</v>
      </c>
      <c r="O284" s="46"/>
      <c r="P284" s="221">
        <f>O284*H284</f>
        <v>0</v>
      </c>
      <c r="Q284" s="221">
        <v>0</v>
      </c>
      <c r="R284" s="221">
        <f>Q284*H284</f>
        <v>0</v>
      </c>
      <c r="S284" s="221">
        <v>0</v>
      </c>
      <c r="T284" s="222">
        <f>S284*H284</f>
        <v>0</v>
      </c>
      <c r="AR284" s="23" t="s">
        <v>187</v>
      </c>
      <c r="AT284" s="23" t="s">
        <v>182</v>
      </c>
      <c r="AU284" s="23" t="s">
        <v>80</v>
      </c>
      <c r="AY284" s="23" t="s">
        <v>181</v>
      </c>
      <c r="BE284" s="223">
        <f>IF(N284="základní",J284,0)</f>
        <v>0</v>
      </c>
      <c r="BF284" s="223">
        <f>IF(N284="snížená",J284,0)</f>
        <v>0</v>
      </c>
      <c r="BG284" s="223">
        <f>IF(N284="zákl. přenesená",J284,0)</f>
        <v>0</v>
      </c>
      <c r="BH284" s="223">
        <f>IF(N284="sníž. přenesená",J284,0)</f>
        <v>0</v>
      </c>
      <c r="BI284" s="223">
        <f>IF(N284="nulová",J284,0)</f>
        <v>0</v>
      </c>
      <c r="BJ284" s="23" t="s">
        <v>80</v>
      </c>
      <c r="BK284" s="223">
        <f>ROUND(I284*H284,2)</f>
        <v>0</v>
      </c>
      <c r="BL284" s="23" t="s">
        <v>188</v>
      </c>
      <c r="BM284" s="23" t="s">
        <v>855</v>
      </c>
    </row>
    <row r="285" s="1" customFormat="1" ht="25.5" customHeight="1">
      <c r="B285" s="45"/>
      <c r="C285" s="211" t="s">
        <v>856</v>
      </c>
      <c r="D285" s="211" t="s">
        <v>182</v>
      </c>
      <c r="E285" s="212" t="s">
        <v>857</v>
      </c>
      <c r="F285" s="213" t="s">
        <v>858</v>
      </c>
      <c r="G285" s="214" t="s">
        <v>430</v>
      </c>
      <c r="H285" s="215">
        <v>1</v>
      </c>
      <c r="I285" s="216"/>
      <c r="J285" s="217">
        <f>ROUND(I285*H285,2)</f>
        <v>0</v>
      </c>
      <c r="K285" s="213" t="s">
        <v>186</v>
      </c>
      <c r="L285" s="218"/>
      <c r="M285" s="219" t="s">
        <v>21</v>
      </c>
      <c r="N285" s="220" t="s">
        <v>43</v>
      </c>
      <c r="O285" s="46"/>
      <c r="P285" s="221">
        <f>O285*H285</f>
        <v>0</v>
      </c>
      <c r="Q285" s="221">
        <v>0</v>
      </c>
      <c r="R285" s="221">
        <f>Q285*H285</f>
        <v>0</v>
      </c>
      <c r="S285" s="221">
        <v>0</v>
      </c>
      <c r="T285" s="222">
        <f>S285*H285</f>
        <v>0</v>
      </c>
      <c r="AR285" s="23" t="s">
        <v>187</v>
      </c>
      <c r="AT285" s="23" t="s">
        <v>182</v>
      </c>
      <c r="AU285" s="23" t="s">
        <v>80</v>
      </c>
      <c r="AY285" s="23" t="s">
        <v>181</v>
      </c>
      <c r="BE285" s="223">
        <f>IF(N285="základní",J285,0)</f>
        <v>0</v>
      </c>
      <c r="BF285" s="223">
        <f>IF(N285="snížená",J285,0)</f>
        <v>0</v>
      </c>
      <c r="BG285" s="223">
        <f>IF(N285="zákl. přenesená",J285,0)</f>
        <v>0</v>
      </c>
      <c r="BH285" s="223">
        <f>IF(N285="sníž. přenesená",J285,0)</f>
        <v>0</v>
      </c>
      <c r="BI285" s="223">
        <f>IF(N285="nulová",J285,0)</f>
        <v>0</v>
      </c>
      <c r="BJ285" s="23" t="s">
        <v>80</v>
      </c>
      <c r="BK285" s="223">
        <f>ROUND(I285*H285,2)</f>
        <v>0</v>
      </c>
      <c r="BL285" s="23" t="s">
        <v>188</v>
      </c>
      <c r="BM285" s="23" t="s">
        <v>859</v>
      </c>
    </row>
    <row r="286" s="1" customFormat="1" ht="16.5" customHeight="1">
      <c r="B286" s="45"/>
      <c r="C286" s="211" t="s">
        <v>860</v>
      </c>
      <c r="D286" s="211" t="s">
        <v>182</v>
      </c>
      <c r="E286" s="212" t="s">
        <v>861</v>
      </c>
      <c r="F286" s="213" t="s">
        <v>862</v>
      </c>
      <c r="G286" s="214" t="s">
        <v>182</v>
      </c>
      <c r="H286" s="215">
        <v>28.199999999999999</v>
      </c>
      <c r="I286" s="216"/>
      <c r="J286" s="217">
        <f>ROUND(I286*H286,2)</f>
        <v>0</v>
      </c>
      <c r="K286" s="213" t="s">
        <v>186</v>
      </c>
      <c r="L286" s="218"/>
      <c r="M286" s="219" t="s">
        <v>21</v>
      </c>
      <c r="N286" s="220" t="s">
        <v>43</v>
      </c>
      <c r="O286" s="46"/>
      <c r="P286" s="221">
        <f>O286*H286</f>
        <v>0</v>
      </c>
      <c r="Q286" s="221">
        <v>0</v>
      </c>
      <c r="R286" s="221">
        <f>Q286*H286</f>
        <v>0</v>
      </c>
      <c r="S286" s="221">
        <v>0</v>
      </c>
      <c r="T286" s="222">
        <f>S286*H286</f>
        <v>0</v>
      </c>
      <c r="AR286" s="23" t="s">
        <v>187</v>
      </c>
      <c r="AT286" s="23" t="s">
        <v>182</v>
      </c>
      <c r="AU286" s="23" t="s">
        <v>80</v>
      </c>
      <c r="AY286" s="23" t="s">
        <v>181</v>
      </c>
      <c r="BE286" s="223">
        <f>IF(N286="základní",J286,0)</f>
        <v>0</v>
      </c>
      <c r="BF286" s="223">
        <f>IF(N286="snížená",J286,0)</f>
        <v>0</v>
      </c>
      <c r="BG286" s="223">
        <f>IF(N286="zákl. přenesená",J286,0)</f>
        <v>0</v>
      </c>
      <c r="BH286" s="223">
        <f>IF(N286="sníž. přenesená",J286,0)</f>
        <v>0</v>
      </c>
      <c r="BI286" s="223">
        <f>IF(N286="nulová",J286,0)</f>
        <v>0</v>
      </c>
      <c r="BJ286" s="23" t="s">
        <v>80</v>
      </c>
      <c r="BK286" s="223">
        <f>ROUND(I286*H286,2)</f>
        <v>0</v>
      </c>
      <c r="BL286" s="23" t="s">
        <v>188</v>
      </c>
      <c r="BM286" s="23" t="s">
        <v>863</v>
      </c>
    </row>
    <row r="287" s="1" customFormat="1" ht="16.5" customHeight="1">
      <c r="B287" s="45"/>
      <c r="C287" s="211" t="s">
        <v>864</v>
      </c>
      <c r="D287" s="211" t="s">
        <v>182</v>
      </c>
      <c r="E287" s="212" t="s">
        <v>865</v>
      </c>
      <c r="F287" s="213" t="s">
        <v>866</v>
      </c>
      <c r="G287" s="214" t="s">
        <v>182</v>
      </c>
      <c r="H287" s="215">
        <v>31.02</v>
      </c>
      <c r="I287" s="216"/>
      <c r="J287" s="217">
        <f>ROUND(I287*H287,2)</f>
        <v>0</v>
      </c>
      <c r="K287" s="213" t="s">
        <v>186</v>
      </c>
      <c r="L287" s="218"/>
      <c r="M287" s="219" t="s">
        <v>21</v>
      </c>
      <c r="N287" s="220" t="s">
        <v>43</v>
      </c>
      <c r="O287" s="46"/>
      <c r="P287" s="221">
        <f>O287*H287</f>
        <v>0</v>
      </c>
      <c r="Q287" s="221">
        <v>0</v>
      </c>
      <c r="R287" s="221">
        <f>Q287*H287</f>
        <v>0</v>
      </c>
      <c r="S287" s="221">
        <v>0</v>
      </c>
      <c r="T287" s="222">
        <f>S287*H287</f>
        <v>0</v>
      </c>
      <c r="AR287" s="23" t="s">
        <v>187</v>
      </c>
      <c r="AT287" s="23" t="s">
        <v>182</v>
      </c>
      <c r="AU287" s="23" t="s">
        <v>80</v>
      </c>
      <c r="AY287" s="23" t="s">
        <v>181</v>
      </c>
      <c r="BE287" s="223">
        <f>IF(N287="základní",J287,0)</f>
        <v>0</v>
      </c>
      <c r="BF287" s="223">
        <f>IF(N287="snížená",J287,0)</f>
        <v>0</v>
      </c>
      <c r="BG287" s="223">
        <f>IF(N287="zákl. přenesená",J287,0)</f>
        <v>0</v>
      </c>
      <c r="BH287" s="223">
        <f>IF(N287="sníž. přenesená",J287,0)</f>
        <v>0</v>
      </c>
      <c r="BI287" s="223">
        <f>IF(N287="nulová",J287,0)</f>
        <v>0</v>
      </c>
      <c r="BJ287" s="23" t="s">
        <v>80</v>
      </c>
      <c r="BK287" s="223">
        <f>ROUND(I287*H287,2)</f>
        <v>0</v>
      </c>
      <c r="BL287" s="23" t="s">
        <v>188</v>
      </c>
      <c r="BM287" s="23" t="s">
        <v>867</v>
      </c>
    </row>
    <row r="288" s="1" customFormat="1" ht="16.5" customHeight="1">
      <c r="B288" s="45"/>
      <c r="C288" s="211" t="s">
        <v>868</v>
      </c>
      <c r="D288" s="211" t="s">
        <v>182</v>
      </c>
      <c r="E288" s="212" t="s">
        <v>869</v>
      </c>
      <c r="F288" s="213" t="s">
        <v>870</v>
      </c>
      <c r="G288" s="214" t="s">
        <v>430</v>
      </c>
      <c r="H288" s="215">
        <v>9</v>
      </c>
      <c r="I288" s="216"/>
      <c r="J288" s="217">
        <f>ROUND(I288*H288,2)</f>
        <v>0</v>
      </c>
      <c r="K288" s="213" t="s">
        <v>186</v>
      </c>
      <c r="L288" s="218"/>
      <c r="M288" s="219" t="s">
        <v>21</v>
      </c>
      <c r="N288" s="220" t="s">
        <v>43</v>
      </c>
      <c r="O288" s="46"/>
      <c r="P288" s="221">
        <f>O288*H288</f>
        <v>0</v>
      </c>
      <c r="Q288" s="221">
        <v>0</v>
      </c>
      <c r="R288" s="221">
        <f>Q288*H288</f>
        <v>0</v>
      </c>
      <c r="S288" s="221">
        <v>0</v>
      </c>
      <c r="T288" s="222">
        <f>S288*H288</f>
        <v>0</v>
      </c>
      <c r="AR288" s="23" t="s">
        <v>187</v>
      </c>
      <c r="AT288" s="23" t="s">
        <v>182</v>
      </c>
      <c r="AU288" s="23" t="s">
        <v>80</v>
      </c>
      <c r="AY288" s="23" t="s">
        <v>181</v>
      </c>
      <c r="BE288" s="223">
        <f>IF(N288="základní",J288,0)</f>
        <v>0</v>
      </c>
      <c r="BF288" s="223">
        <f>IF(N288="snížená",J288,0)</f>
        <v>0</v>
      </c>
      <c r="BG288" s="223">
        <f>IF(N288="zákl. přenesená",J288,0)</f>
        <v>0</v>
      </c>
      <c r="BH288" s="223">
        <f>IF(N288="sníž. přenesená",J288,0)</f>
        <v>0</v>
      </c>
      <c r="BI288" s="223">
        <f>IF(N288="nulová",J288,0)</f>
        <v>0</v>
      </c>
      <c r="BJ288" s="23" t="s">
        <v>80</v>
      </c>
      <c r="BK288" s="223">
        <f>ROUND(I288*H288,2)</f>
        <v>0</v>
      </c>
      <c r="BL288" s="23" t="s">
        <v>188</v>
      </c>
      <c r="BM288" s="23" t="s">
        <v>871</v>
      </c>
    </row>
    <row r="289" s="1" customFormat="1" ht="16.5" customHeight="1">
      <c r="B289" s="45"/>
      <c r="C289" s="211" t="s">
        <v>872</v>
      </c>
      <c r="D289" s="211" t="s">
        <v>182</v>
      </c>
      <c r="E289" s="212" t="s">
        <v>873</v>
      </c>
      <c r="F289" s="213" t="s">
        <v>874</v>
      </c>
      <c r="G289" s="214" t="s">
        <v>430</v>
      </c>
      <c r="H289" s="215">
        <v>1</v>
      </c>
      <c r="I289" s="216"/>
      <c r="J289" s="217">
        <f>ROUND(I289*H289,2)</f>
        <v>0</v>
      </c>
      <c r="K289" s="213" t="s">
        <v>186</v>
      </c>
      <c r="L289" s="218"/>
      <c r="M289" s="219" t="s">
        <v>21</v>
      </c>
      <c r="N289" s="220" t="s">
        <v>43</v>
      </c>
      <c r="O289" s="46"/>
      <c r="P289" s="221">
        <f>O289*H289</f>
        <v>0</v>
      </c>
      <c r="Q289" s="221">
        <v>0</v>
      </c>
      <c r="R289" s="221">
        <f>Q289*H289</f>
        <v>0</v>
      </c>
      <c r="S289" s="221">
        <v>0</v>
      </c>
      <c r="T289" s="222">
        <f>S289*H289</f>
        <v>0</v>
      </c>
      <c r="AR289" s="23" t="s">
        <v>187</v>
      </c>
      <c r="AT289" s="23" t="s">
        <v>182</v>
      </c>
      <c r="AU289" s="23" t="s">
        <v>80</v>
      </c>
      <c r="AY289" s="23" t="s">
        <v>181</v>
      </c>
      <c r="BE289" s="223">
        <f>IF(N289="základní",J289,0)</f>
        <v>0</v>
      </c>
      <c r="BF289" s="223">
        <f>IF(N289="snížená",J289,0)</f>
        <v>0</v>
      </c>
      <c r="BG289" s="223">
        <f>IF(N289="zákl. přenesená",J289,0)</f>
        <v>0</v>
      </c>
      <c r="BH289" s="223">
        <f>IF(N289="sníž. přenesená",J289,0)</f>
        <v>0</v>
      </c>
      <c r="BI289" s="223">
        <f>IF(N289="nulová",J289,0)</f>
        <v>0</v>
      </c>
      <c r="BJ289" s="23" t="s">
        <v>80</v>
      </c>
      <c r="BK289" s="223">
        <f>ROUND(I289*H289,2)</f>
        <v>0</v>
      </c>
      <c r="BL289" s="23" t="s">
        <v>188</v>
      </c>
      <c r="BM289" s="23" t="s">
        <v>875</v>
      </c>
    </row>
    <row r="290" s="1" customFormat="1" ht="16.5" customHeight="1">
      <c r="B290" s="45"/>
      <c r="C290" s="211" t="s">
        <v>876</v>
      </c>
      <c r="D290" s="211" t="s">
        <v>182</v>
      </c>
      <c r="E290" s="212" t="s">
        <v>877</v>
      </c>
      <c r="F290" s="213" t="s">
        <v>878</v>
      </c>
      <c r="G290" s="214" t="s">
        <v>430</v>
      </c>
      <c r="H290" s="215">
        <v>8</v>
      </c>
      <c r="I290" s="216"/>
      <c r="J290" s="217">
        <f>ROUND(I290*H290,2)</f>
        <v>0</v>
      </c>
      <c r="K290" s="213" t="s">
        <v>186</v>
      </c>
      <c r="L290" s="218"/>
      <c r="M290" s="219" t="s">
        <v>21</v>
      </c>
      <c r="N290" s="220" t="s">
        <v>43</v>
      </c>
      <c r="O290" s="46"/>
      <c r="P290" s="221">
        <f>O290*H290</f>
        <v>0</v>
      </c>
      <c r="Q290" s="221">
        <v>0</v>
      </c>
      <c r="R290" s="221">
        <f>Q290*H290</f>
        <v>0</v>
      </c>
      <c r="S290" s="221">
        <v>0</v>
      </c>
      <c r="T290" s="222">
        <f>S290*H290</f>
        <v>0</v>
      </c>
      <c r="AR290" s="23" t="s">
        <v>187</v>
      </c>
      <c r="AT290" s="23" t="s">
        <v>182</v>
      </c>
      <c r="AU290" s="23" t="s">
        <v>80</v>
      </c>
      <c r="AY290" s="23" t="s">
        <v>181</v>
      </c>
      <c r="BE290" s="223">
        <f>IF(N290="základní",J290,0)</f>
        <v>0</v>
      </c>
      <c r="BF290" s="223">
        <f>IF(N290="snížená",J290,0)</f>
        <v>0</v>
      </c>
      <c r="BG290" s="223">
        <f>IF(N290="zákl. přenesená",J290,0)</f>
        <v>0</v>
      </c>
      <c r="BH290" s="223">
        <f>IF(N290="sníž. přenesená",J290,0)</f>
        <v>0</v>
      </c>
      <c r="BI290" s="223">
        <f>IF(N290="nulová",J290,0)</f>
        <v>0</v>
      </c>
      <c r="BJ290" s="23" t="s">
        <v>80</v>
      </c>
      <c r="BK290" s="223">
        <f>ROUND(I290*H290,2)</f>
        <v>0</v>
      </c>
      <c r="BL290" s="23" t="s">
        <v>188</v>
      </c>
      <c r="BM290" s="23" t="s">
        <v>879</v>
      </c>
    </row>
    <row r="291" s="1" customFormat="1" ht="25.5" customHeight="1">
      <c r="B291" s="45"/>
      <c r="C291" s="211" t="s">
        <v>880</v>
      </c>
      <c r="D291" s="211" t="s">
        <v>182</v>
      </c>
      <c r="E291" s="212" t="s">
        <v>881</v>
      </c>
      <c r="F291" s="213" t="s">
        <v>882</v>
      </c>
      <c r="G291" s="214" t="s">
        <v>533</v>
      </c>
      <c r="H291" s="215">
        <v>29</v>
      </c>
      <c r="I291" s="216"/>
      <c r="J291" s="217">
        <f>ROUND(I291*H291,2)</f>
        <v>0</v>
      </c>
      <c r="K291" s="213" t="s">
        <v>186</v>
      </c>
      <c r="L291" s="218"/>
      <c r="M291" s="219" t="s">
        <v>21</v>
      </c>
      <c r="N291" s="220" t="s">
        <v>43</v>
      </c>
      <c r="O291" s="46"/>
      <c r="P291" s="221">
        <f>O291*H291</f>
        <v>0</v>
      </c>
      <c r="Q291" s="221">
        <v>0.002</v>
      </c>
      <c r="R291" s="221">
        <f>Q291*H291</f>
        <v>0.058000000000000003</v>
      </c>
      <c r="S291" s="221">
        <v>0</v>
      </c>
      <c r="T291" s="222">
        <f>S291*H291</f>
        <v>0</v>
      </c>
      <c r="AR291" s="23" t="s">
        <v>187</v>
      </c>
      <c r="AT291" s="23" t="s">
        <v>182</v>
      </c>
      <c r="AU291" s="23" t="s">
        <v>80</v>
      </c>
      <c r="AY291" s="23" t="s">
        <v>181</v>
      </c>
      <c r="BE291" s="223">
        <f>IF(N291="základní",J291,0)</f>
        <v>0</v>
      </c>
      <c r="BF291" s="223">
        <f>IF(N291="snížená",J291,0)</f>
        <v>0</v>
      </c>
      <c r="BG291" s="223">
        <f>IF(N291="zákl. přenesená",J291,0)</f>
        <v>0</v>
      </c>
      <c r="BH291" s="223">
        <f>IF(N291="sníž. přenesená",J291,0)</f>
        <v>0</v>
      </c>
      <c r="BI291" s="223">
        <f>IF(N291="nulová",J291,0)</f>
        <v>0</v>
      </c>
      <c r="BJ291" s="23" t="s">
        <v>80</v>
      </c>
      <c r="BK291" s="223">
        <f>ROUND(I291*H291,2)</f>
        <v>0</v>
      </c>
      <c r="BL291" s="23" t="s">
        <v>188</v>
      </c>
      <c r="BM291" s="23" t="s">
        <v>883</v>
      </c>
    </row>
    <row r="292" s="1" customFormat="1" ht="25.5" customHeight="1">
      <c r="B292" s="45"/>
      <c r="C292" s="211" t="s">
        <v>884</v>
      </c>
      <c r="D292" s="211" t="s">
        <v>182</v>
      </c>
      <c r="E292" s="212" t="s">
        <v>885</v>
      </c>
      <c r="F292" s="213" t="s">
        <v>886</v>
      </c>
      <c r="G292" s="214" t="s">
        <v>430</v>
      </c>
      <c r="H292" s="215">
        <v>29</v>
      </c>
      <c r="I292" s="216"/>
      <c r="J292" s="217">
        <f>ROUND(I292*H292,2)</f>
        <v>0</v>
      </c>
      <c r="K292" s="213" t="s">
        <v>186</v>
      </c>
      <c r="L292" s="218"/>
      <c r="M292" s="219" t="s">
        <v>21</v>
      </c>
      <c r="N292" s="220" t="s">
        <v>43</v>
      </c>
      <c r="O292" s="46"/>
      <c r="P292" s="221">
        <f>O292*H292</f>
        <v>0</v>
      </c>
      <c r="Q292" s="221">
        <v>0.0155</v>
      </c>
      <c r="R292" s="221">
        <f>Q292*H292</f>
        <v>0.44950000000000001</v>
      </c>
      <c r="S292" s="221">
        <v>0</v>
      </c>
      <c r="T292" s="222">
        <f>S292*H292</f>
        <v>0</v>
      </c>
      <c r="AR292" s="23" t="s">
        <v>187</v>
      </c>
      <c r="AT292" s="23" t="s">
        <v>182</v>
      </c>
      <c r="AU292" s="23" t="s">
        <v>80</v>
      </c>
      <c r="AY292" s="23" t="s">
        <v>181</v>
      </c>
      <c r="BE292" s="223">
        <f>IF(N292="základní",J292,0)</f>
        <v>0</v>
      </c>
      <c r="BF292" s="223">
        <f>IF(N292="snížená",J292,0)</f>
        <v>0</v>
      </c>
      <c r="BG292" s="223">
        <f>IF(N292="zákl. přenesená",J292,0)</f>
        <v>0</v>
      </c>
      <c r="BH292" s="223">
        <f>IF(N292="sníž. přenesená",J292,0)</f>
        <v>0</v>
      </c>
      <c r="BI292" s="223">
        <f>IF(N292="nulová",J292,0)</f>
        <v>0</v>
      </c>
      <c r="BJ292" s="23" t="s">
        <v>80</v>
      </c>
      <c r="BK292" s="223">
        <f>ROUND(I292*H292,2)</f>
        <v>0</v>
      </c>
      <c r="BL292" s="23" t="s">
        <v>188</v>
      </c>
      <c r="BM292" s="23" t="s">
        <v>887</v>
      </c>
    </row>
    <row r="293" s="1" customFormat="1" ht="16.5" customHeight="1">
      <c r="B293" s="45"/>
      <c r="C293" s="211" t="s">
        <v>888</v>
      </c>
      <c r="D293" s="211" t="s">
        <v>182</v>
      </c>
      <c r="E293" s="212" t="s">
        <v>889</v>
      </c>
      <c r="F293" s="213" t="s">
        <v>890</v>
      </c>
      <c r="G293" s="214" t="s">
        <v>182</v>
      </c>
      <c r="H293" s="215">
        <v>124.7</v>
      </c>
      <c r="I293" s="216"/>
      <c r="J293" s="217">
        <f>ROUND(I293*H293,2)</f>
        <v>0</v>
      </c>
      <c r="K293" s="213" t="s">
        <v>344</v>
      </c>
      <c r="L293" s="218"/>
      <c r="M293" s="219" t="s">
        <v>21</v>
      </c>
      <c r="N293" s="220" t="s">
        <v>43</v>
      </c>
      <c r="O293" s="46"/>
      <c r="P293" s="221">
        <f>O293*H293</f>
        <v>0</v>
      </c>
      <c r="Q293" s="221">
        <v>0.00073999999999999999</v>
      </c>
      <c r="R293" s="221">
        <f>Q293*H293</f>
        <v>0.092277999999999999</v>
      </c>
      <c r="S293" s="221">
        <v>0</v>
      </c>
      <c r="T293" s="222">
        <f>S293*H293</f>
        <v>0</v>
      </c>
      <c r="AR293" s="23" t="s">
        <v>187</v>
      </c>
      <c r="AT293" s="23" t="s">
        <v>182</v>
      </c>
      <c r="AU293" s="23" t="s">
        <v>80</v>
      </c>
      <c r="AY293" s="23" t="s">
        <v>181</v>
      </c>
      <c r="BE293" s="223">
        <f>IF(N293="základní",J293,0)</f>
        <v>0</v>
      </c>
      <c r="BF293" s="223">
        <f>IF(N293="snížená",J293,0)</f>
        <v>0</v>
      </c>
      <c r="BG293" s="223">
        <f>IF(N293="zákl. přenesená",J293,0)</f>
        <v>0</v>
      </c>
      <c r="BH293" s="223">
        <f>IF(N293="sníž. přenesená",J293,0)</f>
        <v>0</v>
      </c>
      <c r="BI293" s="223">
        <f>IF(N293="nulová",J293,0)</f>
        <v>0</v>
      </c>
      <c r="BJ293" s="23" t="s">
        <v>80</v>
      </c>
      <c r="BK293" s="223">
        <f>ROUND(I293*H293,2)</f>
        <v>0</v>
      </c>
      <c r="BL293" s="23" t="s">
        <v>188</v>
      </c>
      <c r="BM293" s="23" t="s">
        <v>891</v>
      </c>
    </row>
    <row r="294" s="1" customFormat="1" ht="16.5" customHeight="1">
      <c r="B294" s="45"/>
      <c r="C294" s="211" t="s">
        <v>892</v>
      </c>
      <c r="D294" s="211" t="s">
        <v>182</v>
      </c>
      <c r="E294" s="212" t="s">
        <v>893</v>
      </c>
      <c r="F294" s="213" t="s">
        <v>894</v>
      </c>
      <c r="G294" s="214" t="s">
        <v>430</v>
      </c>
      <c r="H294" s="215">
        <v>29</v>
      </c>
      <c r="I294" s="216"/>
      <c r="J294" s="217">
        <f>ROUND(I294*H294,2)</f>
        <v>0</v>
      </c>
      <c r="K294" s="213" t="s">
        <v>186</v>
      </c>
      <c r="L294" s="218"/>
      <c r="M294" s="219" t="s">
        <v>21</v>
      </c>
      <c r="N294" s="220" t="s">
        <v>43</v>
      </c>
      <c r="O294" s="46"/>
      <c r="P294" s="221">
        <f>O294*H294</f>
        <v>0</v>
      </c>
      <c r="Q294" s="221">
        <v>0.0016999999999999999</v>
      </c>
      <c r="R294" s="221">
        <f>Q294*H294</f>
        <v>0.049299999999999997</v>
      </c>
      <c r="S294" s="221">
        <v>0</v>
      </c>
      <c r="T294" s="222">
        <f>S294*H294</f>
        <v>0</v>
      </c>
      <c r="AR294" s="23" t="s">
        <v>187</v>
      </c>
      <c r="AT294" s="23" t="s">
        <v>182</v>
      </c>
      <c r="AU294" s="23" t="s">
        <v>80</v>
      </c>
      <c r="AY294" s="23" t="s">
        <v>181</v>
      </c>
      <c r="BE294" s="223">
        <f>IF(N294="základní",J294,0)</f>
        <v>0</v>
      </c>
      <c r="BF294" s="223">
        <f>IF(N294="snížená",J294,0)</f>
        <v>0</v>
      </c>
      <c r="BG294" s="223">
        <f>IF(N294="zákl. přenesená",J294,0)</f>
        <v>0</v>
      </c>
      <c r="BH294" s="223">
        <f>IF(N294="sníž. přenesená",J294,0)</f>
        <v>0</v>
      </c>
      <c r="BI294" s="223">
        <f>IF(N294="nulová",J294,0)</f>
        <v>0</v>
      </c>
      <c r="BJ294" s="23" t="s">
        <v>80</v>
      </c>
      <c r="BK294" s="223">
        <f>ROUND(I294*H294,2)</f>
        <v>0</v>
      </c>
      <c r="BL294" s="23" t="s">
        <v>188</v>
      </c>
      <c r="BM294" s="23" t="s">
        <v>895</v>
      </c>
    </row>
    <row r="295" s="1" customFormat="1" ht="16.5" customHeight="1">
      <c r="B295" s="45"/>
      <c r="C295" s="211" t="s">
        <v>896</v>
      </c>
      <c r="D295" s="211" t="s">
        <v>182</v>
      </c>
      <c r="E295" s="212" t="s">
        <v>897</v>
      </c>
      <c r="F295" s="213" t="s">
        <v>898</v>
      </c>
      <c r="G295" s="214" t="s">
        <v>361</v>
      </c>
      <c r="H295" s="215">
        <v>124.7</v>
      </c>
      <c r="I295" s="216"/>
      <c r="J295" s="217">
        <f>ROUND(I295*H295,2)</f>
        <v>0</v>
      </c>
      <c r="K295" s="213" t="s">
        <v>186</v>
      </c>
      <c r="L295" s="218"/>
      <c r="M295" s="219" t="s">
        <v>21</v>
      </c>
      <c r="N295" s="220" t="s">
        <v>43</v>
      </c>
      <c r="O295" s="46"/>
      <c r="P295" s="221">
        <f>O295*H295</f>
        <v>0</v>
      </c>
      <c r="Q295" s="221">
        <v>0.00029999999999999997</v>
      </c>
      <c r="R295" s="221">
        <f>Q295*H295</f>
        <v>0.037409999999999999</v>
      </c>
      <c r="S295" s="221">
        <v>0</v>
      </c>
      <c r="T295" s="222">
        <f>S295*H295</f>
        <v>0</v>
      </c>
      <c r="AR295" s="23" t="s">
        <v>187</v>
      </c>
      <c r="AT295" s="23" t="s">
        <v>182</v>
      </c>
      <c r="AU295" s="23" t="s">
        <v>80</v>
      </c>
      <c r="AY295" s="23" t="s">
        <v>181</v>
      </c>
      <c r="BE295" s="223">
        <f>IF(N295="základní",J295,0)</f>
        <v>0</v>
      </c>
      <c r="BF295" s="223">
        <f>IF(N295="snížená",J295,0)</f>
        <v>0</v>
      </c>
      <c r="BG295" s="223">
        <f>IF(N295="zákl. přenesená",J295,0)</f>
        <v>0</v>
      </c>
      <c r="BH295" s="223">
        <f>IF(N295="sníž. přenesená",J295,0)</f>
        <v>0</v>
      </c>
      <c r="BI295" s="223">
        <f>IF(N295="nulová",J295,0)</f>
        <v>0</v>
      </c>
      <c r="BJ295" s="23" t="s">
        <v>80</v>
      </c>
      <c r="BK295" s="223">
        <f>ROUND(I295*H295,2)</f>
        <v>0</v>
      </c>
      <c r="BL295" s="23" t="s">
        <v>188</v>
      </c>
      <c r="BM295" s="23" t="s">
        <v>899</v>
      </c>
    </row>
    <row r="296" s="1" customFormat="1" ht="25.5" customHeight="1">
      <c r="B296" s="45"/>
      <c r="C296" s="211" t="s">
        <v>900</v>
      </c>
      <c r="D296" s="211" t="s">
        <v>182</v>
      </c>
      <c r="E296" s="212" t="s">
        <v>901</v>
      </c>
      <c r="F296" s="213" t="s">
        <v>902</v>
      </c>
      <c r="G296" s="214" t="s">
        <v>430</v>
      </c>
      <c r="H296" s="215">
        <v>1</v>
      </c>
      <c r="I296" s="216"/>
      <c r="J296" s="217">
        <f>ROUND(I296*H296,2)</f>
        <v>0</v>
      </c>
      <c r="K296" s="213" t="s">
        <v>186</v>
      </c>
      <c r="L296" s="218"/>
      <c r="M296" s="219" t="s">
        <v>21</v>
      </c>
      <c r="N296" s="220" t="s">
        <v>43</v>
      </c>
      <c r="O296" s="46"/>
      <c r="P296" s="221">
        <f>O296*H296</f>
        <v>0</v>
      </c>
      <c r="Q296" s="221">
        <v>0</v>
      </c>
      <c r="R296" s="221">
        <f>Q296*H296</f>
        <v>0</v>
      </c>
      <c r="S296" s="221">
        <v>0</v>
      </c>
      <c r="T296" s="222">
        <f>S296*H296</f>
        <v>0</v>
      </c>
      <c r="AR296" s="23" t="s">
        <v>187</v>
      </c>
      <c r="AT296" s="23" t="s">
        <v>182</v>
      </c>
      <c r="AU296" s="23" t="s">
        <v>80</v>
      </c>
      <c r="AY296" s="23" t="s">
        <v>181</v>
      </c>
      <c r="BE296" s="223">
        <f>IF(N296="základní",J296,0)</f>
        <v>0</v>
      </c>
      <c r="BF296" s="223">
        <f>IF(N296="snížená",J296,0)</f>
        <v>0</v>
      </c>
      <c r="BG296" s="223">
        <f>IF(N296="zákl. přenesená",J296,0)</f>
        <v>0</v>
      </c>
      <c r="BH296" s="223">
        <f>IF(N296="sníž. přenesená",J296,0)</f>
        <v>0</v>
      </c>
      <c r="BI296" s="223">
        <f>IF(N296="nulová",J296,0)</f>
        <v>0</v>
      </c>
      <c r="BJ296" s="23" t="s">
        <v>80</v>
      </c>
      <c r="BK296" s="223">
        <f>ROUND(I296*H296,2)</f>
        <v>0</v>
      </c>
      <c r="BL296" s="23" t="s">
        <v>188</v>
      </c>
      <c r="BM296" s="23" t="s">
        <v>903</v>
      </c>
    </row>
    <row r="297" s="1" customFormat="1" ht="25.5" customHeight="1">
      <c r="B297" s="45"/>
      <c r="C297" s="211" t="s">
        <v>904</v>
      </c>
      <c r="D297" s="211" t="s">
        <v>182</v>
      </c>
      <c r="E297" s="212" t="s">
        <v>905</v>
      </c>
      <c r="F297" s="213" t="s">
        <v>906</v>
      </c>
      <c r="G297" s="214" t="s">
        <v>361</v>
      </c>
      <c r="H297" s="215">
        <v>10.382999999999999</v>
      </c>
      <c r="I297" s="216"/>
      <c r="J297" s="217">
        <f>ROUND(I297*H297,2)</f>
        <v>0</v>
      </c>
      <c r="K297" s="213" t="s">
        <v>186</v>
      </c>
      <c r="L297" s="218"/>
      <c r="M297" s="219" t="s">
        <v>21</v>
      </c>
      <c r="N297" s="220" t="s">
        <v>43</v>
      </c>
      <c r="O297" s="46"/>
      <c r="P297" s="221">
        <f>O297*H297</f>
        <v>0</v>
      </c>
      <c r="Q297" s="221">
        <v>0.00013999999999999999</v>
      </c>
      <c r="R297" s="221">
        <f>Q297*H297</f>
        <v>0.0014536199999999997</v>
      </c>
      <c r="S297" s="221">
        <v>0</v>
      </c>
      <c r="T297" s="222">
        <f>S297*H297</f>
        <v>0</v>
      </c>
      <c r="AR297" s="23" t="s">
        <v>187</v>
      </c>
      <c r="AT297" s="23" t="s">
        <v>182</v>
      </c>
      <c r="AU297" s="23" t="s">
        <v>80</v>
      </c>
      <c r="AY297" s="23" t="s">
        <v>181</v>
      </c>
      <c r="BE297" s="223">
        <f>IF(N297="základní",J297,0)</f>
        <v>0</v>
      </c>
      <c r="BF297" s="223">
        <f>IF(N297="snížená",J297,0)</f>
        <v>0</v>
      </c>
      <c r="BG297" s="223">
        <f>IF(N297="zákl. přenesená",J297,0)</f>
        <v>0</v>
      </c>
      <c r="BH297" s="223">
        <f>IF(N297="sníž. přenesená",J297,0)</f>
        <v>0</v>
      </c>
      <c r="BI297" s="223">
        <f>IF(N297="nulová",J297,0)</f>
        <v>0</v>
      </c>
      <c r="BJ297" s="23" t="s">
        <v>80</v>
      </c>
      <c r="BK297" s="223">
        <f>ROUND(I297*H297,2)</f>
        <v>0</v>
      </c>
      <c r="BL297" s="23" t="s">
        <v>188</v>
      </c>
      <c r="BM297" s="23" t="s">
        <v>907</v>
      </c>
    </row>
    <row r="298" s="1" customFormat="1" ht="25.5" customHeight="1">
      <c r="B298" s="45"/>
      <c r="C298" s="211" t="s">
        <v>908</v>
      </c>
      <c r="D298" s="211" t="s">
        <v>182</v>
      </c>
      <c r="E298" s="212" t="s">
        <v>909</v>
      </c>
      <c r="F298" s="213" t="s">
        <v>910</v>
      </c>
      <c r="G298" s="214" t="s">
        <v>430</v>
      </c>
      <c r="H298" s="215">
        <v>3</v>
      </c>
      <c r="I298" s="216"/>
      <c r="J298" s="217">
        <f>ROUND(I298*H298,2)</f>
        <v>0</v>
      </c>
      <c r="K298" s="213" t="s">
        <v>186</v>
      </c>
      <c r="L298" s="218"/>
      <c r="M298" s="219" t="s">
        <v>21</v>
      </c>
      <c r="N298" s="220" t="s">
        <v>43</v>
      </c>
      <c r="O298" s="46"/>
      <c r="P298" s="221">
        <f>O298*H298</f>
        <v>0</v>
      </c>
      <c r="Q298" s="221">
        <v>0.0089999999999999993</v>
      </c>
      <c r="R298" s="221">
        <f>Q298*H298</f>
        <v>0.026999999999999996</v>
      </c>
      <c r="S298" s="221">
        <v>0</v>
      </c>
      <c r="T298" s="222">
        <f>S298*H298</f>
        <v>0</v>
      </c>
      <c r="AR298" s="23" t="s">
        <v>187</v>
      </c>
      <c r="AT298" s="23" t="s">
        <v>182</v>
      </c>
      <c r="AU298" s="23" t="s">
        <v>80</v>
      </c>
      <c r="AY298" s="23" t="s">
        <v>181</v>
      </c>
      <c r="BE298" s="223">
        <f>IF(N298="základní",J298,0)</f>
        <v>0</v>
      </c>
      <c r="BF298" s="223">
        <f>IF(N298="snížená",J298,0)</f>
        <v>0</v>
      </c>
      <c r="BG298" s="223">
        <f>IF(N298="zákl. přenesená",J298,0)</f>
        <v>0</v>
      </c>
      <c r="BH298" s="223">
        <f>IF(N298="sníž. přenesená",J298,0)</f>
        <v>0</v>
      </c>
      <c r="BI298" s="223">
        <f>IF(N298="nulová",J298,0)</f>
        <v>0</v>
      </c>
      <c r="BJ298" s="23" t="s">
        <v>80</v>
      </c>
      <c r="BK298" s="223">
        <f>ROUND(I298*H298,2)</f>
        <v>0</v>
      </c>
      <c r="BL298" s="23" t="s">
        <v>188</v>
      </c>
      <c r="BM298" s="23" t="s">
        <v>911</v>
      </c>
    </row>
    <row r="299" s="1" customFormat="1" ht="25.5" customHeight="1">
      <c r="B299" s="45"/>
      <c r="C299" s="211" t="s">
        <v>912</v>
      </c>
      <c r="D299" s="211" t="s">
        <v>182</v>
      </c>
      <c r="E299" s="212" t="s">
        <v>913</v>
      </c>
      <c r="F299" s="213" t="s">
        <v>914</v>
      </c>
      <c r="G299" s="214" t="s">
        <v>361</v>
      </c>
      <c r="H299" s="215">
        <v>4.6559999999999997</v>
      </c>
      <c r="I299" s="216"/>
      <c r="J299" s="217">
        <f>ROUND(I299*H299,2)</f>
        <v>0</v>
      </c>
      <c r="K299" s="213" t="s">
        <v>186</v>
      </c>
      <c r="L299" s="218"/>
      <c r="M299" s="219" t="s">
        <v>21</v>
      </c>
      <c r="N299" s="220" t="s">
        <v>43</v>
      </c>
      <c r="O299" s="46"/>
      <c r="P299" s="221">
        <f>O299*H299</f>
        <v>0</v>
      </c>
      <c r="Q299" s="221">
        <v>0.00011</v>
      </c>
      <c r="R299" s="221">
        <f>Q299*H299</f>
        <v>0.00051216</v>
      </c>
      <c r="S299" s="221">
        <v>0</v>
      </c>
      <c r="T299" s="222">
        <f>S299*H299</f>
        <v>0</v>
      </c>
      <c r="AR299" s="23" t="s">
        <v>187</v>
      </c>
      <c r="AT299" s="23" t="s">
        <v>182</v>
      </c>
      <c r="AU299" s="23" t="s">
        <v>80</v>
      </c>
      <c r="AY299" s="23" t="s">
        <v>181</v>
      </c>
      <c r="BE299" s="223">
        <f>IF(N299="základní",J299,0)</f>
        <v>0</v>
      </c>
      <c r="BF299" s="223">
        <f>IF(N299="snížená",J299,0)</f>
        <v>0</v>
      </c>
      <c r="BG299" s="223">
        <f>IF(N299="zákl. přenesená",J299,0)</f>
        <v>0</v>
      </c>
      <c r="BH299" s="223">
        <f>IF(N299="sníž. přenesená",J299,0)</f>
        <v>0</v>
      </c>
      <c r="BI299" s="223">
        <f>IF(N299="nulová",J299,0)</f>
        <v>0</v>
      </c>
      <c r="BJ299" s="23" t="s">
        <v>80</v>
      </c>
      <c r="BK299" s="223">
        <f>ROUND(I299*H299,2)</f>
        <v>0</v>
      </c>
      <c r="BL299" s="23" t="s">
        <v>188</v>
      </c>
      <c r="BM299" s="23" t="s">
        <v>915</v>
      </c>
    </row>
    <row r="300" s="1" customFormat="1" ht="25.5" customHeight="1">
      <c r="B300" s="45"/>
      <c r="C300" s="211" t="s">
        <v>916</v>
      </c>
      <c r="D300" s="211" t="s">
        <v>182</v>
      </c>
      <c r="E300" s="212" t="s">
        <v>917</v>
      </c>
      <c r="F300" s="213" t="s">
        <v>918</v>
      </c>
      <c r="G300" s="214" t="s">
        <v>430</v>
      </c>
      <c r="H300" s="215">
        <v>1</v>
      </c>
      <c r="I300" s="216"/>
      <c r="J300" s="217">
        <f>ROUND(I300*H300,2)</f>
        <v>0</v>
      </c>
      <c r="K300" s="213" t="s">
        <v>186</v>
      </c>
      <c r="L300" s="218"/>
      <c r="M300" s="219" t="s">
        <v>21</v>
      </c>
      <c r="N300" s="220" t="s">
        <v>43</v>
      </c>
      <c r="O300" s="46"/>
      <c r="P300" s="221">
        <f>O300*H300</f>
        <v>0</v>
      </c>
      <c r="Q300" s="221">
        <v>0.050000000000000003</v>
      </c>
      <c r="R300" s="221">
        <f>Q300*H300</f>
        <v>0.050000000000000003</v>
      </c>
      <c r="S300" s="221">
        <v>0</v>
      </c>
      <c r="T300" s="222">
        <f>S300*H300</f>
        <v>0</v>
      </c>
      <c r="AR300" s="23" t="s">
        <v>187</v>
      </c>
      <c r="AT300" s="23" t="s">
        <v>182</v>
      </c>
      <c r="AU300" s="23" t="s">
        <v>80</v>
      </c>
      <c r="AY300" s="23" t="s">
        <v>181</v>
      </c>
      <c r="BE300" s="223">
        <f>IF(N300="základní",J300,0)</f>
        <v>0</v>
      </c>
      <c r="BF300" s="223">
        <f>IF(N300="snížená",J300,0)</f>
        <v>0</v>
      </c>
      <c r="BG300" s="223">
        <f>IF(N300="zákl. přenesená",J300,0)</f>
        <v>0</v>
      </c>
      <c r="BH300" s="223">
        <f>IF(N300="sníž. přenesená",J300,0)</f>
        <v>0</v>
      </c>
      <c r="BI300" s="223">
        <f>IF(N300="nulová",J300,0)</f>
        <v>0</v>
      </c>
      <c r="BJ300" s="23" t="s">
        <v>80</v>
      </c>
      <c r="BK300" s="223">
        <f>ROUND(I300*H300,2)</f>
        <v>0</v>
      </c>
      <c r="BL300" s="23" t="s">
        <v>188</v>
      </c>
      <c r="BM300" s="23" t="s">
        <v>919</v>
      </c>
    </row>
    <row r="301" s="1" customFormat="1" ht="25.5" customHeight="1">
      <c r="B301" s="45"/>
      <c r="C301" s="211" t="s">
        <v>920</v>
      </c>
      <c r="D301" s="211" t="s">
        <v>182</v>
      </c>
      <c r="E301" s="212" t="s">
        <v>921</v>
      </c>
      <c r="F301" s="213" t="s">
        <v>922</v>
      </c>
      <c r="G301" s="214" t="s">
        <v>430</v>
      </c>
      <c r="H301" s="215">
        <v>1</v>
      </c>
      <c r="I301" s="216"/>
      <c r="J301" s="217">
        <f>ROUND(I301*H301,2)</f>
        <v>0</v>
      </c>
      <c r="K301" s="213" t="s">
        <v>186</v>
      </c>
      <c r="L301" s="218"/>
      <c r="M301" s="219" t="s">
        <v>21</v>
      </c>
      <c r="N301" s="220" t="s">
        <v>43</v>
      </c>
      <c r="O301" s="46"/>
      <c r="P301" s="221">
        <f>O301*H301</f>
        <v>0</v>
      </c>
      <c r="Q301" s="221">
        <v>0.023</v>
      </c>
      <c r="R301" s="221">
        <f>Q301*H301</f>
        <v>0.023</v>
      </c>
      <c r="S301" s="221">
        <v>0</v>
      </c>
      <c r="T301" s="222">
        <f>S301*H301</f>
        <v>0</v>
      </c>
      <c r="AR301" s="23" t="s">
        <v>187</v>
      </c>
      <c r="AT301" s="23" t="s">
        <v>182</v>
      </c>
      <c r="AU301" s="23" t="s">
        <v>80</v>
      </c>
      <c r="AY301" s="23" t="s">
        <v>181</v>
      </c>
      <c r="BE301" s="223">
        <f>IF(N301="základní",J301,0)</f>
        <v>0</v>
      </c>
      <c r="BF301" s="223">
        <f>IF(N301="snížená",J301,0)</f>
        <v>0</v>
      </c>
      <c r="BG301" s="223">
        <f>IF(N301="zákl. přenesená",J301,0)</f>
        <v>0</v>
      </c>
      <c r="BH301" s="223">
        <f>IF(N301="sníž. přenesená",J301,0)</f>
        <v>0</v>
      </c>
      <c r="BI301" s="223">
        <f>IF(N301="nulová",J301,0)</f>
        <v>0</v>
      </c>
      <c r="BJ301" s="23" t="s">
        <v>80</v>
      </c>
      <c r="BK301" s="223">
        <f>ROUND(I301*H301,2)</f>
        <v>0</v>
      </c>
      <c r="BL301" s="23" t="s">
        <v>188</v>
      </c>
      <c r="BM301" s="23" t="s">
        <v>923</v>
      </c>
    </row>
    <row r="302" s="1" customFormat="1" ht="16.5" customHeight="1">
      <c r="B302" s="45"/>
      <c r="C302" s="211" t="s">
        <v>924</v>
      </c>
      <c r="D302" s="211" t="s">
        <v>182</v>
      </c>
      <c r="E302" s="212" t="s">
        <v>925</v>
      </c>
      <c r="F302" s="213" t="s">
        <v>926</v>
      </c>
      <c r="G302" s="214" t="s">
        <v>927</v>
      </c>
      <c r="H302" s="215">
        <v>1927.8</v>
      </c>
      <c r="I302" s="216"/>
      <c r="J302" s="217">
        <f>ROUND(I302*H302,2)</f>
        <v>0</v>
      </c>
      <c r="K302" s="213" t="s">
        <v>186</v>
      </c>
      <c r="L302" s="218"/>
      <c r="M302" s="219" t="s">
        <v>21</v>
      </c>
      <c r="N302" s="220" t="s">
        <v>43</v>
      </c>
      <c r="O302" s="46"/>
      <c r="P302" s="221">
        <f>O302*H302</f>
        <v>0</v>
      </c>
      <c r="Q302" s="221">
        <v>5.0000000000000002E-05</v>
      </c>
      <c r="R302" s="221">
        <f>Q302*H302</f>
        <v>0.096390000000000003</v>
      </c>
      <c r="S302" s="221">
        <v>0</v>
      </c>
      <c r="T302" s="222">
        <f>S302*H302</f>
        <v>0</v>
      </c>
      <c r="AR302" s="23" t="s">
        <v>187</v>
      </c>
      <c r="AT302" s="23" t="s">
        <v>182</v>
      </c>
      <c r="AU302" s="23" t="s">
        <v>80</v>
      </c>
      <c r="AY302" s="23" t="s">
        <v>181</v>
      </c>
      <c r="BE302" s="223">
        <f>IF(N302="základní",J302,0)</f>
        <v>0</v>
      </c>
      <c r="BF302" s="223">
        <f>IF(N302="snížená",J302,0)</f>
        <v>0</v>
      </c>
      <c r="BG302" s="223">
        <f>IF(N302="zákl. přenesená",J302,0)</f>
        <v>0</v>
      </c>
      <c r="BH302" s="223">
        <f>IF(N302="sníž. přenesená",J302,0)</f>
        <v>0</v>
      </c>
      <c r="BI302" s="223">
        <f>IF(N302="nulová",J302,0)</f>
        <v>0</v>
      </c>
      <c r="BJ302" s="23" t="s">
        <v>80</v>
      </c>
      <c r="BK302" s="223">
        <f>ROUND(I302*H302,2)</f>
        <v>0</v>
      </c>
      <c r="BL302" s="23" t="s">
        <v>188</v>
      </c>
      <c r="BM302" s="23" t="s">
        <v>928</v>
      </c>
    </row>
    <row r="303" s="1" customFormat="1" ht="25.5" customHeight="1">
      <c r="B303" s="45"/>
      <c r="C303" s="211" t="s">
        <v>929</v>
      </c>
      <c r="D303" s="211" t="s">
        <v>182</v>
      </c>
      <c r="E303" s="212" t="s">
        <v>930</v>
      </c>
      <c r="F303" s="213" t="s">
        <v>931</v>
      </c>
      <c r="G303" s="214" t="s">
        <v>430</v>
      </c>
      <c r="H303" s="215">
        <v>1</v>
      </c>
      <c r="I303" s="216"/>
      <c r="J303" s="217">
        <f>ROUND(I303*H303,2)</f>
        <v>0</v>
      </c>
      <c r="K303" s="213" t="s">
        <v>186</v>
      </c>
      <c r="L303" s="218"/>
      <c r="M303" s="219" t="s">
        <v>21</v>
      </c>
      <c r="N303" s="220" t="s">
        <v>43</v>
      </c>
      <c r="O303" s="46"/>
      <c r="P303" s="221">
        <f>O303*H303</f>
        <v>0</v>
      </c>
      <c r="Q303" s="221">
        <v>1.9278</v>
      </c>
      <c r="R303" s="221">
        <f>Q303*H303</f>
        <v>1.9278</v>
      </c>
      <c r="S303" s="221">
        <v>0</v>
      </c>
      <c r="T303" s="222">
        <f>S303*H303</f>
        <v>0</v>
      </c>
      <c r="AR303" s="23" t="s">
        <v>187</v>
      </c>
      <c r="AT303" s="23" t="s">
        <v>182</v>
      </c>
      <c r="AU303" s="23" t="s">
        <v>80</v>
      </c>
      <c r="AY303" s="23" t="s">
        <v>181</v>
      </c>
      <c r="BE303" s="223">
        <f>IF(N303="základní",J303,0)</f>
        <v>0</v>
      </c>
      <c r="BF303" s="223">
        <f>IF(N303="snížená",J303,0)</f>
        <v>0</v>
      </c>
      <c r="BG303" s="223">
        <f>IF(N303="zákl. přenesená",J303,0)</f>
        <v>0</v>
      </c>
      <c r="BH303" s="223">
        <f>IF(N303="sníž. přenesená",J303,0)</f>
        <v>0</v>
      </c>
      <c r="BI303" s="223">
        <f>IF(N303="nulová",J303,0)</f>
        <v>0</v>
      </c>
      <c r="BJ303" s="23" t="s">
        <v>80</v>
      </c>
      <c r="BK303" s="223">
        <f>ROUND(I303*H303,2)</f>
        <v>0</v>
      </c>
      <c r="BL303" s="23" t="s">
        <v>188</v>
      </c>
      <c r="BM303" s="23" t="s">
        <v>932</v>
      </c>
    </row>
    <row r="304" s="1" customFormat="1" ht="16.5" customHeight="1">
      <c r="B304" s="45"/>
      <c r="C304" s="211" t="s">
        <v>933</v>
      </c>
      <c r="D304" s="211" t="s">
        <v>182</v>
      </c>
      <c r="E304" s="212" t="s">
        <v>934</v>
      </c>
      <c r="F304" s="213" t="s">
        <v>935</v>
      </c>
      <c r="G304" s="214" t="s">
        <v>478</v>
      </c>
      <c r="H304" s="215">
        <v>0.017999999999999999</v>
      </c>
      <c r="I304" s="216"/>
      <c r="J304" s="217">
        <f>ROUND(I304*H304,2)</f>
        <v>0</v>
      </c>
      <c r="K304" s="213" t="s">
        <v>186</v>
      </c>
      <c r="L304" s="218"/>
      <c r="M304" s="219" t="s">
        <v>21</v>
      </c>
      <c r="N304" s="220" t="s">
        <v>43</v>
      </c>
      <c r="O304" s="46"/>
      <c r="P304" s="221">
        <f>O304*H304</f>
        <v>0</v>
      </c>
      <c r="Q304" s="221">
        <v>0</v>
      </c>
      <c r="R304" s="221">
        <f>Q304*H304</f>
        <v>0</v>
      </c>
      <c r="S304" s="221">
        <v>0</v>
      </c>
      <c r="T304" s="222">
        <f>S304*H304</f>
        <v>0</v>
      </c>
      <c r="AR304" s="23" t="s">
        <v>187</v>
      </c>
      <c r="AT304" s="23" t="s">
        <v>182</v>
      </c>
      <c r="AU304" s="23" t="s">
        <v>80</v>
      </c>
      <c r="AY304" s="23" t="s">
        <v>181</v>
      </c>
      <c r="BE304" s="223">
        <f>IF(N304="základní",J304,0)</f>
        <v>0</v>
      </c>
      <c r="BF304" s="223">
        <f>IF(N304="snížená",J304,0)</f>
        <v>0</v>
      </c>
      <c r="BG304" s="223">
        <f>IF(N304="zákl. přenesená",J304,0)</f>
        <v>0</v>
      </c>
      <c r="BH304" s="223">
        <f>IF(N304="sníž. přenesená",J304,0)</f>
        <v>0</v>
      </c>
      <c r="BI304" s="223">
        <f>IF(N304="nulová",J304,0)</f>
        <v>0</v>
      </c>
      <c r="BJ304" s="23" t="s">
        <v>80</v>
      </c>
      <c r="BK304" s="223">
        <f>ROUND(I304*H304,2)</f>
        <v>0</v>
      </c>
      <c r="BL304" s="23" t="s">
        <v>188</v>
      </c>
      <c r="BM304" s="23" t="s">
        <v>936</v>
      </c>
    </row>
    <row r="305" s="9" customFormat="1" ht="37.44" customHeight="1">
      <c r="B305" s="197"/>
      <c r="C305" s="198"/>
      <c r="D305" s="199" t="s">
        <v>71</v>
      </c>
      <c r="E305" s="200" t="s">
        <v>937</v>
      </c>
      <c r="F305" s="200" t="s">
        <v>938</v>
      </c>
      <c r="G305" s="198"/>
      <c r="H305" s="198"/>
      <c r="I305" s="201"/>
      <c r="J305" s="202">
        <f>BK305</f>
        <v>0</v>
      </c>
      <c r="K305" s="198"/>
      <c r="L305" s="203"/>
      <c r="M305" s="204"/>
      <c r="N305" s="205"/>
      <c r="O305" s="205"/>
      <c r="P305" s="206">
        <f>SUM(P306:P309)</f>
        <v>0</v>
      </c>
      <c r="Q305" s="205"/>
      <c r="R305" s="206">
        <f>SUM(R306:R309)</f>
        <v>0</v>
      </c>
      <c r="S305" s="205"/>
      <c r="T305" s="207">
        <f>SUM(T306:T309)</f>
        <v>0</v>
      </c>
      <c r="AR305" s="208" t="s">
        <v>80</v>
      </c>
      <c r="AT305" s="209" t="s">
        <v>71</v>
      </c>
      <c r="AU305" s="209" t="s">
        <v>72</v>
      </c>
      <c r="AY305" s="208" t="s">
        <v>181</v>
      </c>
      <c r="BK305" s="210">
        <f>SUM(BK306:BK309)</f>
        <v>0</v>
      </c>
    </row>
    <row r="306" s="1" customFormat="1" ht="25.5" customHeight="1">
      <c r="B306" s="45"/>
      <c r="C306" s="211" t="s">
        <v>939</v>
      </c>
      <c r="D306" s="211" t="s">
        <v>182</v>
      </c>
      <c r="E306" s="212" t="s">
        <v>940</v>
      </c>
      <c r="F306" s="213" t="s">
        <v>941</v>
      </c>
      <c r="G306" s="214" t="s">
        <v>430</v>
      </c>
      <c r="H306" s="215">
        <v>1</v>
      </c>
      <c r="I306" s="216"/>
      <c r="J306" s="217">
        <f>ROUND(I306*H306,2)</f>
        <v>0</v>
      </c>
      <c r="K306" s="213" t="s">
        <v>186</v>
      </c>
      <c r="L306" s="218"/>
      <c r="M306" s="219" t="s">
        <v>21</v>
      </c>
      <c r="N306" s="220" t="s">
        <v>43</v>
      </c>
      <c r="O306" s="46"/>
      <c r="P306" s="221">
        <f>O306*H306</f>
        <v>0</v>
      </c>
      <c r="Q306" s="221">
        <v>0</v>
      </c>
      <c r="R306" s="221">
        <f>Q306*H306</f>
        <v>0</v>
      </c>
      <c r="S306" s="221">
        <v>0</v>
      </c>
      <c r="T306" s="222">
        <f>S306*H306</f>
        <v>0</v>
      </c>
      <c r="AR306" s="23" t="s">
        <v>187</v>
      </c>
      <c r="AT306" s="23" t="s">
        <v>182</v>
      </c>
      <c r="AU306" s="23" t="s">
        <v>80</v>
      </c>
      <c r="AY306" s="23" t="s">
        <v>181</v>
      </c>
      <c r="BE306" s="223">
        <f>IF(N306="základní",J306,0)</f>
        <v>0</v>
      </c>
      <c r="BF306" s="223">
        <f>IF(N306="snížená",J306,0)</f>
        <v>0</v>
      </c>
      <c r="BG306" s="223">
        <f>IF(N306="zákl. přenesená",J306,0)</f>
        <v>0</v>
      </c>
      <c r="BH306" s="223">
        <f>IF(N306="sníž. přenesená",J306,0)</f>
        <v>0</v>
      </c>
      <c r="BI306" s="223">
        <f>IF(N306="nulová",J306,0)</f>
        <v>0</v>
      </c>
      <c r="BJ306" s="23" t="s">
        <v>80</v>
      </c>
      <c r="BK306" s="223">
        <f>ROUND(I306*H306,2)</f>
        <v>0</v>
      </c>
      <c r="BL306" s="23" t="s">
        <v>188</v>
      </c>
      <c r="BM306" s="23" t="s">
        <v>942</v>
      </c>
    </row>
    <row r="307" s="1" customFormat="1" ht="25.5" customHeight="1">
      <c r="B307" s="45"/>
      <c r="C307" s="211" t="s">
        <v>943</v>
      </c>
      <c r="D307" s="211" t="s">
        <v>182</v>
      </c>
      <c r="E307" s="212" t="s">
        <v>940</v>
      </c>
      <c r="F307" s="213" t="s">
        <v>941</v>
      </c>
      <c r="G307" s="214" t="s">
        <v>430</v>
      </c>
      <c r="H307" s="215">
        <v>1</v>
      </c>
      <c r="I307" s="216"/>
      <c r="J307" s="217">
        <f>ROUND(I307*H307,2)</f>
        <v>0</v>
      </c>
      <c r="K307" s="213" t="s">
        <v>186</v>
      </c>
      <c r="L307" s="218"/>
      <c r="M307" s="219" t="s">
        <v>21</v>
      </c>
      <c r="N307" s="220" t="s">
        <v>43</v>
      </c>
      <c r="O307" s="46"/>
      <c r="P307" s="221">
        <f>O307*H307</f>
        <v>0</v>
      </c>
      <c r="Q307" s="221">
        <v>0</v>
      </c>
      <c r="R307" s="221">
        <f>Q307*H307</f>
        <v>0</v>
      </c>
      <c r="S307" s="221">
        <v>0</v>
      </c>
      <c r="T307" s="222">
        <f>S307*H307</f>
        <v>0</v>
      </c>
      <c r="AR307" s="23" t="s">
        <v>187</v>
      </c>
      <c r="AT307" s="23" t="s">
        <v>182</v>
      </c>
      <c r="AU307" s="23" t="s">
        <v>80</v>
      </c>
      <c r="AY307" s="23" t="s">
        <v>181</v>
      </c>
      <c r="BE307" s="223">
        <f>IF(N307="základní",J307,0)</f>
        <v>0</v>
      </c>
      <c r="BF307" s="223">
        <f>IF(N307="snížená",J307,0)</f>
        <v>0</v>
      </c>
      <c r="BG307" s="223">
        <f>IF(N307="zákl. přenesená",J307,0)</f>
        <v>0</v>
      </c>
      <c r="BH307" s="223">
        <f>IF(N307="sníž. přenesená",J307,0)</f>
        <v>0</v>
      </c>
      <c r="BI307" s="223">
        <f>IF(N307="nulová",J307,0)</f>
        <v>0</v>
      </c>
      <c r="BJ307" s="23" t="s">
        <v>80</v>
      </c>
      <c r="BK307" s="223">
        <f>ROUND(I307*H307,2)</f>
        <v>0</v>
      </c>
      <c r="BL307" s="23" t="s">
        <v>188</v>
      </c>
      <c r="BM307" s="23" t="s">
        <v>944</v>
      </c>
    </row>
    <row r="308" s="1" customFormat="1" ht="25.5" customHeight="1">
      <c r="B308" s="45"/>
      <c r="C308" s="211" t="s">
        <v>945</v>
      </c>
      <c r="D308" s="211" t="s">
        <v>182</v>
      </c>
      <c r="E308" s="212" t="s">
        <v>946</v>
      </c>
      <c r="F308" s="213" t="s">
        <v>947</v>
      </c>
      <c r="G308" s="214" t="s">
        <v>430</v>
      </c>
      <c r="H308" s="215">
        <v>1</v>
      </c>
      <c r="I308" s="216"/>
      <c r="J308" s="217">
        <f>ROUND(I308*H308,2)</f>
        <v>0</v>
      </c>
      <c r="K308" s="213" t="s">
        <v>186</v>
      </c>
      <c r="L308" s="218"/>
      <c r="M308" s="219" t="s">
        <v>21</v>
      </c>
      <c r="N308" s="220" t="s">
        <v>43</v>
      </c>
      <c r="O308" s="46"/>
      <c r="P308" s="221">
        <f>O308*H308</f>
        <v>0</v>
      </c>
      <c r="Q308" s="221">
        <v>0</v>
      </c>
      <c r="R308" s="221">
        <f>Q308*H308</f>
        <v>0</v>
      </c>
      <c r="S308" s="221">
        <v>0</v>
      </c>
      <c r="T308" s="222">
        <f>S308*H308</f>
        <v>0</v>
      </c>
      <c r="AR308" s="23" t="s">
        <v>187</v>
      </c>
      <c r="AT308" s="23" t="s">
        <v>182</v>
      </c>
      <c r="AU308" s="23" t="s">
        <v>80</v>
      </c>
      <c r="AY308" s="23" t="s">
        <v>181</v>
      </c>
      <c r="BE308" s="223">
        <f>IF(N308="základní",J308,0)</f>
        <v>0</v>
      </c>
      <c r="BF308" s="223">
        <f>IF(N308="snížená",J308,0)</f>
        <v>0</v>
      </c>
      <c r="BG308" s="223">
        <f>IF(N308="zákl. přenesená",J308,0)</f>
        <v>0</v>
      </c>
      <c r="BH308" s="223">
        <f>IF(N308="sníž. přenesená",J308,0)</f>
        <v>0</v>
      </c>
      <c r="BI308" s="223">
        <f>IF(N308="nulová",J308,0)</f>
        <v>0</v>
      </c>
      <c r="BJ308" s="23" t="s">
        <v>80</v>
      </c>
      <c r="BK308" s="223">
        <f>ROUND(I308*H308,2)</f>
        <v>0</v>
      </c>
      <c r="BL308" s="23" t="s">
        <v>188</v>
      </c>
      <c r="BM308" s="23" t="s">
        <v>948</v>
      </c>
    </row>
    <row r="309" s="1" customFormat="1" ht="16.5" customHeight="1">
      <c r="B309" s="45"/>
      <c r="C309" s="211" t="s">
        <v>949</v>
      </c>
      <c r="D309" s="211" t="s">
        <v>182</v>
      </c>
      <c r="E309" s="212" t="s">
        <v>950</v>
      </c>
      <c r="F309" s="213" t="s">
        <v>935</v>
      </c>
      <c r="G309" s="214" t="s">
        <v>478</v>
      </c>
      <c r="H309" s="215">
        <v>0.017999999999999999</v>
      </c>
      <c r="I309" s="216"/>
      <c r="J309" s="217">
        <f>ROUND(I309*H309,2)</f>
        <v>0</v>
      </c>
      <c r="K309" s="213" t="s">
        <v>186</v>
      </c>
      <c r="L309" s="218"/>
      <c r="M309" s="219" t="s">
        <v>21</v>
      </c>
      <c r="N309" s="220" t="s">
        <v>43</v>
      </c>
      <c r="O309" s="46"/>
      <c r="P309" s="221">
        <f>O309*H309</f>
        <v>0</v>
      </c>
      <c r="Q309" s="221">
        <v>0</v>
      </c>
      <c r="R309" s="221">
        <f>Q309*H309</f>
        <v>0</v>
      </c>
      <c r="S309" s="221">
        <v>0</v>
      </c>
      <c r="T309" s="222">
        <f>S309*H309</f>
        <v>0</v>
      </c>
      <c r="AR309" s="23" t="s">
        <v>187</v>
      </c>
      <c r="AT309" s="23" t="s">
        <v>182</v>
      </c>
      <c r="AU309" s="23" t="s">
        <v>80</v>
      </c>
      <c r="AY309" s="23" t="s">
        <v>181</v>
      </c>
      <c r="BE309" s="223">
        <f>IF(N309="základní",J309,0)</f>
        <v>0</v>
      </c>
      <c r="BF309" s="223">
        <f>IF(N309="snížená",J309,0)</f>
        <v>0</v>
      </c>
      <c r="BG309" s="223">
        <f>IF(N309="zákl. přenesená",J309,0)</f>
        <v>0</v>
      </c>
      <c r="BH309" s="223">
        <f>IF(N309="sníž. přenesená",J309,0)</f>
        <v>0</v>
      </c>
      <c r="BI309" s="223">
        <f>IF(N309="nulová",J309,0)</f>
        <v>0</v>
      </c>
      <c r="BJ309" s="23" t="s">
        <v>80</v>
      </c>
      <c r="BK309" s="223">
        <f>ROUND(I309*H309,2)</f>
        <v>0</v>
      </c>
      <c r="BL309" s="23" t="s">
        <v>188</v>
      </c>
      <c r="BM309" s="23" t="s">
        <v>951</v>
      </c>
    </row>
    <row r="310" s="9" customFormat="1" ht="37.44" customHeight="1">
      <c r="B310" s="197"/>
      <c r="C310" s="198"/>
      <c r="D310" s="199" t="s">
        <v>71</v>
      </c>
      <c r="E310" s="200" t="s">
        <v>952</v>
      </c>
      <c r="F310" s="200" t="s">
        <v>953</v>
      </c>
      <c r="G310" s="198"/>
      <c r="H310" s="198"/>
      <c r="I310" s="201"/>
      <c r="J310" s="202">
        <f>BK310</f>
        <v>0</v>
      </c>
      <c r="K310" s="198"/>
      <c r="L310" s="203"/>
      <c r="M310" s="204"/>
      <c r="N310" s="205"/>
      <c r="O310" s="205"/>
      <c r="P310" s="206">
        <f>SUM(P311:P321)</f>
        <v>0</v>
      </c>
      <c r="Q310" s="205"/>
      <c r="R310" s="206">
        <f>SUM(R311:R321)</f>
        <v>1.65180236</v>
      </c>
      <c r="S310" s="205"/>
      <c r="T310" s="207">
        <f>SUM(T311:T321)</f>
        <v>0</v>
      </c>
      <c r="AR310" s="208" t="s">
        <v>80</v>
      </c>
      <c r="AT310" s="209" t="s">
        <v>71</v>
      </c>
      <c r="AU310" s="209" t="s">
        <v>72</v>
      </c>
      <c r="AY310" s="208" t="s">
        <v>181</v>
      </c>
      <c r="BK310" s="210">
        <f>SUM(BK311:BK321)</f>
        <v>0</v>
      </c>
    </row>
    <row r="311" s="1" customFormat="1" ht="25.5" customHeight="1">
      <c r="B311" s="45"/>
      <c r="C311" s="211" t="s">
        <v>954</v>
      </c>
      <c r="D311" s="211" t="s">
        <v>182</v>
      </c>
      <c r="E311" s="212" t="s">
        <v>955</v>
      </c>
      <c r="F311" s="213" t="s">
        <v>956</v>
      </c>
      <c r="G311" s="214" t="s">
        <v>219</v>
      </c>
      <c r="H311" s="215">
        <v>274.63299999999998</v>
      </c>
      <c r="I311" s="216"/>
      <c r="J311" s="217">
        <f>ROUND(I311*H311,2)</f>
        <v>0</v>
      </c>
      <c r="K311" s="213" t="s">
        <v>186</v>
      </c>
      <c r="L311" s="218"/>
      <c r="M311" s="219" t="s">
        <v>21</v>
      </c>
      <c r="N311" s="220" t="s">
        <v>43</v>
      </c>
      <c r="O311" s="46"/>
      <c r="P311" s="221">
        <f>O311*H311</f>
        <v>0</v>
      </c>
      <c r="Q311" s="221">
        <v>0.0039199999999999999</v>
      </c>
      <c r="R311" s="221">
        <f>Q311*H311</f>
        <v>1.0765613599999999</v>
      </c>
      <c r="S311" s="221">
        <v>0</v>
      </c>
      <c r="T311" s="222">
        <f>S311*H311</f>
        <v>0</v>
      </c>
      <c r="AR311" s="23" t="s">
        <v>187</v>
      </c>
      <c r="AT311" s="23" t="s">
        <v>182</v>
      </c>
      <c r="AU311" s="23" t="s">
        <v>80</v>
      </c>
      <c r="AY311" s="23" t="s">
        <v>181</v>
      </c>
      <c r="BE311" s="223">
        <f>IF(N311="základní",J311,0)</f>
        <v>0</v>
      </c>
      <c r="BF311" s="223">
        <f>IF(N311="snížená",J311,0)</f>
        <v>0</v>
      </c>
      <c r="BG311" s="223">
        <f>IF(N311="zákl. přenesená",J311,0)</f>
        <v>0</v>
      </c>
      <c r="BH311" s="223">
        <f>IF(N311="sníž. přenesená",J311,0)</f>
        <v>0</v>
      </c>
      <c r="BI311" s="223">
        <f>IF(N311="nulová",J311,0)</f>
        <v>0</v>
      </c>
      <c r="BJ311" s="23" t="s">
        <v>80</v>
      </c>
      <c r="BK311" s="223">
        <f>ROUND(I311*H311,2)</f>
        <v>0</v>
      </c>
      <c r="BL311" s="23" t="s">
        <v>188</v>
      </c>
      <c r="BM311" s="23" t="s">
        <v>957</v>
      </c>
    </row>
    <row r="312" s="1" customFormat="1" ht="16.5" customHeight="1">
      <c r="B312" s="45"/>
      <c r="C312" s="211" t="s">
        <v>958</v>
      </c>
      <c r="D312" s="211" t="s">
        <v>182</v>
      </c>
      <c r="E312" s="212" t="s">
        <v>959</v>
      </c>
      <c r="F312" s="213" t="s">
        <v>960</v>
      </c>
      <c r="G312" s="214" t="s">
        <v>225</v>
      </c>
      <c r="H312" s="215">
        <v>223.14599999999999</v>
      </c>
      <c r="I312" s="216"/>
      <c r="J312" s="217">
        <f>ROUND(I312*H312,2)</f>
        <v>0</v>
      </c>
      <c r="K312" s="213" t="s">
        <v>186</v>
      </c>
      <c r="L312" s="218"/>
      <c r="M312" s="219" t="s">
        <v>21</v>
      </c>
      <c r="N312" s="220" t="s">
        <v>43</v>
      </c>
      <c r="O312" s="46"/>
      <c r="P312" s="221">
        <f>O312*H312</f>
        <v>0</v>
      </c>
      <c r="Q312" s="221">
        <v>0</v>
      </c>
      <c r="R312" s="221">
        <f>Q312*H312</f>
        <v>0</v>
      </c>
      <c r="S312" s="221">
        <v>0</v>
      </c>
      <c r="T312" s="222">
        <f>S312*H312</f>
        <v>0</v>
      </c>
      <c r="AR312" s="23" t="s">
        <v>187</v>
      </c>
      <c r="AT312" s="23" t="s">
        <v>182</v>
      </c>
      <c r="AU312" s="23" t="s">
        <v>80</v>
      </c>
      <c r="AY312" s="23" t="s">
        <v>181</v>
      </c>
      <c r="BE312" s="223">
        <f>IF(N312="základní",J312,0)</f>
        <v>0</v>
      </c>
      <c r="BF312" s="223">
        <f>IF(N312="snížená",J312,0)</f>
        <v>0</v>
      </c>
      <c r="BG312" s="223">
        <f>IF(N312="zákl. přenesená",J312,0)</f>
        <v>0</v>
      </c>
      <c r="BH312" s="223">
        <f>IF(N312="sníž. přenesená",J312,0)</f>
        <v>0</v>
      </c>
      <c r="BI312" s="223">
        <f>IF(N312="nulová",J312,0)</f>
        <v>0</v>
      </c>
      <c r="BJ312" s="23" t="s">
        <v>80</v>
      </c>
      <c r="BK312" s="223">
        <f>ROUND(I312*H312,2)</f>
        <v>0</v>
      </c>
      <c r="BL312" s="23" t="s">
        <v>188</v>
      </c>
      <c r="BM312" s="23" t="s">
        <v>961</v>
      </c>
    </row>
    <row r="313" s="1" customFormat="1" ht="25.5" customHeight="1">
      <c r="B313" s="45"/>
      <c r="C313" s="211" t="s">
        <v>962</v>
      </c>
      <c r="D313" s="211" t="s">
        <v>182</v>
      </c>
      <c r="E313" s="212" t="s">
        <v>963</v>
      </c>
      <c r="F313" s="213" t="s">
        <v>964</v>
      </c>
      <c r="G313" s="214" t="s">
        <v>225</v>
      </c>
      <c r="H313" s="215">
        <v>65.218999999999994</v>
      </c>
      <c r="I313" s="216"/>
      <c r="J313" s="217">
        <f>ROUND(I313*H313,2)</f>
        <v>0</v>
      </c>
      <c r="K313" s="213" t="s">
        <v>186</v>
      </c>
      <c r="L313" s="218"/>
      <c r="M313" s="219" t="s">
        <v>21</v>
      </c>
      <c r="N313" s="220" t="s">
        <v>43</v>
      </c>
      <c r="O313" s="46"/>
      <c r="P313" s="221">
        <f>O313*H313</f>
        <v>0</v>
      </c>
      <c r="Q313" s="221">
        <v>0</v>
      </c>
      <c r="R313" s="221">
        <f>Q313*H313</f>
        <v>0</v>
      </c>
      <c r="S313" s="221">
        <v>0</v>
      </c>
      <c r="T313" s="222">
        <f>S313*H313</f>
        <v>0</v>
      </c>
      <c r="AR313" s="23" t="s">
        <v>187</v>
      </c>
      <c r="AT313" s="23" t="s">
        <v>182</v>
      </c>
      <c r="AU313" s="23" t="s">
        <v>80</v>
      </c>
      <c r="AY313" s="23" t="s">
        <v>181</v>
      </c>
      <c r="BE313" s="223">
        <f>IF(N313="základní",J313,0)</f>
        <v>0</v>
      </c>
      <c r="BF313" s="223">
        <f>IF(N313="snížená",J313,0)</f>
        <v>0</v>
      </c>
      <c r="BG313" s="223">
        <f>IF(N313="zákl. přenesená",J313,0)</f>
        <v>0</v>
      </c>
      <c r="BH313" s="223">
        <f>IF(N313="sníž. přenesená",J313,0)</f>
        <v>0</v>
      </c>
      <c r="BI313" s="223">
        <f>IF(N313="nulová",J313,0)</f>
        <v>0</v>
      </c>
      <c r="BJ313" s="23" t="s">
        <v>80</v>
      </c>
      <c r="BK313" s="223">
        <f>ROUND(I313*H313,2)</f>
        <v>0</v>
      </c>
      <c r="BL313" s="23" t="s">
        <v>188</v>
      </c>
      <c r="BM313" s="23" t="s">
        <v>965</v>
      </c>
    </row>
    <row r="314" s="1" customFormat="1" ht="16.5" customHeight="1">
      <c r="B314" s="45"/>
      <c r="C314" s="211" t="s">
        <v>966</v>
      </c>
      <c r="D314" s="211" t="s">
        <v>182</v>
      </c>
      <c r="E314" s="212" t="s">
        <v>967</v>
      </c>
      <c r="F314" s="213" t="s">
        <v>968</v>
      </c>
      <c r="G314" s="214" t="s">
        <v>219</v>
      </c>
      <c r="H314" s="215">
        <v>40.609999999999999</v>
      </c>
      <c r="I314" s="216"/>
      <c r="J314" s="217">
        <f>ROUND(I314*H314,2)</f>
        <v>0</v>
      </c>
      <c r="K314" s="213" t="s">
        <v>186</v>
      </c>
      <c r="L314" s="218"/>
      <c r="M314" s="219" t="s">
        <v>21</v>
      </c>
      <c r="N314" s="220" t="s">
        <v>43</v>
      </c>
      <c r="O314" s="46"/>
      <c r="P314" s="221">
        <f>O314*H314</f>
        <v>0</v>
      </c>
      <c r="Q314" s="221">
        <v>0</v>
      </c>
      <c r="R314" s="221">
        <f>Q314*H314</f>
        <v>0</v>
      </c>
      <c r="S314" s="221">
        <v>0</v>
      </c>
      <c r="T314" s="222">
        <f>S314*H314</f>
        <v>0</v>
      </c>
      <c r="AR314" s="23" t="s">
        <v>187</v>
      </c>
      <c r="AT314" s="23" t="s">
        <v>182</v>
      </c>
      <c r="AU314" s="23" t="s">
        <v>80</v>
      </c>
      <c r="AY314" s="23" t="s">
        <v>181</v>
      </c>
      <c r="BE314" s="223">
        <f>IF(N314="základní",J314,0)</f>
        <v>0</v>
      </c>
      <c r="BF314" s="223">
        <f>IF(N314="snížená",J314,0)</f>
        <v>0</v>
      </c>
      <c r="BG314" s="223">
        <f>IF(N314="zákl. přenesená",J314,0)</f>
        <v>0</v>
      </c>
      <c r="BH314" s="223">
        <f>IF(N314="sníž. přenesená",J314,0)</f>
        <v>0</v>
      </c>
      <c r="BI314" s="223">
        <f>IF(N314="nulová",J314,0)</f>
        <v>0</v>
      </c>
      <c r="BJ314" s="23" t="s">
        <v>80</v>
      </c>
      <c r="BK314" s="223">
        <f>ROUND(I314*H314,2)</f>
        <v>0</v>
      </c>
      <c r="BL314" s="23" t="s">
        <v>188</v>
      </c>
      <c r="BM314" s="23" t="s">
        <v>969</v>
      </c>
    </row>
    <row r="315" s="1" customFormat="1" ht="16.5" customHeight="1">
      <c r="B315" s="45"/>
      <c r="C315" s="211" t="s">
        <v>970</v>
      </c>
      <c r="D315" s="211" t="s">
        <v>182</v>
      </c>
      <c r="E315" s="212" t="s">
        <v>971</v>
      </c>
      <c r="F315" s="213" t="s">
        <v>972</v>
      </c>
      <c r="G315" s="214" t="s">
        <v>219</v>
      </c>
      <c r="H315" s="215">
        <v>286.82999999999998</v>
      </c>
      <c r="I315" s="216"/>
      <c r="J315" s="217">
        <f>ROUND(I315*H315,2)</f>
        <v>0</v>
      </c>
      <c r="K315" s="213" t="s">
        <v>186</v>
      </c>
      <c r="L315" s="218"/>
      <c r="M315" s="219" t="s">
        <v>21</v>
      </c>
      <c r="N315" s="220" t="s">
        <v>43</v>
      </c>
      <c r="O315" s="46"/>
      <c r="P315" s="221">
        <f>O315*H315</f>
        <v>0</v>
      </c>
      <c r="Q315" s="221">
        <v>0.00029999999999999997</v>
      </c>
      <c r="R315" s="221">
        <f>Q315*H315</f>
        <v>0.086048999999999987</v>
      </c>
      <c r="S315" s="221">
        <v>0</v>
      </c>
      <c r="T315" s="222">
        <f>S315*H315</f>
        <v>0</v>
      </c>
      <c r="AR315" s="23" t="s">
        <v>187</v>
      </c>
      <c r="AT315" s="23" t="s">
        <v>182</v>
      </c>
      <c r="AU315" s="23" t="s">
        <v>80</v>
      </c>
      <c r="AY315" s="23" t="s">
        <v>181</v>
      </c>
      <c r="BE315" s="223">
        <f>IF(N315="základní",J315,0)</f>
        <v>0</v>
      </c>
      <c r="BF315" s="223">
        <f>IF(N315="snížená",J315,0)</f>
        <v>0</v>
      </c>
      <c r="BG315" s="223">
        <f>IF(N315="zákl. přenesená",J315,0)</f>
        <v>0</v>
      </c>
      <c r="BH315" s="223">
        <f>IF(N315="sníž. přenesená",J315,0)</f>
        <v>0</v>
      </c>
      <c r="BI315" s="223">
        <f>IF(N315="nulová",J315,0)</f>
        <v>0</v>
      </c>
      <c r="BJ315" s="23" t="s">
        <v>80</v>
      </c>
      <c r="BK315" s="223">
        <f>ROUND(I315*H315,2)</f>
        <v>0</v>
      </c>
      <c r="BL315" s="23" t="s">
        <v>188</v>
      </c>
      <c r="BM315" s="23" t="s">
        <v>973</v>
      </c>
    </row>
    <row r="316" s="1" customFormat="1" ht="16.5" customHeight="1">
      <c r="B316" s="45"/>
      <c r="C316" s="211" t="s">
        <v>974</v>
      </c>
      <c r="D316" s="211" t="s">
        <v>182</v>
      </c>
      <c r="E316" s="212" t="s">
        <v>975</v>
      </c>
      <c r="F316" s="213" t="s">
        <v>976</v>
      </c>
      <c r="G316" s="214" t="s">
        <v>182</v>
      </c>
      <c r="H316" s="215">
        <v>206.24600000000001</v>
      </c>
      <c r="I316" s="216"/>
      <c r="J316" s="217">
        <f>ROUND(I316*H316,2)</f>
        <v>0</v>
      </c>
      <c r="K316" s="213" t="s">
        <v>186</v>
      </c>
      <c r="L316" s="218"/>
      <c r="M316" s="219" t="s">
        <v>21</v>
      </c>
      <c r="N316" s="220" t="s">
        <v>43</v>
      </c>
      <c r="O316" s="46"/>
      <c r="P316" s="221">
        <f>O316*H316</f>
        <v>0</v>
      </c>
      <c r="Q316" s="221">
        <v>0</v>
      </c>
      <c r="R316" s="221">
        <f>Q316*H316</f>
        <v>0</v>
      </c>
      <c r="S316" s="221">
        <v>0</v>
      </c>
      <c r="T316" s="222">
        <f>S316*H316</f>
        <v>0</v>
      </c>
      <c r="AR316" s="23" t="s">
        <v>187</v>
      </c>
      <c r="AT316" s="23" t="s">
        <v>182</v>
      </c>
      <c r="AU316" s="23" t="s">
        <v>80</v>
      </c>
      <c r="AY316" s="23" t="s">
        <v>181</v>
      </c>
      <c r="BE316" s="223">
        <f>IF(N316="základní",J316,0)</f>
        <v>0</v>
      </c>
      <c r="BF316" s="223">
        <f>IF(N316="snížená",J316,0)</f>
        <v>0</v>
      </c>
      <c r="BG316" s="223">
        <f>IF(N316="zákl. přenesená",J316,0)</f>
        <v>0</v>
      </c>
      <c r="BH316" s="223">
        <f>IF(N316="sníž. přenesená",J316,0)</f>
        <v>0</v>
      </c>
      <c r="BI316" s="223">
        <f>IF(N316="nulová",J316,0)</f>
        <v>0</v>
      </c>
      <c r="BJ316" s="23" t="s">
        <v>80</v>
      </c>
      <c r="BK316" s="223">
        <f>ROUND(I316*H316,2)</f>
        <v>0</v>
      </c>
      <c r="BL316" s="23" t="s">
        <v>188</v>
      </c>
      <c r="BM316" s="23" t="s">
        <v>977</v>
      </c>
    </row>
    <row r="317" s="1" customFormat="1" ht="25.5" customHeight="1">
      <c r="B317" s="45"/>
      <c r="C317" s="211" t="s">
        <v>978</v>
      </c>
      <c r="D317" s="211" t="s">
        <v>182</v>
      </c>
      <c r="E317" s="212" t="s">
        <v>979</v>
      </c>
      <c r="F317" s="213" t="s">
        <v>980</v>
      </c>
      <c r="G317" s="214" t="s">
        <v>361</v>
      </c>
      <c r="H317" s="215">
        <v>26.399999999999999</v>
      </c>
      <c r="I317" s="216"/>
      <c r="J317" s="217">
        <f>ROUND(I317*H317,2)</f>
        <v>0</v>
      </c>
      <c r="K317" s="213" t="s">
        <v>186</v>
      </c>
      <c r="L317" s="218"/>
      <c r="M317" s="219" t="s">
        <v>21</v>
      </c>
      <c r="N317" s="220" t="s">
        <v>43</v>
      </c>
      <c r="O317" s="46"/>
      <c r="P317" s="221">
        <f>O317*H317</f>
        <v>0</v>
      </c>
      <c r="Q317" s="221">
        <v>0.012120000000000001</v>
      </c>
      <c r="R317" s="221">
        <f>Q317*H317</f>
        <v>0.31996799999999997</v>
      </c>
      <c r="S317" s="221">
        <v>0</v>
      </c>
      <c r="T317" s="222">
        <f>S317*H317</f>
        <v>0</v>
      </c>
      <c r="AR317" s="23" t="s">
        <v>187</v>
      </c>
      <c r="AT317" s="23" t="s">
        <v>182</v>
      </c>
      <c r="AU317" s="23" t="s">
        <v>80</v>
      </c>
      <c r="AY317" s="23" t="s">
        <v>181</v>
      </c>
      <c r="BE317" s="223">
        <f>IF(N317="základní",J317,0)</f>
        <v>0</v>
      </c>
      <c r="BF317" s="223">
        <f>IF(N317="snížená",J317,0)</f>
        <v>0</v>
      </c>
      <c r="BG317" s="223">
        <f>IF(N317="zákl. přenesená",J317,0)</f>
        <v>0</v>
      </c>
      <c r="BH317" s="223">
        <f>IF(N317="sníž. přenesená",J317,0)</f>
        <v>0</v>
      </c>
      <c r="BI317" s="223">
        <f>IF(N317="nulová",J317,0)</f>
        <v>0</v>
      </c>
      <c r="BJ317" s="23" t="s">
        <v>80</v>
      </c>
      <c r="BK317" s="223">
        <f>ROUND(I317*H317,2)</f>
        <v>0</v>
      </c>
      <c r="BL317" s="23" t="s">
        <v>188</v>
      </c>
      <c r="BM317" s="23" t="s">
        <v>981</v>
      </c>
    </row>
    <row r="318" s="1" customFormat="1" ht="25.5" customHeight="1">
      <c r="B318" s="45"/>
      <c r="C318" s="211" t="s">
        <v>982</v>
      </c>
      <c r="D318" s="211" t="s">
        <v>182</v>
      </c>
      <c r="E318" s="212" t="s">
        <v>983</v>
      </c>
      <c r="F318" s="213" t="s">
        <v>984</v>
      </c>
      <c r="G318" s="214" t="s">
        <v>225</v>
      </c>
      <c r="H318" s="215">
        <v>8.7119999999999997</v>
      </c>
      <c r="I318" s="216"/>
      <c r="J318" s="217">
        <f>ROUND(I318*H318,2)</f>
        <v>0</v>
      </c>
      <c r="K318" s="213" t="s">
        <v>186</v>
      </c>
      <c r="L318" s="218"/>
      <c r="M318" s="219" t="s">
        <v>21</v>
      </c>
      <c r="N318" s="220" t="s">
        <v>43</v>
      </c>
      <c r="O318" s="46"/>
      <c r="P318" s="221">
        <f>O318*H318</f>
        <v>0</v>
      </c>
      <c r="Q318" s="221">
        <v>0</v>
      </c>
      <c r="R318" s="221">
        <f>Q318*H318</f>
        <v>0</v>
      </c>
      <c r="S318" s="221">
        <v>0</v>
      </c>
      <c r="T318" s="222">
        <f>S318*H318</f>
        <v>0</v>
      </c>
      <c r="AR318" s="23" t="s">
        <v>187</v>
      </c>
      <c r="AT318" s="23" t="s">
        <v>182</v>
      </c>
      <c r="AU318" s="23" t="s">
        <v>80</v>
      </c>
      <c r="AY318" s="23" t="s">
        <v>181</v>
      </c>
      <c r="BE318" s="223">
        <f>IF(N318="základní",J318,0)</f>
        <v>0</v>
      </c>
      <c r="BF318" s="223">
        <f>IF(N318="snížená",J318,0)</f>
        <v>0</v>
      </c>
      <c r="BG318" s="223">
        <f>IF(N318="zákl. přenesená",J318,0)</f>
        <v>0</v>
      </c>
      <c r="BH318" s="223">
        <f>IF(N318="sníž. přenesená",J318,0)</f>
        <v>0</v>
      </c>
      <c r="BI318" s="223">
        <f>IF(N318="nulová",J318,0)</f>
        <v>0</v>
      </c>
      <c r="BJ318" s="23" t="s">
        <v>80</v>
      </c>
      <c r="BK318" s="223">
        <f>ROUND(I318*H318,2)</f>
        <v>0</v>
      </c>
      <c r="BL318" s="23" t="s">
        <v>188</v>
      </c>
      <c r="BM318" s="23" t="s">
        <v>985</v>
      </c>
    </row>
    <row r="319" s="1" customFormat="1" ht="25.5" customHeight="1">
      <c r="B319" s="45"/>
      <c r="C319" s="211" t="s">
        <v>986</v>
      </c>
      <c r="D319" s="211" t="s">
        <v>182</v>
      </c>
      <c r="E319" s="212" t="s">
        <v>987</v>
      </c>
      <c r="F319" s="213" t="s">
        <v>988</v>
      </c>
      <c r="G319" s="214" t="s">
        <v>361</v>
      </c>
      <c r="H319" s="215">
        <v>26.399999999999999</v>
      </c>
      <c r="I319" s="216"/>
      <c r="J319" s="217">
        <f>ROUND(I319*H319,2)</f>
        <v>0</v>
      </c>
      <c r="K319" s="213" t="s">
        <v>186</v>
      </c>
      <c r="L319" s="218"/>
      <c r="M319" s="219" t="s">
        <v>21</v>
      </c>
      <c r="N319" s="220" t="s">
        <v>43</v>
      </c>
      <c r="O319" s="46"/>
      <c r="P319" s="221">
        <f>O319*H319</f>
        <v>0</v>
      </c>
      <c r="Q319" s="221">
        <v>0.0064099999999999999</v>
      </c>
      <c r="R319" s="221">
        <f>Q319*H319</f>
        <v>0.16922399999999999</v>
      </c>
      <c r="S319" s="221">
        <v>0</v>
      </c>
      <c r="T319" s="222">
        <f>S319*H319</f>
        <v>0</v>
      </c>
      <c r="AR319" s="23" t="s">
        <v>187</v>
      </c>
      <c r="AT319" s="23" t="s">
        <v>182</v>
      </c>
      <c r="AU319" s="23" t="s">
        <v>80</v>
      </c>
      <c r="AY319" s="23" t="s">
        <v>181</v>
      </c>
      <c r="BE319" s="223">
        <f>IF(N319="základní",J319,0)</f>
        <v>0</v>
      </c>
      <c r="BF319" s="223">
        <f>IF(N319="snížená",J319,0)</f>
        <v>0</v>
      </c>
      <c r="BG319" s="223">
        <f>IF(N319="zákl. přenesená",J319,0)</f>
        <v>0</v>
      </c>
      <c r="BH319" s="223">
        <f>IF(N319="sníž. přenesená",J319,0)</f>
        <v>0</v>
      </c>
      <c r="BI319" s="223">
        <f>IF(N319="nulová",J319,0)</f>
        <v>0</v>
      </c>
      <c r="BJ319" s="23" t="s">
        <v>80</v>
      </c>
      <c r="BK319" s="223">
        <f>ROUND(I319*H319,2)</f>
        <v>0</v>
      </c>
      <c r="BL319" s="23" t="s">
        <v>188</v>
      </c>
      <c r="BM319" s="23" t="s">
        <v>989</v>
      </c>
    </row>
    <row r="320" s="1" customFormat="1" ht="25.5" customHeight="1">
      <c r="B320" s="45"/>
      <c r="C320" s="211" t="s">
        <v>990</v>
      </c>
      <c r="D320" s="211" t="s">
        <v>182</v>
      </c>
      <c r="E320" s="212" t="s">
        <v>991</v>
      </c>
      <c r="F320" s="213" t="s">
        <v>992</v>
      </c>
      <c r="G320" s="214" t="s">
        <v>225</v>
      </c>
      <c r="H320" s="215">
        <v>7.9199999999999999</v>
      </c>
      <c r="I320" s="216"/>
      <c r="J320" s="217">
        <f>ROUND(I320*H320,2)</f>
        <v>0</v>
      </c>
      <c r="K320" s="213" t="s">
        <v>186</v>
      </c>
      <c r="L320" s="218"/>
      <c r="M320" s="219" t="s">
        <v>21</v>
      </c>
      <c r="N320" s="220" t="s">
        <v>43</v>
      </c>
      <c r="O320" s="46"/>
      <c r="P320" s="221">
        <f>O320*H320</f>
        <v>0</v>
      </c>
      <c r="Q320" s="221">
        <v>0</v>
      </c>
      <c r="R320" s="221">
        <f>Q320*H320</f>
        <v>0</v>
      </c>
      <c r="S320" s="221">
        <v>0</v>
      </c>
      <c r="T320" s="222">
        <f>S320*H320</f>
        <v>0</v>
      </c>
      <c r="AR320" s="23" t="s">
        <v>187</v>
      </c>
      <c r="AT320" s="23" t="s">
        <v>182</v>
      </c>
      <c r="AU320" s="23" t="s">
        <v>80</v>
      </c>
      <c r="AY320" s="23" t="s">
        <v>181</v>
      </c>
      <c r="BE320" s="223">
        <f>IF(N320="základní",J320,0)</f>
        <v>0</v>
      </c>
      <c r="BF320" s="223">
        <f>IF(N320="snížená",J320,0)</f>
        <v>0</v>
      </c>
      <c r="BG320" s="223">
        <f>IF(N320="zákl. přenesená",J320,0)</f>
        <v>0</v>
      </c>
      <c r="BH320" s="223">
        <f>IF(N320="sníž. přenesená",J320,0)</f>
        <v>0</v>
      </c>
      <c r="BI320" s="223">
        <f>IF(N320="nulová",J320,0)</f>
        <v>0</v>
      </c>
      <c r="BJ320" s="23" t="s">
        <v>80</v>
      </c>
      <c r="BK320" s="223">
        <f>ROUND(I320*H320,2)</f>
        <v>0</v>
      </c>
      <c r="BL320" s="23" t="s">
        <v>188</v>
      </c>
      <c r="BM320" s="23" t="s">
        <v>993</v>
      </c>
    </row>
    <row r="321" s="1" customFormat="1" ht="16.5" customHeight="1">
      <c r="B321" s="45"/>
      <c r="C321" s="211" t="s">
        <v>994</v>
      </c>
      <c r="D321" s="211" t="s">
        <v>182</v>
      </c>
      <c r="E321" s="212" t="s">
        <v>995</v>
      </c>
      <c r="F321" s="213" t="s">
        <v>996</v>
      </c>
      <c r="G321" s="214" t="s">
        <v>478</v>
      </c>
      <c r="H321" s="215">
        <v>0.066000000000000003</v>
      </c>
      <c r="I321" s="216"/>
      <c r="J321" s="217">
        <f>ROUND(I321*H321,2)</f>
        <v>0</v>
      </c>
      <c r="K321" s="213" t="s">
        <v>186</v>
      </c>
      <c r="L321" s="218"/>
      <c r="M321" s="219" t="s">
        <v>21</v>
      </c>
      <c r="N321" s="220" t="s">
        <v>43</v>
      </c>
      <c r="O321" s="46"/>
      <c r="P321" s="221">
        <f>O321*H321</f>
        <v>0</v>
      </c>
      <c r="Q321" s="221">
        <v>0</v>
      </c>
      <c r="R321" s="221">
        <f>Q321*H321</f>
        <v>0</v>
      </c>
      <c r="S321" s="221">
        <v>0</v>
      </c>
      <c r="T321" s="222">
        <f>S321*H321</f>
        <v>0</v>
      </c>
      <c r="AR321" s="23" t="s">
        <v>187</v>
      </c>
      <c r="AT321" s="23" t="s">
        <v>182</v>
      </c>
      <c r="AU321" s="23" t="s">
        <v>80</v>
      </c>
      <c r="AY321" s="23" t="s">
        <v>181</v>
      </c>
      <c r="BE321" s="223">
        <f>IF(N321="základní",J321,0)</f>
        <v>0</v>
      </c>
      <c r="BF321" s="223">
        <f>IF(N321="snížená",J321,0)</f>
        <v>0</v>
      </c>
      <c r="BG321" s="223">
        <f>IF(N321="zákl. přenesená",J321,0)</f>
        <v>0</v>
      </c>
      <c r="BH321" s="223">
        <f>IF(N321="sníž. přenesená",J321,0)</f>
        <v>0</v>
      </c>
      <c r="BI321" s="223">
        <f>IF(N321="nulová",J321,0)</f>
        <v>0</v>
      </c>
      <c r="BJ321" s="23" t="s">
        <v>80</v>
      </c>
      <c r="BK321" s="223">
        <f>ROUND(I321*H321,2)</f>
        <v>0</v>
      </c>
      <c r="BL321" s="23" t="s">
        <v>188</v>
      </c>
      <c r="BM321" s="23" t="s">
        <v>997</v>
      </c>
    </row>
    <row r="322" s="9" customFormat="1" ht="37.44" customHeight="1">
      <c r="B322" s="197"/>
      <c r="C322" s="198"/>
      <c r="D322" s="199" t="s">
        <v>71</v>
      </c>
      <c r="E322" s="200" t="s">
        <v>998</v>
      </c>
      <c r="F322" s="200" t="s">
        <v>999</v>
      </c>
      <c r="G322" s="198"/>
      <c r="H322" s="198"/>
      <c r="I322" s="201"/>
      <c r="J322" s="202">
        <f>BK322</f>
        <v>0</v>
      </c>
      <c r="K322" s="198"/>
      <c r="L322" s="203"/>
      <c r="M322" s="204"/>
      <c r="N322" s="205"/>
      <c r="O322" s="205"/>
      <c r="P322" s="206">
        <f>SUM(P323:P328)</f>
        <v>0</v>
      </c>
      <c r="Q322" s="205"/>
      <c r="R322" s="206">
        <f>SUM(R323:R328)</f>
        <v>1.1423480000000001</v>
      </c>
      <c r="S322" s="205"/>
      <c r="T322" s="207">
        <f>SUM(T323:T328)</f>
        <v>0</v>
      </c>
      <c r="AR322" s="208" t="s">
        <v>80</v>
      </c>
      <c r="AT322" s="209" t="s">
        <v>71</v>
      </c>
      <c r="AU322" s="209" t="s">
        <v>72</v>
      </c>
      <c r="AY322" s="208" t="s">
        <v>181</v>
      </c>
      <c r="BK322" s="210">
        <f>SUM(BK323:BK328)</f>
        <v>0</v>
      </c>
    </row>
    <row r="323" s="1" customFormat="1" ht="16.5" customHeight="1">
      <c r="B323" s="45"/>
      <c r="C323" s="211" t="s">
        <v>1000</v>
      </c>
      <c r="D323" s="211" t="s">
        <v>182</v>
      </c>
      <c r="E323" s="212" t="s">
        <v>1001</v>
      </c>
      <c r="F323" s="213" t="s">
        <v>1002</v>
      </c>
      <c r="G323" s="214" t="s">
        <v>219</v>
      </c>
      <c r="H323" s="215">
        <v>64.590000000000003</v>
      </c>
      <c r="I323" s="216"/>
      <c r="J323" s="217">
        <f>ROUND(I323*H323,2)</f>
        <v>0</v>
      </c>
      <c r="K323" s="213" t="s">
        <v>186</v>
      </c>
      <c r="L323" s="218"/>
      <c r="M323" s="219" t="s">
        <v>21</v>
      </c>
      <c r="N323" s="220" t="s">
        <v>43</v>
      </c>
      <c r="O323" s="46"/>
      <c r="P323" s="221">
        <f>O323*H323</f>
        <v>0</v>
      </c>
      <c r="Q323" s="221">
        <v>0.017000000000000001</v>
      </c>
      <c r="R323" s="221">
        <f>Q323*H323</f>
        <v>1.0980300000000001</v>
      </c>
      <c r="S323" s="221">
        <v>0</v>
      </c>
      <c r="T323" s="222">
        <f>S323*H323</f>
        <v>0</v>
      </c>
      <c r="AR323" s="23" t="s">
        <v>187</v>
      </c>
      <c r="AT323" s="23" t="s">
        <v>182</v>
      </c>
      <c r="AU323" s="23" t="s">
        <v>80</v>
      </c>
      <c r="AY323" s="23" t="s">
        <v>181</v>
      </c>
      <c r="BE323" s="223">
        <f>IF(N323="základní",J323,0)</f>
        <v>0</v>
      </c>
      <c r="BF323" s="223">
        <f>IF(N323="snížená",J323,0)</f>
        <v>0</v>
      </c>
      <c r="BG323" s="223">
        <f>IF(N323="zákl. přenesená",J323,0)</f>
        <v>0</v>
      </c>
      <c r="BH323" s="223">
        <f>IF(N323="sníž. přenesená",J323,0)</f>
        <v>0</v>
      </c>
      <c r="BI323" s="223">
        <f>IF(N323="nulová",J323,0)</f>
        <v>0</v>
      </c>
      <c r="BJ323" s="23" t="s">
        <v>80</v>
      </c>
      <c r="BK323" s="223">
        <f>ROUND(I323*H323,2)</f>
        <v>0</v>
      </c>
      <c r="BL323" s="23" t="s">
        <v>188</v>
      </c>
      <c r="BM323" s="23" t="s">
        <v>1003</v>
      </c>
    </row>
    <row r="324" s="1" customFormat="1" ht="16.5" customHeight="1">
      <c r="B324" s="45"/>
      <c r="C324" s="211" t="s">
        <v>1004</v>
      </c>
      <c r="D324" s="211" t="s">
        <v>182</v>
      </c>
      <c r="E324" s="212" t="s">
        <v>1005</v>
      </c>
      <c r="F324" s="213" t="s">
        <v>1006</v>
      </c>
      <c r="G324" s="214" t="s">
        <v>225</v>
      </c>
      <c r="H324" s="215">
        <v>64.590000000000003</v>
      </c>
      <c r="I324" s="216"/>
      <c r="J324" s="217">
        <f>ROUND(I324*H324,2)</f>
        <v>0</v>
      </c>
      <c r="K324" s="213" t="s">
        <v>186</v>
      </c>
      <c r="L324" s="218"/>
      <c r="M324" s="219" t="s">
        <v>21</v>
      </c>
      <c r="N324" s="220" t="s">
        <v>43</v>
      </c>
      <c r="O324" s="46"/>
      <c r="P324" s="221">
        <f>O324*H324</f>
        <v>0</v>
      </c>
      <c r="Q324" s="221">
        <v>0</v>
      </c>
      <c r="R324" s="221">
        <f>Q324*H324</f>
        <v>0</v>
      </c>
      <c r="S324" s="221">
        <v>0</v>
      </c>
      <c r="T324" s="222">
        <f>S324*H324</f>
        <v>0</v>
      </c>
      <c r="AR324" s="23" t="s">
        <v>187</v>
      </c>
      <c r="AT324" s="23" t="s">
        <v>182</v>
      </c>
      <c r="AU324" s="23" t="s">
        <v>80</v>
      </c>
      <c r="AY324" s="23" t="s">
        <v>181</v>
      </c>
      <c r="BE324" s="223">
        <f>IF(N324="základní",J324,0)</f>
        <v>0</v>
      </c>
      <c r="BF324" s="223">
        <f>IF(N324="snížená",J324,0)</f>
        <v>0</v>
      </c>
      <c r="BG324" s="223">
        <f>IF(N324="zákl. přenesená",J324,0)</f>
        <v>0</v>
      </c>
      <c r="BH324" s="223">
        <f>IF(N324="sníž. přenesená",J324,0)</f>
        <v>0</v>
      </c>
      <c r="BI324" s="223">
        <f>IF(N324="nulová",J324,0)</f>
        <v>0</v>
      </c>
      <c r="BJ324" s="23" t="s">
        <v>80</v>
      </c>
      <c r="BK324" s="223">
        <f>ROUND(I324*H324,2)</f>
        <v>0</v>
      </c>
      <c r="BL324" s="23" t="s">
        <v>188</v>
      </c>
      <c r="BM324" s="23" t="s">
        <v>1007</v>
      </c>
    </row>
    <row r="325" s="1" customFormat="1" ht="16.5" customHeight="1">
      <c r="B325" s="45"/>
      <c r="C325" s="211" t="s">
        <v>1008</v>
      </c>
      <c r="D325" s="211" t="s">
        <v>182</v>
      </c>
      <c r="E325" s="212" t="s">
        <v>1009</v>
      </c>
      <c r="F325" s="213" t="s">
        <v>1010</v>
      </c>
      <c r="G325" s="214" t="s">
        <v>225</v>
      </c>
      <c r="H325" s="215">
        <v>64.590000000000003</v>
      </c>
      <c r="I325" s="216"/>
      <c r="J325" s="217">
        <f>ROUND(I325*H325,2)</f>
        <v>0</v>
      </c>
      <c r="K325" s="213" t="s">
        <v>186</v>
      </c>
      <c r="L325" s="218"/>
      <c r="M325" s="219" t="s">
        <v>21</v>
      </c>
      <c r="N325" s="220" t="s">
        <v>43</v>
      </c>
      <c r="O325" s="46"/>
      <c r="P325" s="221">
        <f>O325*H325</f>
        <v>0</v>
      </c>
      <c r="Q325" s="221">
        <v>0</v>
      </c>
      <c r="R325" s="221">
        <f>Q325*H325</f>
        <v>0</v>
      </c>
      <c r="S325" s="221">
        <v>0</v>
      </c>
      <c r="T325" s="222">
        <f>S325*H325</f>
        <v>0</v>
      </c>
      <c r="AR325" s="23" t="s">
        <v>187</v>
      </c>
      <c r="AT325" s="23" t="s">
        <v>182</v>
      </c>
      <c r="AU325" s="23" t="s">
        <v>80</v>
      </c>
      <c r="AY325" s="23" t="s">
        <v>181</v>
      </c>
      <c r="BE325" s="223">
        <f>IF(N325="základní",J325,0)</f>
        <v>0</v>
      </c>
      <c r="BF325" s="223">
        <f>IF(N325="snížená",J325,0)</f>
        <v>0</v>
      </c>
      <c r="BG325" s="223">
        <f>IF(N325="zákl. přenesená",J325,0)</f>
        <v>0</v>
      </c>
      <c r="BH325" s="223">
        <f>IF(N325="sníž. přenesená",J325,0)</f>
        <v>0</v>
      </c>
      <c r="BI325" s="223">
        <f>IF(N325="nulová",J325,0)</f>
        <v>0</v>
      </c>
      <c r="BJ325" s="23" t="s">
        <v>80</v>
      </c>
      <c r="BK325" s="223">
        <f>ROUND(I325*H325,2)</f>
        <v>0</v>
      </c>
      <c r="BL325" s="23" t="s">
        <v>188</v>
      </c>
      <c r="BM325" s="23" t="s">
        <v>1011</v>
      </c>
    </row>
    <row r="326" s="1" customFormat="1" ht="16.5" customHeight="1">
      <c r="B326" s="45"/>
      <c r="C326" s="211" t="s">
        <v>1012</v>
      </c>
      <c r="D326" s="211" t="s">
        <v>182</v>
      </c>
      <c r="E326" s="212" t="s">
        <v>1013</v>
      </c>
      <c r="F326" s="213" t="s">
        <v>1014</v>
      </c>
      <c r="G326" s="214" t="s">
        <v>219</v>
      </c>
      <c r="H326" s="215">
        <v>64.590000000000003</v>
      </c>
      <c r="I326" s="216"/>
      <c r="J326" s="217">
        <f>ROUND(I326*H326,2)</f>
        <v>0</v>
      </c>
      <c r="K326" s="213" t="s">
        <v>186</v>
      </c>
      <c r="L326" s="218"/>
      <c r="M326" s="219" t="s">
        <v>21</v>
      </c>
      <c r="N326" s="220" t="s">
        <v>43</v>
      </c>
      <c r="O326" s="46"/>
      <c r="P326" s="221">
        <f>O326*H326</f>
        <v>0</v>
      </c>
      <c r="Q326" s="221">
        <v>0.00020000000000000001</v>
      </c>
      <c r="R326" s="221">
        <f>Q326*H326</f>
        <v>0.012918000000000001</v>
      </c>
      <c r="S326" s="221">
        <v>0</v>
      </c>
      <c r="T326" s="222">
        <f>S326*H326</f>
        <v>0</v>
      </c>
      <c r="AR326" s="23" t="s">
        <v>187</v>
      </c>
      <c r="AT326" s="23" t="s">
        <v>182</v>
      </c>
      <c r="AU326" s="23" t="s">
        <v>80</v>
      </c>
      <c r="AY326" s="23" t="s">
        <v>181</v>
      </c>
      <c r="BE326" s="223">
        <f>IF(N326="základní",J326,0)</f>
        <v>0</v>
      </c>
      <c r="BF326" s="223">
        <f>IF(N326="snížená",J326,0)</f>
        <v>0</v>
      </c>
      <c r="BG326" s="223">
        <f>IF(N326="zákl. přenesená",J326,0)</f>
        <v>0</v>
      </c>
      <c r="BH326" s="223">
        <f>IF(N326="sníž. přenesená",J326,0)</f>
        <v>0</v>
      </c>
      <c r="BI326" s="223">
        <f>IF(N326="nulová",J326,0)</f>
        <v>0</v>
      </c>
      <c r="BJ326" s="23" t="s">
        <v>80</v>
      </c>
      <c r="BK326" s="223">
        <f>ROUND(I326*H326,2)</f>
        <v>0</v>
      </c>
      <c r="BL326" s="23" t="s">
        <v>188</v>
      </c>
      <c r="BM326" s="23" t="s">
        <v>1015</v>
      </c>
    </row>
    <row r="327" s="1" customFormat="1" ht="16.5" customHeight="1">
      <c r="B327" s="45"/>
      <c r="C327" s="211" t="s">
        <v>1016</v>
      </c>
      <c r="D327" s="211" t="s">
        <v>182</v>
      </c>
      <c r="E327" s="212" t="s">
        <v>1017</v>
      </c>
      <c r="F327" s="213" t="s">
        <v>1018</v>
      </c>
      <c r="G327" s="214" t="s">
        <v>361</v>
      </c>
      <c r="H327" s="215">
        <v>31.399999999999999</v>
      </c>
      <c r="I327" s="216"/>
      <c r="J327" s="217">
        <f>ROUND(I327*H327,2)</f>
        <v>0</v>
      </c>
      <c r="K327" s="213" t="s">
        <v>186</v>
      </c>
      <c r="L327" s="218"/>
      <c r="M327" s="219" t="s">
        <v>21</v>
      </c>
      <c r="N327" s="220" t="s">
        <v>43</v>
      </c>
      <c r="O327" s="46"/>
      <c r="P327" s="221">
        <f>O327*H327</f>
        <v>0</v>
      </c>
      <c r="Q327" s="221">
        <v>0.001</v>
      </c>
      <c r="R327" s="221">
        <f>Q327*H327</f>
        <v>0.031399999999999997</v>
      </c>
      <c r="S327" s="221">
        <v>0</v>
      </c>
      <c r="T327" s="222">
        <f>S327*H327</f>
        <v>0</v>
      </c>
      <c r="AR327" s="23" t="s">
        <v>187</v>
      </c>
      <c r="AT327" s="23" t="s">
        <v>182</v>
      </c>
      <c r="AU327" s="23" t="s">
        <v>80</v>
      </c>
      <c r="AY327" s="23" t="s">
        <v>181</v>
      </c>
      <c r="BE327" s="223">
        <f>IF(N327="základní",J327,0)</f>
        <v>0</v>
      </c>
      <c r="BF327" s="223">
        <f>IF(N327="snížená",J327,0)</f>
        <v>0</v>
      </c>
      <c r="BG327" s="223">
        <f>IF(N327="zákl. přenesená",J327,0)</f>
        <v>0</v>
      </c>
      <c r="BH327" s="223">
        <f>IF(N327="sníž. přenesená",J327,0)</f>
        <v>0</v>
      </c>
      <c r="BI327" s="223">
        <f>IF(N327="nulová",J327,0)</f>
        <v>0</v>
      </c>
      <c r="BJ327" s="23" t="s">
        <v>80</v>
      </c>
      <c r="BK327" s="223">
        <f>ROUND(I327*H327,2)</f>
        <v>0</v>
      </c>
      <c r="BL327" s="23" t="s">
        <v>188</v>
      </c>
      <c r="BM327" s="23" t="s">
        <v>1019</v>
      </c>
    </row>
    <row r="328" s="1" customFormat="1" ht="16.5" customHeight="1">
      <c r="B328" s="45"/>
      <c r="C328" s="211" t="s">
        <v>1020</v>
      </c>
      <c r="D328" s="211" t="s">
        <v>182</v>
      </c>
      <c r="E328" s="212" t="s">
        <v>1021</v>
      </c>
      <c r="F328" s="213" t="s">
        <v>1022</v>
      </c>
      <c r="G328" s="214" t="s">
        <v>478</v>
      </c>
      <c r="H328" s="215">
        <v>0.012</v>
      </c>
      <c r="I328" s="216"/>
      <c r="J328" s="217">
        <f>ROUND(I328*H328,2)</f>
        <v>0</v>
      </c>
      <c r="K328" s="213" t="s">
        <v>186</v>
      </c>
      <c r="L328" s="218"/>
      <c r="M328" s="219" t="s">
        <v>21</v>
      </c>
      <c r="N328" s="220" t="s">
        <v>43</v>
      </c>
      <c r="O328" s="46"/>
      <c r="P328" s="221">
        <f>O328*H328</f>
        <v>0</v>
      </c>
      <c r="Q328" s="221">
        <v>0</v>
      </c>
      <c r="R328" s="221">
        <f>Q328*H328</f>
        <v>0</v>
      </c>
      <c r="S328" s="221">
        <v>0</v>
      </c>
      <c r="T328" s="222">
        <f>S328*H328</f>
        <v>0</v>
      </c>
      <c r="AR328" s="23" t="s">
        <v>187</v>
      </c>
      <c r="AT328" s="23" t="s">
        <v>182</v>
      </c>
      <c r="AU328" s="23" t="s">
        <v>80</v>
      </c>
      <c r="AY328" s="23" t="s">
        <v>181</v>
      </c>
      <c r="BE328" s="223">
        <f>IF(N328="základní",J328,0)</f>
        <v>0</v>
      </c>
      <c r="BF328" s="223">
        <f>IF(N328="snížená",J328,0)</f>
        <v>0</v>
      </c>
      <c r="BG328" s="223">
        <f>IF(N328="zákl. přenesená",J328,0)</f>
        <v>0</v>
      </c>
      <c r="BH328" s="223">
        <f>IF(N328="sníž. přenesená",J328,0)</f>
        <v>0</v>
      </c>
      <c r="BI328" s="223">
        <f>IF(N328="nulová",J328,0)</f>
        <v>0</v>
      </c>
      <c r="BJ328" s="23" t="s">
        <v>80</v>
      </c>
      <c r="BK328" s="223">
        <f>ROUND(I328*H328,2)</f>
        <v>0</v>
      </c>
      <c r="BL328" s="23" t="s">
        <v>188</v>
      </c>
      <c r="BM328" s="23" t="s">
        <v>1023</v>
      </c>
    </row>
    <row r="329" s="9" customFormat="1" ht="37.44" customHeight="1">
      <c r="B329" s="197"/>
      <c r="C329" s="198"/>
      <c r="D329" s="199" t="s">
        <v>71</v>
      </c>
      <c r="E329" s="200" t="s">
        <v>1024</v>
      </c>
      <c r="F329" s="200" t="s">
        <v>1025</v>
      </c>
      <c r="G329" s="198"/>
      <c r="H329" s="198"/>
      <c r="I329" s="201"/>
      <c r="J329" s="202">
        <f>BK329</f>
        <v>0</v>
      </c>
      <c r="K329" s="198"/>
      <c r="L329" s="203"/>
      <c r="M329" s="204"/>
      <c r="N329" s="205"/>
      <c r="O329" s="205"/>
      <c r="P329" s="206">
        <f>SUM(P330:P335)</f>
        <v>0</v>
      </c>
      <c r="Q329" s="205"/>
      <c r="R329" s="206">
        <f>SUM(R330:R335)</f>
        <v>2.7331560000000001</v>
      </c>
      <c r="S329" s="205"/>
      <c r="T329" s="207">
        <f>SUM(T330:T335)</f>
        <v>0</v>
      </c>
      <c r="AR329" s="208" t="s">
        <v>80</v>
      </c>
      <c r="AT329" s="209" t="s">
        <v>71</v>
      </c>
      <c r="AU329" s="209" t="s">
        <v>72</v>
      </c>
      <c r="AY329" s="208" t="s">
        <v>181</v>
      </c>
      <c r="BK329" s="210">
        <f>SUM(BK330:BK335)</f>
        <v>0</v>
      </c>
    </row>
    <row r="330" s="1" customFormat="1" ht="25.5" customHeight="1">
      <c r="B330" s="45"/>
      <c r="C330" s="211" t="s">
        <v>1026</v>
      </c>
      <c r="D330" s="211" t="s">
        <v>182</v>
      </c>
      <c r="E330" s="212" t="s">
        <v>1027</v>
      </c>
      <c r="F330" s="213" t="s">
        <v>1028</v>
      </c>
      <c r="G330" s="214" t="s">
        <v>225</v>
      </c>
      <c r="H330" s="215">
        <v>506.13999999999999</v>
      </c>
      <c r="I330" s="216"/>
      <c r="J330" s="217">
        <f>ROUND(I330*H330,2)</f>
        <v>0</v>
      </c>
      <c r="K330" s="213" t="s">
        <v>186</v>
      </c>
      <c r="L330" s="218"/>
      <c r="M330" s="219" t="s">
        <v>21</v>
      </c>
      <c r="N330" s="220" t="s">
        <v>43</v>
      </c>
      <c r="O330" s="46"/>
      <c r="P330" s="221">
        <f>O330*H330</f>
        <v>0</v>
      </c>
      <c r="Q330" s="221">
        <v>0</v>
      </c>
      <c r="R330" s="221">
        <f>Q330*H330</f>
        <v>0</v>
      </c>
      <c r="S330" s="221">
        <v>0</v>
      </c>
      <c r="T330" s="222">
        <f>S330*H330</f>
        <v>0</v>
      </c>
      <c r="AR330" s="23" t="s">
        <v>187</v>
      </c>
      <c r="AT330" s="23" t="s">
        <v>182</v>
      </c>
      <c r="AU330" s="23" t="s">
        <v>80</v>
      </c>
      <c r="AY330" s="23" t="s">
        <v>181</v>
      </c>
      <c r="BE330" s="223">
        <f>IF(N330="základní",J330,0)</f>
        <v>0</v>
      </c>
      <c r="BF330" s="223">
        <f>IF(N330="snížená",J330,0)</f>
        <v>0</v>
      </c>
      <c r="BG330" s="223">
        <f>IF(N330="zákl. přenesená",J330,0)</f>
        <v>0</v>
      </c>
      <c r="BH330" s="223">
        <f>IF(N330="sníž. přenesená",J330,0)</f>
        <v>0</v>
      </c>
      <c r="BI330" s="223">
        <f>IF(N330="nulová",J330,0)</f>
        <v>0</v>
      </c>
      <c r="BJ330" s="23" t="s">
        <v>80</v>
      </c>
      <c r="BK330" s="223">
        <f>ROUND(I330*H330,2)</f>
        <v>0</v>
      </c>
      <c r="BL330" s="23" t="s">
        <v>188</v>
      </c>
      <c r="BM330" s="23" t="s">
        <v>1029</v>
      </c>
    </row>
    <row r="331" s="1" customFormat="1" ht="25.5" customHeight="1">
      <c r="B331" s="45"/>
      <c r="C331" s="211" t="s">
        <v>1030</v>
      </c>
      <c r="D331" s="211" t="s">
        <v>182</v>
      </c>
      <c r="E331" s="212" t="s">
        <v>1031</v>
      </c>
      <c r="F331" s="213" t="s">
        <v>1032</v>
      </c>
      <c r="G331" s="214" t="s">
        <v>182</v>
      </c>
      <c r="H331" s="215">
        <v>313.19999999999999</v>
      </c>
      <c r="I331" s="216"/>
      <c r="J331" s="217">
        <f>ROUND(I331*H331,2)</f>
        <v>0</v>
      </c>
      <c r="K331" s="213" t="s">
        <v>186</v>
      </c>
      <c r="L331" s="218"/>
      <c r="M331" s="219" t="s">
        <v>21</v>
      </c>
      <c r="N331" s="220" t="s">
        <v>43</v>
      </c>
      <c r="O331" s="46"/>
      <c r="P331" s="221">
        <f>O331*H331</f>
        <v>0</v>
      </c>
      <c r="Q331" s="221">
        <v>0</v>
      </c>
      <c r="R331" s="221">
        <f>Q331*H331</f>
        <v>0</v>
      </c>
      <c r="S331" s="221">
        <v>0</v>
      </c>
      <c r="T331" s="222">
        <f>S331*H331</f>
        <v>0</v>
      </c>
      <c r="AR331" s="23" t="s">
        <v>187</v>
      </c>
      <c r="AT331" s="23" t="s">
        <v>182</v>
      </c>
      <c r="AU331" s="23" t="s">
        <v>80</v>
      </c>
      <c r="AY331" s="23" t="s">
        <v>181</v>
      </c>
      <c r="BE331" s="223">
        <f>IF(N331="základní",J331,0)</f>
        <v>0</v>
      </c>
      <c r="BF331" s="223">
        <f>IF(N331="snížená",J331,0)</f>
        <v>0</v>
      </c>
      <c r="BG331" s="223">
        <f>IF(N331="zákl. přenesená",J331,0)</f>
        <v>0</v>
      </c>
      <c r="BH331" s="223">
        <f>IF(N331="sníž. přenesená",J331,0)</f>
        <v>0</v>
      </c>
      <c r="BI331" s="223">
        <f>IF(N331="nulová",J331,0)</f>
        <v>0</v>
      </c>
      <c r="BJ331" s="23" t="s">
        <v>80</v>
      </c>
      <c r="BK331" s="223">
        <f>ROUND(I331*H331,2)</f>
        <v>0</v>
      </c>
      <c r="BL331" s="23" t="s">
        <v>188</v>
      </c>
      <c r="BM331" s="23" t="s">
        <v>1033</v>
      </c>
    </row>
    <row r="332" s="1" customFormat="1" ht="16.5" customHeight="1">
      <c r="B332" s="45"/>
      <c r="C332" s="211" t="s">
        <v>1034</v>
      </c>
      <c r="D332" s="211" t="s">
        <v>182</v>
      </c>
      <c r="E332" s="212" t="s">
        <v>1035</v>
      </c>
      <c r="F332" s="213" t="s">
        <v>1036</v>
      </c>
      <c r="G332" s="214" t="s">
        <v>225</v>
      </c>
      <c r="H332" s="215">
        <v>506.13999999999999</v>
      </c>
      <c r="I332" s="216"/>
      <c r="J332" s="217">
        <f>ROUND(I332*H332,2)</f>
        <v>0</v>
      </c>
      <c r="K332" s="213" t="s">
        <v>186</v>
      </c>
      <c r="L332" s="218"/>
      <c r="M332" s="219" t="s">
        <v>21</v>
      </c>
      <c r="N332" s="220" t="s">
        <v>43</v>
      </c>
      <c r="O332" s="46"/>
      <c r="P332" s="221">
        <f>O332*H332</f>
        <v>0</v>
      </c>
      <c r="Q332" s="221">
        <v>0.0054000000000000003</v>
      </c>
      <c r="R332" s="221">
        <f>Q332*H332</f>
        <v>2.7331560000000001</v>
      </c>
      <c r="S332" s="221">
        <v>0</v>
      </c>
      <c r="T332" s="222">
        <f>S332*H332</f>
        <v>0</v>
      </c>
      <c r="AR332" s="23" t="s">
        <v>187</v>
      </c>
      <c r="AT332" s="23" t="s">
        <v>182</v>
      </c>
      <c r="AU332" s="23" t="s">
        <v>80</v>
      </c>
      <c r="AY332" s="23" t="s">
        <v>181</v>
      </c>
      <c r="BE332" s="223">
        <f>IF(N332="základní",J332,0)</f>
        <v>0</v>
      </c>
      <c r="BF332" s="223">
        <f>IF(N332="snížená",J332,0)</f>
        <v>0</v>
      </c>
      <c r="BG332" s="223">
        <f>IF(N332="zákl. přenesená",J332,0)</f>
        <v>0</v>
      </c>
      <c r="BH332" s="223">
        <f>IF(N332="sníž. přenesená",J332,0)</f>
        <v>0</v>
      </c>
      <c r="BI332" s="223">
        <f>IF(N332="nulová",J332,0)</f>
        <v>0</v>
      </c>
      <c r="BJ332" s="23" t="s">
        <v>80</v>
      </c>
      <c r="BK332" s="223">
        <f>ROUND(I332*H332,2)</f>
        <v>0</v>
      </c>
      <c r="BL332" s="23" t="s">
        <v>188</v>
      </c>
      <c r="BM332" s="23" t="s">
        <v>1037</v>
      </c>
    </row>
    <row r="333" s="1" customFormat="1" ht="16.5" customHeight="1">
      <c r="B333" s="45"/>
      <c r="C333" s="211" t="s">
        <v>1038</v>
      </c>
      <c r="D333" s="211" t="s">
        <v>182</v>
      </c>
      <c r="E333" s="212" t="s">
        <v>1039</v>
      </c>
      <c r="F333" s="213" t="s">
        <v>1040</v>
      </c>
      <c r="G333" s="214" t="s">
        <v>219</v>
      </c>
      <c r="H333" s="215">
        <v>130.285</v>
      </c>
      <c r="I333" s="216"/>
      <c r="J333" s="217">
        <f>ROUND(I333*H333,2)</f>
        <v>0</v>
      </c>
      <c r="K333" s="213" t="s">
        <v>186</v>
      </c>
      <c r="L333" s="218"/>
      <c r="M333" s="219" t="s">
        <v>21</v>
      </c>
      <c r="N333" s="220" t="s">
        <v>43</v>
      </c>
      <c r="O333" s="46"/>
      <c r="P333" s="221">
        <f>O333*H333</f>
        <v>0</v>
      </c>
      <c r="Q333" s="221">
        <v>0</v>
      </c>
      <c r="R333" s="221">
        <f>Q333*H333</f>
        <v>0</v>
      </c>
      <c r="S333" s="221">
        <v>0</v>
      </c>
      <c r="T333" s="222">
        <f>S333*H333</f>
        <v>0</v>
      </c>
      <c r="AR333" s="23" t="s">
        <v>187</v>
      </c>
      <c r="AT333" s="23" t="s">
        <v>182</v>
      </c>
      <c r="AU333" s="23" t="s">
        <v>80</v>
      </c>
      <c r="AY333" s="23" t="s">
        <v>181</v>
      </c>
      <c r="BE333" s="223">
        <f>IF(N333="základní",J333,0)</f>
        <v>0</v>
      </c>
      <c r="BF333" s="223">
        <f>IF(N333="snížená",J333,0)</f>
        <v>0</v>
      </c>
      <c r="BG333" s="223">
        <f>IF(N333="zákl. přenesená",J333,0)</f>
        <v>0</v>
      </c>
      <c r="BH333" s="223">
        <f>IF(N333="sníž. přenesená",J333,0)</f>
        <v>0</v>
      </c>
      <c r="BI333" s="223">
        <f>IF(N333="nulová",J333,0)</f>
        <v>0</v>
      </c>
      <c r="BJ333" s="23" t="s">
        <v>80</v>
      </c>
      <c r="BK333" s="223">
        <f>ROUND(I333*H333,2)</f>
        <v>0</v>
      </c>
      <c r="BL333" s="23" t="s">
        <v>188</v>
      </c>
      <c r="BM333" s="23" t="s">
        <v>1041</v>
      </c>
    </row>
    <row r="334" s="1" customFormat="1" ht="16.5" customHeight="1">
      <c r="B334" s="45"/>
      <c r="C334" s="211" t="s">
        <v>1042</v>
      </c>
      <c r="D334" s="211" t="s">
        <v>182</v>
      </c>
      <c r="E334" s="212" t="s">
        <v>1043</v>
      </c>
      <c r="F334" s="213" t="s">
        <v>1044</v>
      </c>
      <c r="G334" s="214" t="s">
        <v>225</v>
      </c>
      <c r="H334" s="215">
        <v>143.31299999999999</v>
      </c>
      <c r="I334" s="216"/>
      <c r="J334" s="217">
        <f>ROUND(I334*H334,2)</f>
        <v>0</v>
      </c>
      <c r="K334" s="213" t="s">
        <v>186</v>
      </c>
      <c r="L334" s="218"/>
      <c r="M334" s="219" t="s">
        <v>21</v>
      </c>
      <c r="N334" s="220" t="s">
        <v>43</v>
      </c>
      <c r="O334" s="46"/>
      <c r="P334" s="221">
        <f>O334*H334</f>
        <v>0</v>
      </c>
      <c r="Q334" s="221">
        <v>0</v>
      </c>
      <c r="R334" s="221">
        <f>Q334*H334</f>
        <v>0</v>
      </c>
      <c r="S334" s="221">
        <v>0</v>
      </c>
      <c r="T334" s="222">
        <f>S334*H334</f>
        <v>0</v>
      </c>
      <c r="AR334" s="23" t="s">
        <v>187</v>
      </c>
      <c r="AT334" s="23" t="s">
        <v>182</v>
      </c>
      <c r="AU334" s="23" t="s">
        <v>80</v>
      </c>
      <c r="AY334" s="23" t="s">
        <v>181</v>
      </c>
      <c r="BE334" s="223">
        <f>IF(N334="základní",J334,0)</f>
        <v>0</v>
      </c>
      <c r="BF334" s="223">
        <f>IF(N334="snížená",J334,0)</f>
        <v>0</v>
      </c>
      <c r="BG334" s="223">
        <f>IF(N334="zákl. přenesená",J334,0)</f>
        <v>0</v>
      </c>
      <c r="BH334" s="223">
        <f>IF(N334="sníž. přenesená",J334,0)</f>
        <v>0</v>
      </c>
      <c r="BI334" s="223">
        <f>IF(N334="nulová",J334,0)</f>
        <v>0</v>
      </c>
      <c r="BJ334" s="23" t="s">
        <v>80</v>
      </c>
      <c r="BK334" s="223">
        <f>ROUND(I334*H334,2)</f>
        <v>0</v>
      </c>
      <c r="BL334" s="23" t="s">
        <v>188</v>
      </c>
      <c r="BM334" s="23" t="s">
        <v>1045</v>
      </c>
    </row>
    <row r="335" s="1" customFormat="1" ht="16.5" customHeight="1">
      <c r="B335" s="45"/>
      <c r="C335" s="211" t="s">
        <v>1046</v>
      </c>
      <c r="D335" s="211" t="s">
        <v>182</v>
      </c>
      <c r="E335" s="212" t="s">
        <v>1047</v>
      </c>
      <c r="F335" s="213" t="s">
        <v>1048</v>
      </c>
      <c r="G335" s="214" t="s">
        <v>478</v>
      </c>
      <c r="H335" s="215">
        <v>0.0040000000000000001</v>
      </c>
      <c r="I335" s="216"/>
      <c r="J335" s="217">
        <f>ROUND(I335*H335,2)</f>
        <v>0</v>
      </c>
      <c r="K335" s="213" t="s">
        <v>186</v>
      </c>
      <c r="L335" s="218"/>
      <c r="M335" s="219" t="s">
        <v>21</v>
      </c>
      <c r="N335" s="220" t="s">
        <v>43</v>
      </c>
      <c r="O335" s="46"/>
      <c r="P335" s="221">
        <f>O335*H335</f>
        <v>0</v>
      </c>
      <c r="Q335" s="221">
        <v>0</v>
      </c>
      <c r="R335" s="221">
        <f>Q335*H335</f>
        <v>0</v>
      </c>
      <c r="S335" s="221">
        <v>0</v>
      </c>
      <c r="T335" s="222">
        <f>S335*H335</f>
        <v>0</v>
      </c>
      <c r="AR335" s="23" t="s">
        <v>187</v>
      </c>
      <c r="AT335" s="23" t="s">
        <v>182</v>
      </c>
      <c r="AU335" s="23" t="s">
        <v>80</v>
      </c>
      <c r="AY335" s="23" t="s">
        <v>181</v>
      </c>
      <c r="BE335" s="223">
        <f>IF(N335="základní",J335,0)</f>
        <v>0</v>
      </c>
      <c r="BF335" s="223">
        <f>IF(N335="snížená",J335,0)</f>
        <v>0</v>
      </c>
      <c r="BG335" s="223">
        <f>IF(N335="zákl. přenesená",J335,0)</f>
        <v>0</v>
      </c>
      <c r="BH335" s="223">
        <f>IF(N335="sníž. přenesená",J335,0)</f>
        <v>0</v>
      </c>
      <c r="BI335" s="223">
        <f>IF(N335="nulová",J335,0)</f>
        <v>0</v>
      </c>
      <c r="BJ335" s="23" t="s">
        <v>80</v>
      </c>
      <c r="BK335" s="223">
        <f>ROUND(I335*H335,2)</f>
        <v>0</v>
      </c>
      <c r="BL335" s="23" t="s">
        <v>188</v>
      </c>
      <c r="BM335" s="23" t="s">
        <v>1049</v>
      </c>
    </row>
    <row r="336" s="9" customFormat="1" ht="37.44" customHeight="1">
      <c r="B336" s="197"/>
      <c r="C336" s="198"/>
      <c r="D336" s="199" t="s">
        <v>71</v>
      </c>
      <c r="E336" s="200" t="s">
        <v>1050</v>
      </c>
      <c r="F336" s="200" t="s">
        <v>1051</v>
      </c>
      <c r="G336" s="198"/>
      <c r="H336" s="198"/>
      <c r="I336" s="201"/>
      <c r="J336" s="202">
        <f>BK336</f>
        <v>0</v>
      </c>
      <c r="K336" s="198"/>
      <c r="L336" s="203"/>
      <c r="M336" s="204"/>
      <c r="N336" s="205"/>
      <c r="O336" s="205"/>
      <c r="P336" s="206">
        <f>SUM(P337:P352)</f>
        <v>0</v>
      </c>
      <c r="Q336" s="205"/>
      <c r="R336" s="206">
        <f>SUM(R337:R352)</f>
        <v>0.14522459999999998</v>
      </c>
      <c r="S336" s="205"/>
      <c r="T336" s="207">
        <f>SUM(T337:T352)</f>
        <v>0</v>
      </c>
      <c r="AR336" s="208" t="s">
        <v>80</v>
      </c>
      <c r="AT336" s="209" t="s">
        <v>71</v>
      </c>
      <c r="AU336" s="209" t="s">
        <v>72</v>
      </c>
      <c r="AY336" s="208" t="s">
        <v>181</v>
      </c>
      <c r="BK336" s="210">
        <f>SUM(BK337:BK352)</f>
        <v>0</v>
      </c>
    </row>
    <row r="337" s="1" customFormat="1" ht="16.5" customHeight="1">
      <c r="B337" s="45"/>
      <c r="C337" s="211" t="s">
        <v>1052</v>
      </c>
      <c r="D337" s="211" t="s">
        <v>182</v>
      </c>
      <c r="E337" s="212" t="s">
        <v>1053</v>
      </c>
      <c r="F337" s="213" t="s">
        <v>1054</v>
      </c>
      <c r="G337" s="214" t="s">
        <v>182</v>
      </c>
      <c r="H337" s="215">
        <v>444.80000000000001</v>
      </c>
      <c r="I337" s="216"/>
      <c r="J337" s="217">
        <f>ROUND(I337*H337,2)</f>
        <v>0</v>
      </c>
      <c r="K337" s="213" t="s">
        <v>186</v>
      </c>
      <c r="L337" s="218"/>
      <c r="M337" s="219" t="s">
        <v>21</v>
      </c>
      <c r="N337" s="220" t="s">
        <v>43</v>
      </c>
      <c r="O337" s="46"/>
      <c r="P337" s="221">
        <f>O337*H337</f>
        <v>0</v>
      </c>
      <c r="Q337" s="221">
        <v>0</v>
      </c>
      <c r="R337" s="221">
        <f>Q337*H337</f>
        <v>0</v>
      </c>
      <c r="S337" s="221">
        <v>0</v>
      </c>
      <c r="T337" s="222">
        <f>S337*H337</f>
        <v>0</v>
      </c>
      <c r="AR337" s="23" t="s">
        <v>187</v>
      </c>
      <c r="AT337" s="23" t="s">
        <v>182</v>
      </c>
      <c r="AU337" s="23" t="s">
        <v>80</v>
      </c>
      <c r="AY337" s="23" t="s">
        <v>181</v>
      </c>
      <c r="BE337" s="223">
        <f>IF(N337="základní",J337,0)</f>
        <v>0</v>
      </c>
      <c r="BF337" s="223">
        <f>IF(N337="snížená",J337,0)</f>
        <v>0</v>
      </c>
      <c r="BG337" s="223">
        <f>IF(N337="zákl. přenesená",J337,0)</f>
        <v>0</v>
      </c>
      <c r="BH337" s="223">
        <f>IF(N337="sníž. přenesená",J337,0)</f>
        <v>0</v>
      </c>
      <c r="BI337" s="223">
        <f>IF(N337="nulová",J337,0)</f>
        <v>0</v>
      </c>
      <c r="BJ337" s="23" t="s">
        <v>80</v>
      </c>
      <c r="BK337" s="223">
        <f>ROUND(I337*H337,2)</f>
        <v>0</v>
      </c>
      <c r="BL337" s="23" t="s">
        <v>188</v>
      </c>
      <c r="BM337" s="23" t="s">
        <v>1055</v>
      </c>
    </row>
    <row r="338" s="1" customFormat="1" ht="16.5" customHeight="1">
      <c r="B338" s="45"/>
      <c r="C338" s="211" t="s">
        <v>1056</v>
      </c>
      <c r="D338" s="211" t="s">
        <v>182</v>
      </c>
      <c r="E338" s="212" t="s">
        <v>1057</v>
      </c>
      <c r="F338" s="213" t="s">
        <v>1058</v>
      </c>
      <c r="G338" s="214" t="s">
        <v>430</v>
      </c>
      <c r="H338" s="215">
        <v>26</v>
      </c>
      <c r="I338" s="216"/>
      <c r="J338" s="217">
        <f>ROUND(I338*H338,2)</f>
        <v>0</v>
      </c>
      <c r="K338" s="213" t="s">
        <v>186</v>
      </c>
      <c r="L338" s="218"/>
      <c r="M338" s="219" t="s">
        <v>21</v>
      </c>
      <c r="N338" s="220" t="s">
        <v>43</v>
      </c>
      <c r="O338" s="46"/>
      <c r="P338" s="221">
        <f>O338*H338</f>
        <v>0</v>
      </c>
      <c r="Q338" s="221">
        <v>0</v>
      </c>
      <c r="R338" s="221">
        <f>Q338*H338</f>
        <v>0</v>
      </c>
      <c r="S338" s="221">
        <v>0</v>
      </c>
      <c r="T338" s="222">
        <f>S338*H338</f>
        <v>0</v>
      </c>
      <c r="AR338" s="23" t="s">
        <v>187</v>
      </c>
      <c r="AT338" s="23" t="s">
        <v>182</v>
      </c>
      <c r="AU338" s="23" t="s">
        <v>80</v>
      </c>
      <c r="AY338" s="23" t="s">
        <v>181</v>
      </c>
      <c r="BE338" s="223">
        <f>IF(N338="základní",J338,0)</f>
        <v>0</v>
      </c>
      <c r="BF338" s="223">
        <f>IF(N338="snížená",J338,0)</f>
        <v>0</v>
      </c>
      <c r="BG338" s="223">
        <f>IF(N338="zákl. přenesená",J338,0)</f>
        <v>0</v>
      </c>
      <c r="BH338" s="223">
        <f>IF(N338="sníž. přenesená",J338,0)</f>
        <v>0</v>
      </c>
      <c r="BI338" s="223">
        <f>IF(N338="nulová",J338,0)</f>
        <v>0</v>
      </c>
      <c r="BJ338" s="23" t="s">
        <v>80</v>
      </c>
      <c r="BK338" s="223">
        <f>ROUND(I338*H338,2)</f>
        <v>0</v>
      </c>
      <c r="BL338" s="23" t="s">
        <v>188</v>
      </c>
      <c r="BM338" s="23" t="s">
        <v>1059</v>
      </c>
    </row>
    <row r="339" s="1" customFormat="1" ht="16.5" customHeight="1">
      <c r="B339" s="45"/>
      <c r="C339" s="211" t="s">
        <v>1060</v>
      </c>
      <c r="D339" s="211" t="s">
        <v>182</v>
      </c>
      <c r="E339" s="212" t="s">
        <v>1061</v>
      </c>
      <c r="F339" s="213" t="s">
        <v>1062</v>
      </c>
      <c r="G339" s="214" t="s">
        <v>430</v>
      </c>
      <c r="H339" s="215">
        <v>5</v>
      </c>
      <c r="I339" s="216"/>
      <c r="J339" s="217">
        <f>ROUND(I339*H339,2)</f>
        <v>0</v>
      </c>
      <c r="K339" s="213" t="s">
        <v>186</v>
      </c>
      <c r="L339" s="218"/>
      <c r="M339" s="219" t="s">
        <v>21</v>
      </c>
      <c r="N339" s="220" t="s">
        <v>43</v>
      </c>
      <c r="O339" s="46"/>
      <c r="P339" s="221">
        <f>O339*H339</f>
        <v>0</v>
      </c>
      <c r="Q339" s="221">
        <v>0</v>
      </c>
      <c r="R339" s="221">
        <f>Q339*H339</f>
        <v>0</v>
      </c>
      <c r="S339" s="221">
        <v>0</v>
      </c>
      <c r="T339" s="222">
        <f>S339*H339</f>
        <v>0</v>
      </c>
      <c r="AR339" s="23" t="s">
        <v>187</v>
      </c>
      <c r="AT339" s="23" t="s">
        <v>182</v>
      </c>
      <c r="AU339" s="23" t="s">
        <v>80</v>
      </c>
      <c r="AY339" s="23" t="s">
        <v>181</v>
      </c>
      <c r="BE339" s="223">
        <f>IF(N339="základní",J339,0)</f>
        <v>0</v>
      </c>
      <c r="BF339" s="223">
        <f>IF(N339="snížená",J339,0)</f>
        <v>0</v>
      </c>
      <c r="BG339" s="223">
        <f>IF(N339="zákl. přenesená",J339,0)</f>
        <v>0</v>
      </c>
      <c r="BH339" s="223">
        <f>IF(N339="sníž. přenesená",J339,0)</f>
        <v>0</v>
      </c>
      <c r="BI339" s="223">
        <f>IF(N339="nulová",J339,0)</f>
        <v>0</v>
      </c>
      <c r="BJ339" s="23" t="s">
        <v>80</v>
      </c>
      <c r="BK339" s="223">
        <f>ROUND(I339*H339,2)</f>
        <v>0</v>
      </c>
      <c r="BL339" s="23" t="s">
        <v>188</v>
      </c>
      <c r="BM339" s="23" t="s">
        <v>1063</v>
      </c>
    </row>
    <row r="340" s="1" customFormat="1" ht="16.5" customHeight="1">
      <c r="B340" s="45"/>
      <c r="C340" s="211" t="s">
        <v>1064</v>
      </c>
      <c r="D340" s="211" t="s">
        <v>182</v>
      </c>
      <c r="E340" s="212" t="s">
        <v>1065</v>
      </c>
      <c r="F340" s="213" t="s">
        <v>1066</v>
      </c>
      <c r="G340" s="214" t="s">
        <v>430</v>
      </c>
      <c r="H340" s="215">
        <v>1</v>
      </c>
      <c r="I340" s="216"/>
      <c r="J340" s="217">
        <f>ROUND(I340*H340,2)</f>
        <v>0</v>
      </c>
      <c r="K340" s="213" t="s">
        <v>186</v>
      </c>
      <c r="L340" s="218"/>
      <c r="M340" s="219" t="s">
        <v>21</v>
      </c>
      <c r="N340" s="220" t="s">
        <v>43</v>
      </c>
      <c r="O340" s="46"/>
      <c r="P340" s="221">
        <f>O340*H340</f>
        <v>0</v>
      </c>
      <c r="Q340" s="221">
        <v>0</v>
      </c>
      <c r="R340" s="221">
        <f>Q340*H340</f>
        <v>0</v>
      </c>
      <c r="S340" s="221">
        <v>0</v>
      </c>
      <c r="T340" s="222">
        <f>S340*H340</f>
        <v>0</v>
      </c>
      <c r="AR340" s="23" t="s">
        <v>187</v>
      </c>
      <c r="AT340" s="23" t="s">
        <v>182</v>
      </c>
      <c r="AU340" s="23" t="s">
        <v>80</v>
      </c>
      <c r="AY340" s="23" t="s">
        <v>181</v>
      </c>
      <c r="BE340" s="223">
        <f>IF(N340="základní",J340,0)</f>
        <v>0</v>
      </c>
      <c r="BF340" s="223">
        <f>IF(N340="snížená",J340,0)</f>
        <v>0</v>
      </c>
      <c r="BG340" s="223">
        <f>IF(N340="zákl. přenesená",J340,0)</f>
        <v>0</v>
      </c>
      <c r="BH340" s="223">
        <f>IF(N340="sníž. přenesená",J340,0)</f>
        <v>0</v>
      </c>
      <c r="BI340" s="223">
        <f>IF(N340="nulová",J340,0)</f>
        <v>0</v>
      </c>
      <c r="BJ340" s="23" t="s">
        <v>80</v>
      </c>
      <c r="BK340" s="223">
        <f>ROUND(I340*H340,2)</f>
        <v>0</v>
      </c>
      <c r="BL340" s="23" t="s">
        <v>188</v>
      </c>
      <c r="BM340" s="23" t="s">
        <v>1067</v>
      </c>
    </row>
    <row r="341" s="1" customFormat="1" ht="16.5" customHeight="1">
      <c r="B341" s="45"/>
      <c r="C341" s="211" t="s">
        <v>1068</v>
      </c>
      <c r="D341" s="211" t="s">
        <v>182</v>
      </c>
      <c r="E341" s="212" t="s">
        <v>1069</v>
      </c>
      <c r="F341" s="213" t="s">
        <v>1070</v>
      </c>
      <c r="G341" s="214" t="s">
        <v>430</v>
      </c>
      <c r="H341" s="215">
        <v>1</v>
      </c>
      <c r="I341" s="216"/>
      <c r="J341" s="217">
        <f>ROUND(I341*H341,2)</f>
        <v>0</v>
      </c>
      <c r="K341" s="213" t="s">
        <v>186</v>
      </c>
      <c r="L341" s="218"/>
      <c r="M341" s="219" t="s">
        <v>21</v>
      </c>
      <c r="N341" s="220" t="s">
        <v>43</v>
      </c>
      <c r="O341" s="46"/>
      <c r="P341" s="221">
        <f>O341*H341</f>
        <v>0</v>
      </c>
      <c r="Q341" s="221">
        <v>0</v>
      </c>
      <c r="R341" s="221">
        <f>Q341*H341</f>
        <v>0</v>
      </c>
      <c r="S341" s="221">
        <v>0</v>
      </c>
      <c r="T341" s="222">
        <f>S341*H341</f>
        <v>0</v>
      </c>
      <c r="AR341" s="23" t="s">
        <v>187</v>
      </c>
      <c r="AT341" s="23" t="s">
        <v>182</v>
      </c>
      <c r="AU341" s="23" t="s">
        <v>80</v>
      </c>
      <c r="AY341" s="23" t="s">
        <v>181</v>
      </c>
      <c r="BE341" s="223">
        <f>IF(N341="základní",J341,0)</f>
        <v>0</v>
      </c>
      <c r="BF341" s="223">
        <f>IF(N341="snížená",J341,0)</f>
        <v>0</v>
      </c>
      <c r="BG341" s="223">
        <f>IF(N341="zákl. přenesená",J341,0)</f>
        <v>0</v>
      </c>
      <c r="BH341" s="223">
        <f>IF(N341="sníž. přenesená",J341,0)</f>
        <v>0</v>
      </c>
      <c r="BI341" s="223">
        <f>IF(N341="nulová",J341,0)</f>
        <v>0</v>
      </c>
      <c r="BJ341" s="23" t="s">
        <v>80</v>
      </c>
      <c r="BK341" s="223">
        <f>ROUND(I341*H341,2)</f>
        <v>0</v>
      </c>
      <c r="BL341" s="23" t="s">
        <v>188</v>
      </c>
      <c r="BM341" s="23" t="s">
        <v>1071</v>
      </c>
    </row>
    <row r="342" s="1" customFormat="1" ht="16.5" customHeight="1">
      <c r="B342" s="45"/>
      <c r="C342" s="211" t="s">
        <v>1072</v>
      </c>
      <c r="D342" s="211" t="s">
        <v>182</v>
      </c>
      <c r="E342" s="212" t="s">
        <v>1073</v>
      </c>
      <c r="F342" s="213" t="s">
        <v>1074</v>
      </c>
      <c r="G342" s="214" t="s">
        <v>430</v>
      </c>
      <c r="H342" s="215">
        <v>1</v>
      </c>
      <c r="I342" s="216"/>
      <c r="J342" s="217">
        <f>ROUND(I342*H342,2)</f>
        <v>0</v>
      </c>
      <c r="K342" s="213" t="s">
        <v>186</v>
      </c>
      <c r="L342" s="218"/>
      <c r="M342" s="219" t="s">
        <v>21</v>
      </c>
      <c r="N342" s="220" t="s">
        <v>43</v>
      </c>
      <c r="O342" s="46"/>
      <c r="P342" s="221">
        <f>O342*H342</f>
        <v>0</v>
      </c>
      <c r="Q342" s="221">
        <v>0</v>
      </c>
      <c r="R342" s="221">
        <f>Q342*H342</f>
        <v>0</v>
      </c>
      <c r="S342" s="221">
        <v>0</v>
      </c>
      <c r="T342" s="222">
        <f>S342*H342</f>
        <v>0</v>
      </c>
      <c r="AR342" s="23" t="s">
        <v>187</v>
      </c>
      <c r="AT342" s="23" t="s">
        <v>182</v>
      </c>
      <c r="AU342" s="23" t="s">
        <v>80</v>
      </c>
      <c r="AY342" s="23" t="s">
        <v>181</v>
      </c>
      <c r="BE342" s="223">
        <f>IF(N342="základní",J342,0)</f>
        <v>0</v>
      </c>
      <c r="BF342" s="223">
        <f>IF(N342="snížená",J342,0)</f>
        <v>0</v>
      </c>
      <c r="BG342" s="223">
        <f>IF(N342="zákl. přenesená",J342,0)</f>
        <v>0</v>
      </c>
      <c r="BH342" s="223">
        <f>IF(N342="sníž. přenesená",J342,0)</f>
        <v>0</v>
      </c>
      <c r="BI342" s="223">
        <f>IF(N342="nulová",J342,0)</f>
        <v>0</v>
      </c>
      <c r="BJ342" s="23" t="s">
        <v>80</v>
      </c>
      <c r="BK342" s="223">
        <f>ROUND(I342*H342,2)</f>
        <v>0</v>
      </c>
      <c r="BL342" s="23" t="s">
        <v>188</v>
      </c>
      <c r="BM342" s="23" t="s">
        <v>1075</v>
      </c>
    </row>
    <row r="343" s="1" customFormat="1" ht="16.5" customHeight="1">
      <c r="B343" s="45"/>
      <c r="C343" s="211" t="s">
        <v>1076</v>
      </c>
      <c r="D343" s="211" t="s">
        <v>182</v>
      </c>
      <c r="E343" s="212" t="s">
        <v>1077</v>
      </c>
      <c r="F343" s="213" t="s">
        <v>1078</v>
      </c>
      <c r="G343" s="214" t="s">
        <v>430</v>
      </c>
      <c r="H343" s="215">
        <v>7</v>
      </c>
      <c r="I343" s="216"/>
      <c r="J343" s="217">
        <f>ROUND(I343*H343,2)</f>
        <v>0</v>
      </c>
      <c r="K343" s="213" t="s">
        <v>186</v>
      </c>
      <c r="L343" s="218"/>
      <c r="M343" s="219" t="s">
        <v>21</v>
      </c>
      <c r="N343" s="220" t="s">
        <v>43</v>
      </c>
      <c r="O343" s="46"/>
      <c r="P343" s="221">
        <f>O343*H343</f>
        <v>0</v>
      </c>
      <c r="Q343" s="221">
        <v>0</v>
      </c>
      <c r="R343" s="221">
        <f>Q343*H343</f>
        <v>0</v>
      </c>
      <c r="S343" s="221">
        <v>0</v>
      </c>
      <c r="T343" s="222">
        <f>S343*H343</f>
        <v>0</v>
      </c>
      <c r="AR343" s="23" t="s">
        <v>187</v>
      </c>
      <c r="AT343" s="23" t="s">
        <v>182</v>
      </c>
      <c r="AU343" s="23" t="s">
        <v>80</v>
      </c>
      <c r="AY343" s="23" t="s">
        <v>181</v>
      </c>
      <c r="BE343" s="223">
        <f>IF(N343="základní",J343,0)</f>
        <v>0</v>
      </c>
      <c r="BF343" s="223">
        <f>IF(N343="snížená",J343,0)</f>
        <v>0</v>
      </c>
      <c r="BG343" s="223">
        <f>IF(N343="zákl. přenesená",J343,0)</f>
        <v>0</v>
      </c>
      <c r="BH343" s="223">
        <f>IF(N343="sníž. přenesená",J343,0)</f>
        <v>0</v>
      </c>
      <c r="BI343" s="223">
        <f>IF(N343="nulová",J343,0)</f>
        <v>0</v>
      </c>
      <c r="BJ343" s="23" t="s">
        <v>80</v>
      </c>
      <c r="BK343" s="223">
        <f>ROUND(I343*H343,2)</f>
        <v>0</v>
      </c>
      <c r="BL343" s="23" t="s">
        <v>188</v>
      </c>
      <c r="BM343" s="23" t="s">
        <v>1079</v>
      </c>
    </row>
    <row r="344" s="1" customFormat="1" ht="16.5" customHeight="1">
      <c r="B344" s="45"/>
      <c r="C344" s="211" t="s">
        <v>1080</v>
      </c>
      <c r="D344" s="211" t="s">
        <v>182</v>
      </c>
      <c r="E344" s="212" t="s">
        <v>1081</v>
      </c>
      <c r="F344" s="213" t="s">
        <v>1082</v>
      </c>
      <c r="G344" s="214" t="s">
        <v>430</v>
      </c>
      <c r="H344" s="215">
        <v>6</v>
      </c>
      <c r="I344" s="216"/>
      <c r="J344" s="217">
        <f>ROUND(I344*H344,2)</f>
        <v>0</v>
      </c>
      <c r="K344" s="213" t="s">
        <v>186</v>
      </c>
      <c r="L344" s="218"/>
      <c r="M344" s="219" t="s">
        <v>21</v>
      </c>
      <c r="N344" s="220" t="s">
        <v>43</v>
      </c>
      <c r="O344" s="46"/>
      <c r="P344" s="221">
        <f>O344*H344</f>
        <v>0</v>
      </c>
      <c r="Q344" s="221">
        <v>0</v>
      </c>
      <c r="R344" s="221">
        <f>Q344*H344</f>
        <v>0</v>
      </c>
      <c r="S344" s="221">
        <v>0</v>
      </c>
      <c r="T344" s="222">
        <f>S344*H344</f>
        <v>0</v>
      </c>
      <c r="AR344" s="23" t="s">
        <v>187</v>
      </c>
      <c r="AT344" s="23" t="s">
        <v>182</v>
      </c>
      <c r="AU344" s="23" t="s">
        <v>80</v>
      </c>
      <c r="AY344" s="23" t="s">
        <v>181</v>
      </c>
      <c r="BE344" s="223">
        <f>IF(N344="základní",J344,0)</f>
        <v>0</v>
      </c>
      <c r="BF344" s="223">
        <f>IF(N344="snížená",J344,0)</f>
        <v>0</v>
      </c>
      <c r="BG344" s="223">
        <f>IF(N344="zákl. přenesená",J344,0)</f>
        <v>0</v>
      </c>
      <c r="BH344" s="223">
        <f>IF(N344="sníž. přenesená",J344,0)</f>
        <v>0</v>
      </c>
      <c r="BI344" s="223">
        <f>IF(N344="nulová",J344,0)</f>
        <v>0</v>
      </c>
      <c r="BJ344" s="23" t="s">
        <v>80</v>
      </c>
      <c r="BK344" s="223">
        <f>ROUND(I344*H344,2)</f>
        <v>0</v>
      </c>
      <c r="BL344" s="23" t="s">
        <v>188</v>
      </c>
      <c r="BM344" s="23" t="s">
        <v>1083</v>
      </c>
    </row>
    <row r="345" s="1" customFormat="1" ht="25.5" customHeight="1">
      <c r="B345" s="45"/>
      <c r="C345" s="211" t="s">
        <v>1084</v>
      </c>
      <c r="D345" s="211" t="s">
        <v>182</v>
      </c>
      <c r="E345" s="212" t="s">
        <v>1085</v>
      </c>
      <c r="F345" s="213" t="s">
        <v>1086</v>
      </c>
      <c r="G345" s="214" t="s">
        <v>430</v>
      </c>
      <c r="H345" s="215">
        <v>1</v>
      </c>
      <c r="I345" s="216"/>
      <c r="J345" s="217">
        <f>ROUND(I345*H345,2)</f>
        <v>0</v>
      </c>
      <c r="K345" s="213" t="s">
        <v>186</v>
      </c>
      <c r="L345" s="218"/>
      <c r="M345" s="219" t="s">
        <v>21</v>
      </c>
      <c r="N345" s="220" t="s">
        <v>43</v>
      </c>
      <c r="O345" s="46"/>
      <c r="P345" s="221">
        <f>O345*H345</f>
        <v>0</v>
      </c>
      <c r="Q345" s="221">
        <v>0</v>
      </c>
      <c r="R345" s="221">
        <f>Q345*H345</f>
        <v>0</v>
      </c>
      <c r="S345" s="221">
        <v>0</v>
      </c>
      <c r="T345" s="222">
        <f>S345*H345</f>
        <v>0</v>
      </c>
      <c r="AR345" s="23" t="s">
        <v>187</v>
      </c>
      <c r="AT345" s="23" t="s">
        <v>182</v>
      </c>
      <c r="AU345" s="23" t="s">
        <v>80</v>
      </c>
      <c r="AY345" s="23" t="s">
        <v>181</v>
      </c>
      <c r="BE345" s="223">
        <f>IF(N345="základní",J345,0)</f>
        <v>0</v>
      </c>
      <c r="BF345" s="223">
        <f>IF(N345="snížená",J345,0)</f>
        <v>0</v>
      </c>
      <c r="BG345" s="223">
        <f>IF(N345="zákl. přenesená",J345,0)</f>
        <v>0</v>
      </c>
      <c r="BH345" s="223">
        <f>IF(N345="sníž. přenesená",J345,0)</f>
        <v>0</v>
      </c>
      <c r="BI345" s="223">
        <f>IF(N345="nulová",J345,0)</f>
        <v>0</v>
      </c>
      <c r="BJ345" s="23" t="s">
        <v>80</v>
      </c>
      <c r="BK345" s="223">
        <f>ROUND(I345*H345,2)</f>
        <v>0</v>
      </c>
      <c r="BL345" s="23" t="s">
        <v>188</v>
      </c>
      <c r="BM345" s="23" t="s">
        <v>1087</v>
      </c>
    </row>
    <row r="346" s="1" customFormat="1" ht="25.5" customHeight="1">
      <c r="B346" s="45"/>
      <c r="C346" s="211" t="s">
        <v>1088</v>
      </c>
      <c r="D346" s="211" t="s">
        <v>182</v>
      </c>
      <c r="E346" s="212" t="s">
        <v>1089</v>
      </c>
      <c r="F346" s="213" t="s">
        <v>1090</v>
      </c>
      <c r="G346" s="214" t="s">
        <v>430</v>
      </c>
      <c r="H346" s="215">
        <v>1</v>
      </c>
      <c r="I346" s="216"/>
      <c r="J346" s="217">
        <f>ROUND(I346*H346,2)</f>
        <v>0</v>
      </c>
      <c r="K346" s="213" t="s">
        <v>186</v>
      </c>
      <c r="L346" s="218"/>
      <c r="M346" s="219" t="s">
        <v>21</v>
      </c>
      <c r="N346" s="220" t="s">
        <v>43</v>
      </c>
      <c r="O346" s="46"/>
      <c r="P346" s="221">
        <f>O346*H346</f>
        <v>0</v>
      </c>
      <c r="Q346" s="221">
        <v>0</v>
      </c>
      <c r="R346" s="221">
        <f>Q346*H346</f>
        <v>0</v>
      </c>
      <c r="S346" s="221">
        <v>0</v>
      </c>
      <c r="T346" s="222">
        <f>S346*H346</f>
        <v>0</v>
      </c>
      <c r="AR346" s="23" t="s">
        <v>187</v>
      </c>
      <c r="AT346" s="23" t="s">
        <v>182</v>
      </c>
      <c r="AU346" s="23" t="s">
        <v>80</v>
      </c>
      <c r="AY346" s="23" t="s">
        <v>181</v>
      </c>
      <c r="BE346" s="223">
        <f>IF(N346="základní",J346,0)</f>
        <v>0</v>
      </c>
      <c r="BF346" s="223">
        <f>IF(N346="snížená",J346,0)</f>
        <v>0</v>
      </c>
      <c r="BG346" s="223">
        <f>IF(N346="zákl. přenesená",J346,0)</f>
        <v>0</v>
      </c>
      <c r="BH346" s="223">
        <f>IF(N346="sníž. přenesená",J346,0)</f>
        <v>0</v>
      </c>
      <c r="BI346" s="223">
        <f>IF(N346="nulová",J346,0)</f>
        <v>0</v>
      </c>
      <c r="BJ346" s="23" t="s">
        <v>80</v>
      </c>
      <c r="BK346" s="223">
        <f>ROUND(I346*H346,2)</f>
        <v>0</v>
      </c>
      <c r="BL346" s="23" t="s">
        <v>188</v>
      </c>
      <c r="BM346" s="23" t="s">
        <v>1091</v>
      </c>
    </row>
    <row r="347" s="1" customFormat="1" ht="16.5" customHeight="1">
      <c r="B347" s="45"/>
      <c r="C347" s="211" t="s">
        <v>1092</v>
      </c>
      <c r="D347" s="211" t="s">
        <v>182</v>
      </c>
      <c r="E347" s="212" t="s">
        <v>1093</v>
      </c>
      <c r="F347" s="213" t="s">
        <v>1094</v>
      </c>
      <c r="G347" s="214" t="s">
        <v>182</v>
      </c>
      <c r="H347" s="215">
        <v>74.849999999999994</v>
      </c>
      <c r="I347" s="216"/>
      <c r="J347" s="217">
        <f>ROUND(I347*H347,2)</f>
        <v>0</v>
      </c>
      <c r="K347" s="213" t="s">
        <v>186</v>
      </c>
      <c r="L347" s="218"/>
      <c r="M347" s="219" t="s">
        <v>21</v>
      </c>
      <c r="N347" s="220" t="s">
        <v>43</v>
      </c>
      <c r="O347" s="46"/>
      <c r="P347" s="221">
        <f>O347*H347</f>
        <v>0</v>
      </c>
      <c r="Q347" s="221">
        <v>0</v>
      </c>
      <c r="R347" s="221">
        <f>Q347*H347</f>
        <v>0</v>
      </c>
      <c r="S347" s="221">
        <v>0</v>
      </c>
      <c r="T347" s="222">
        <f>S347*H347</f>
        <v>0</v>
      </c>
      <c r="AR347" s="23" t="s">
        <v>187</v>
      </c>
      <c r="AT347" s="23" t="s">
        <v>182</v>
      </c>
      <c r="AU347" s="23" t="s">
        <v>80</v>
      </c>
      <c r="AY347" s="23" t="s">
        <v>181</v>
      </c>
      <c r="BE347" s="223">
        <f>IF(N347="základní",J347,0)</f>
        <v>0</v>
      </c>
      <c r="BF347" s="223">
        <f>IF(N347="snížená",J347,0)</f>
        <v>0</v>
      </c>
      <c r="BG347" s="223">
        <f>IF(N347="zákl. přenesená",J347,0)</f>
        <v>0</v>
      </c>
      <c r="BH347" s="223">
        <f>IF(N347="sníž. přenesená",J347,0)</f>
        <v>0</v>
      </c>
      <c r="BI347" s="223">
        <f>IF(N347="nulová",J347,0)</f>
        <v>0</v>
      </c>
      <c r="BJ347" s="23" t="s">
        <v>80</v>
      </c>
      <c r="BK347" s="223">
        <f>ROUND(I347*H347,2)</f>
        <v>0</v>
      </c>
      <c r="BL347" s="23" t="s">
        <v>188</v>
      </c>
      <c r="BM347" s="23" t="s">
        <v>1095</v>
      </c>
    </row>
    <row r="348" s="1" customFormat="1" ht="16.5" customHeight="1">
      <c r="B348" s="45"/>
      <c r="C348" s="211" t="s">
        <v>1096</v>
      </c>
      <c r="D348" s="211" t="s">
        <v>182</v>
      </c>
      <c r="E348" s="212" t="s">
        <v>1097</v>
      </c>
      <c r="F348" s="213" t="s">
        <v>1098</v>
      </c>
      <c r="G348" s="214" t="s">
        <v>182</v>
      </c>
      <c r="H348" s="215">
        <v>76.346999999999994</v>
      </c>
      <c r="I348" s="216"/>
      <c r="J348" s="217">
        <f>ROUND(I348*H348,2)</f>
        <v>0</v>
      </c>
      <c r="K348" s="213" t="s">
        <v>186</v>
      </c>
      <c r="L348" s="218"/>
      <c r="M348" s="219" t="s">
        <v>21</v>
      </c>
      <c r="N348" s="220" t="s">
        <v>43</v>
      </c>
      <c r="O348" s="46"/>
      <c r="P348" s="221">
        <f>O348*H348</f>
        <v>0</v>
      </c>
      <c r="Q348" s="221">
        <v>0.0018</v>
      </c>
      <c r="R348" s="221">
        <f>Q348*H348</f>
        <v>0.13742459999999998</v>
      </c>
      <c r="S348" s="221">
        <v>0</v>
      </c>
      <c r="T348" s="222">
        <f>S348*H348</f>
        <v>0</v>
      </c>
      <c r="AR348" s="23" t="s">
        <v>187</v>
      </c>
      <c r="AT348" s="23" t="s">
        <v>182</v>
      </c>
      <c r="AU348" s="23" t="s">
        <v>80</v>
      </c>
      <c r="AY348" s="23" t="s">
        <v>181</v>
      </c>
      <c r="BE348" s="223">
        <f>IF(N348="základní",J348,0)</f>
        <v>0</v>
      </c>
      <c r="BF348" s="223">
        <f>IF(N348="snížená",J348,0)</f>
        <v>0</v>
      </c>
      <c r="BG348" s="223">
        <f>IF(N348="zákl. přenesená",J348,0)</f>
        <v>0</v>
      </c>
      <c r="BH348" s="223">
        <f>IF(N348="sníž. přenesená",J348,0)</f>
        <v>0</v>
      </c>
      <c r="BI348" s="223">
        <f>IF(N348="nulová",J348,0)</f>
        <v>0</v>
      </c>
      <c r="BJ348" s="23" t="s">
        <v>80</v>
      </c>
      <c r="BK348" s="223">
        <f>ROUND(I348*H348,2)</f>
        <v>0</v>
      </c>
      <c r="BL348" s="23" t="s">
        <v>188</v>
      </c>
      <c r="BM348" s="23" t="s">
        <v>1099</v>
      </c>
    </row>
    <row r="349" s="1" customFormat="1" ht="16.5" customHeight="1">
      <c r="B349" s="45"/>
      <c r="C349" s="211" t="s">
        <v>1100</v>
      </c>
      <c r="D349" s="211" t="s">
        <v>182</v>
      </c>
      <c r="E349" s="212" t="s">
        <v>1101</v>
      </c>
      <c r="F349" s="213" t="s">
        <v>1102</v>
      </c>
      <c r="G349" s="214" t="s">
        <v>185</v>
      </c>
      <c r="H349" s="215">
        <v>39</v>
      </c>
      <c r="I349" s="216"/>
      <c r="J349" s="217">
        <f>ROUND(I349*H349,2)</f>
        <v>0</v>
      </c>
      <c r="K349" s="213" t="s">
        <v>186</v>
      </c>
      <c r="L349" s="218"/>
      <c r="M349" s="219" t="s">
        <v>21</v>
      </c>
      <c r="N349" s="220" t="s">
        <v>43</v>
      </c>
      <c r="O349" s="46"/>
      <c r="P349" s="221">
        <f>O349*H349</f>
        <v>0</v>
      </c>
      <c r="Q349" s="221">
        <v>0.00020000000000000001</v>
      </c>
      <c r="R349" s="221">
        <f>Q349*H349</f>
        <v>0.0078000000000000005</v>
      </c>
      <c r="S349" s="221">
        <v>0</v>
      </c>
      <c r="T349" s="222">
        <f>S349*H349</f>
        <v>0</v>
      </c>
      <c r="AR349" s="23" t="s">
        <v>187</v>
      </c>
      <c r="AT349" s="23" t="s">
        <v>182</v>
      </c>
      <c r="AU349" s="23" t="s">
        <v>80</v>
      </c>
      <c r="AY349" s="23" t="s">
        <v>181</v>
      </c>
      <c r="BE349" s="223">
        <f>IF(N349="základní",J349,0)</f>
        <v>0</v>
      </c>
      <c r="BF349" s="223">
        <f>IF(N349="snížená",J349,0)</f>
        <v>0</v>
      </c>
      <c r="BG349" s="223">
        <f>IF(N349="zákl. přenesená",J349,0)</f>
        <v>0</v>
      </c>
      <c r="BH349" s="223">
        <f>IF(N349="sníž. přenesená",J349,0)</f>
        <v>0</v>
      </c>
      <c r="BI349" s="223">
        <f>IF(N349="nulová",J349,0)</f>
        <v>0</v>
      </c>
      <c r="BJ349" s="23" t="s">
        <v>80</v>
      </c>
      <c r="BK349" s="223">
        <f>ROUND(I349*H349,2)</f>
        <v>0</v>
      </c>
      <c r="BL349" s="23" t="s">
        <v>188</v>
      </c>
      <c r="BM349" s="23" t="s">
        <v>1103</v>
      </c>
    </row>
    <row r="350" s="1" customFormat="1" ht="25.5" customHeight="1">
      <c r="B350" s="45"/>
      <c r="C350" s="211" t="s">
        <v>1104</v>
      </c>
      <c r="D350" s="211" t="s">
        <v>182</v>
      </c>
      <c r="E350" s="212" t="s">
        <v>1105</v>
      </c>
      <c r="F350" s="213" t="s">
        <v>1106</v>
      </c>
      <c r="G350" s="214" t="s">
        <v>225</v>
      </c>
      <c r="H350" s="215">
        <v>113.64</v>
      </c>
      <c r="I350" s="216"/>
      <c r="J350" s="217">
        <f>ROUND(I350*H350,2)</f>
        <v>0</v>
      </c>
      <c r="K350" s="213" t="s">
        <v>186</v>
      </c>
      <c r="L350" s="218"/>
      <c r="M350" s="219" t="s">
        <v>21</v>
      </c>
      <c r="N350" s="220" t="s">
        <v>43</v>
      </c>
      <c r="O350" s="46"/>
      <c r="P350" s="221">
        <f>O350*H350</f>
        <v>0</v>
      </c>
      <c r="Q350" s="221">
        <v>0</v>
      </c>
      <c r="R350" s="221">
        <f>Q350*H350</f>
        <v>0</v>
      </c>
      <c r="S350" s="221">
        <v>0</v>
      </c>
      <c r="T350" s="222">
        <f>S350*H350</f>
        <v>0</v>
      </c>
      <c r="AR350" s="23" t="s">
        <v>187</v>
      </c>
      <c r="AT350" s="23" t="s">
        <v>182</v>
      </c>
      <c r="AU350" s="23" t="s">
        <v>80</v>
      </c>
      <c r="AY350" s="23" t="s">
        <v>181</v>
      </c>
      <c r="BE350" s="223">
        <f>IF(N350="základní",J350,0)</f>
        <v>0</v>
      </c>
      <c r="BF350" s="223">
        <f>IF(N350="snížená",J350,0)</f>
        <v>0</v>
      </c>
      <c r="BG350" s="223">
        <f>IF(N350="zákl. přenesená",J350,0)</f>
        <v>0</v>
      </c>
      <c r="BH350" s="223">
        <f>IF(N350="sníž. přenesená",J350,0)</f>
        <v>0</v>
      </c>
      <c r="BI350" s="223">
        <f>IF(N350="nulová",J350,0)</f>
        <v>0</v>
      </c>
      <c r="BJ350" s="23" t="s">
        <v>80</v>
      </c>
      <c r="BK350" s="223">
        <f>ROUND(I350*H350,2)</f>
        <v>0</v>
      </c>
      <c r="BL350" s="23" t="s">
        <v>188</v>
      </c>
      <c r="BM350" s="23" t="s">
        <v>1107</v>
      </c>
    </row>
    <row r="351" s="1" customFormat="1" ht="25.5" customHeight="1">
      <c r="B351" s="45"/>
      <c r="C351" s="211" t="s">
        <v>1108</v>
      </c>
      <c r="D351" s="211" t="s">
        <v>182</v>
      </c>
      <c r="E351" s="212" t="s">
        <v>1109</v>
      </c>
      <c r="F351" s="213" t="s">
        <v>1110</v>
      </c>
      <c r="G351" s="214" t="s">
        <v>225</v>
      </c>
      <c r="H351" s="215">
        <v>113.64</v>
      </c>
      <c r="I351" s="216"/>
      <c r="J351" s="217">
        <f>ROUND(I351*H351,2)</f>
        <v>0</v>
      </c>
      <c r="K351" s="213" t="s">
        <v>186</v>
      </c>
      <c r="L351" s="218"/>
      <c r="M351" s="219" t="s">
        <v>21</v>
      </c>
      <c r="N351" s="220" t="s">
        <v>43</v>
      </c>
      <c r="O351" s="46"/>
      <c r="P351" s="221">
        <f>O351*H351</f>
        <v>0</v>
      </c>
      <c r="Q351" s="221">
        <v>0</v>
      </c>
      <c r="R351" s="221">
        <f>Q351*H351</f>
        <v>0</v>
      </c>
      <c r="S351" s="221">
        <v>0</v>
      </c>
      <c r="T351" s="222">
        <f>S351*H351</f>
        <v>0</v>
      </c>
      <c r="AR351" s="23" t="s">
        <v>187</v>
      </c>
      <c r="AT351" s="23" t="s">
        <v>182</v>
      </c>
      <c r="AU351" s="23" t="s">
        <v>80</v>
      </c>
      <c r="AY351" s="23" t="s">
        <v>181</v>
      </c>
      <c r="BE351" s="223">
        <f>IF(N351="základní",J351,0)</f>
        <v>0</v>
      </c>
      <c r="BF351" s="223">
        <f>IF(N351="snížená",J351,0)</f>
        <v>0</v>
      </c>
      <c r="BG351" s="223">
        <f>IF(N351="zákl. přenesená",J351,0)</f>
        <v>0</v>
      </c>
      <c r="BH351" s="223">
        <f>IF(N351="sníž. přenesená",J351,0)</f>
        <v>0</v>
      </c>
      <c r="BI351" s="223">
        <f>IF(N351="nulová",J351,0)</f>
        <v>0</v>
      </c>
      <c r="BJ351" s="23" t="s">
        <v>80</v>
      </c>
      <c r="BK351" s="223">
        <f>ROUND(I351*H351,2)</f>
        <v>0</v>
      </c>
      <c r="BL351" s="23" t="s">
        <v>188</v>
      </c>
      <c r="BM351" s="23" t="s">
        <v>1111</v>
      </c>
    </row>
    <row r="352" s="1" customFormat="1" ht="16.5" customHeight="1">
      <c r="B352" s="45"/>
      <c r="C352" s="211" t="s">
        <v>1112</v>
      </c>
      <c r="D352" s="211" t="s">
        <v>182</v>
      </c>
      <c r="E352" s="212" t="s">
        <v>1113</v>
      </c>
      <c r="F352" s="213" t="s">
        <v>840</v>
      </c>
      <c r="G352" s="214" t="s">
        <v>478</v>
      </c>
      <c r="H352" s="215">
        <v>0.010999999999999999</v>
      </c>
      <c r="I352" s="216"/>
      <c r="J352" s="217">
        <f>ROUND(I352*H352,2)</f>
        <v>0</v>
      </c>
      <c r="K352" s="213" t="s">
        <v>186</v>
      </c>
      <c r="L352" s="218"/>
      <c r="M352" s="219" t="s">
        <v>21</v>
      </c>
      <c r="N352" s="220" t="s">
        <v>43</v>
      </c>
      <c r="O352" s="46"/>
      <c r="P352" s="221">
        <f>O352*H352</f>
        <v>0</v>
      </c>
      <c r="Q352" s="221">
        <v>0</v>
      </c>
      <c r="R352" s="221">
        <f>Q352*H352</f>
        <v>0</v>
      </c>
      <c r="S352" s="221">
        <v>0</v>
      </c>
      <c r="T352" s="222">
        <f>S352*H352</f>
        <v>0</v>
      </c>
      <c r="AR352" s="23" t="s">
        <v>187</v>
      </c>
      <c r="AT352" s="23" t="s">
        <v>182</v>
      </c>
      <c r="AU352" s="23" t="s">
        <v>80</v>
      </c>
      <c r="AY352" s="23" t="s">
        <v>181</v>
      </c>
      <c r="BE352" s="223">
        <f>IF(N352="základní",J352,0)</f>
        <v>0</v>
      </c>
      <c r="BF352" s="223">
        <f>IF(N352="snížená",J352,0)</f>
        <v>0</v>
      </c>
      <c r="BG352" s="223">
        <f>IF(N352="zákl. přenesená",J352,0)</f>
        <v>0</v>
      </c>
      <c r="BH352" s="223">
        <f>IF(N352="sníž. přenesená",J352,0)</f>
        <v>0</v>
      </c>
      <c r="BI352" s="223">
        <f>IF(N352="nulová",J352,0)</f>
        <v>0</v>
      </c>
      <c r="BJ352" s="23" t="s">
        <v>80</v>
      </c>
      <c r="BK352" s="223">
        <f>ROUND(I352*H352,2)</f>
        <v>0</v>
      </c>
      <c r="BL352" s="23" t="s">
        <v>188</v>
      </c>
      <c r="BM352" s="23" t="s">
        <v>1114</v>
      </c>
    </row>
    <row r="353" s="9" customFormat="1" ht="37.44" customHeight="1">
      <c r="B353" s="197"/>
      <c r="C353" s="198"/>
      <c r="D353" s="199" t="s">
        <v>71</v>
      </c>
      <c r="E353" s="200" t="s">
        <v>1115</v>
      </c>
      <c r="F353" s="200" t="s">
        <v>1116</v>
      </c>
      <c r="G353" s="198"/>
      <c r="H353" s="198"/>
      <c r="I353" s="201"/>
      <c r="J353" s="202">
        <f>BK353</f>
        <v>0</v>
      </c>
      <c r="K353" s="198"/>
      <c r="L353" s="203"/>
      <c r="M353" s="204"/>
      <c r="N353" s="205"/>
      <c r="O353" s="205"/>
      <c r="P353" s="206">
        <f>SUM(P354:P360)</f>
        <v>0</v>
      </c>
      <c r="Q353" s="205"/>
      <c r="R353" s="206">
        <f>SUM(R354:R360)</f>
        <v>1.2365979999999999</v>
      </c>
      <c r="S353" s="205"/>
      <c r="T353" s="207">
        <f>SUM(T354:T360)</f>
        <v>0</v>
      </c>
      <c r="AR353" s="208" t="s">
        <v>80</v>
      </c>
      <c r="AT353" s="209" t="s">
        <v>71</v>
      </c>
      <c r="AU353" s="209" t="s">
        <v>72</v>
      </c>
      <c r="AY353" s="208" t="s">
        <v>181</v>
      </c>
      <c r="BK353" s="210">
        <f>SUM(BK354:BK360)</f>
        <v>0</v>
      </c>
    </row>
    <row r="354" s="1" customFormat="1" ht="25.5" customHeight="1">
      <c r="B354" s="45"/>
      <c r="C354" s="211" t="s">
        <v>1117</v>
      </c>
      <c r="D354" s="211" t="s">
        <v>182</v>
      </c>
      <c r="E354" s="212" t="s">
        <v>1118</v>
      </c>
      <c r="F354" s="213" t="s">
        <v>1119</v>
      </c>
      <c r="G354" s="214" t="s">
        <v>219</v>
      </c>
      <c r="H354" s="215">
        <v>349.39999999999998</v>
      </c>
      <c r="I354" s="216"/>
      <c r="J354" s="217">
        <f>ROUND(I354*H354,2)</f>
        <v>0</v>
      </c>
      <c r="K354" s="213" t="s">
        <v>186</v>
      </c>
      <c r="L354" s="218"/>
      <c r="M354" s="219" t="s">
        <v>21</v>
      </c>
      <c r="N354" s="220" t="s">
        <v>43</v>
      </c>
      <c r="O354" s="46"/>
      <c r="P354" s="221">
        <f>O354*H354</f>
        <v>0</v>
      </c>
      <c r="Q354" s="221">
        <v>0.0030000000000000001</v>
      </c>
      <c r="R354" s="221">
        <f>Q354*H354</f>
        <v>1.0482</v>
      </c>
      <c r="S354" s="221">
        <v>0</v>
      </c>
      <c r="T354" s="222">
        <f>S354*H354</f>
        <v>0</v>
      </c>
      <c r="AR354" s="23" t="s">
        <v>187</v>
      </c>
      <c r="AT354" s="23" t="s">
        <v>182</v>
      </c>
      <c r="AU354" s="23" t="s">
        <v>80</v>
      </c>
      <c r="AY354" s="23" t="s">
        <v>181</v>
      </c>
      <c r="BE354" s="223">
        <f>IF(N354="základní",J354,0)</f>
        <v>0</v>
      </c>
      <c r="BF354" s="223">
        <f>IF(N354="snížená",J354,0)</f>
        <v>0</v>
      </c>
      <c r="BG354" s="223">
        <f>IF(N354="zákl. přenesená",J354,0)</f>
        <v>0</v>
      </c>
      <c r="BH354" s="223">
        <f>IF(N354="sníž. přenesená",J354,0)</f>
        <v>0</v>
      </c>
      <c r="BI354" s="223">
        <f>IF(N354="nulová",J354,0)</f>
        <v>0</v>
      </c>
      <c r="BJ354" s="23" t="s">
        <v>80</v>
      </c>
      <c r="BK354" s="223">
        <f>ROUND(I354*H354,2)</f>
        <v>0</v>
      </c>
      <c r="BL354" s="23" t="s">
        <v>188</v>
      </c>
      <c r="BM354" s="23" t="s">
        <v>1120</v>
      </c>
    </row>
    <row r="355" s="1" customFormat="1" ht="16.5" customHeight="1">
      <c r="B355" s="45"/>
      <c r="C355" s="211" t="s">
        <v>1121</v>
      </c>
      <c r="D355" s="211" t="s">
        <v>182</v>
      </c>
      <c r="E355" s="212" t="s">
        <v>1122</v>
      </c>
      <c r="F355" s="213" t="s">
        <v>1123</v>
      </c>
      <c r="G355" s="214" t="s">
        <v>225</v>
      </c>
      <c r="H355" s="215">
        <v>366.87</v>
      </c>
      <c r="I355" s="216"/>
      <c r="J355" s="217">
        <f>ROUND(I355*H355,2)</f>
        <v>0</v>
      </c>
      <c r="K355" s="213" t="s">
        <v>186</v>
      </c>
      <c r="L355" s="218"/>
      <c r="M355" s="219" t="s">
        <v>21</v>
      </c>
      <c r="N355" s="220" t="s">
        <v>43</v>
      </c>
      <c r="O355" s="46"/>
      <c r="P355" s="221">
        <f>O355*H355</f>
        <v>0</v>
      </c>
      <c r="Q355" s="221">
        <v>0</v>
      </c>
      <c r="R355" s="221">
        <f>Q355*H355</f>
        <v>0</v>
      </c>
      <c r="S355" s="221">
        <v>0</v>
      </c>
      <c r="T355" s="222">
        <f>S355*H355</f>
        <v>0</v>
      </c>
      <c r="AR355" s="23" t="s">
        <v>187</v>
      </c>
      <c r="AT355" s="23" t="s">
        <v>182</v>
      </c>
      <c r="AU355" s="23" t="s">
        <v>80</v>
      </c>
      <c r="AY355" s="23" t="s">
        <v>181</v>
      </c>
      <c r="BE355" s="223">
        <f>IF(N355="základní",J355,0)</f>
        <v>0</v>
      </c>
      <c r="BF355" s="223">
        <f>IF(N355="snížená",J355,0)</f>
        <v>0</v>
      </c>
      <c r="BG355" s="223">
        <f>IF(N355="zákl. přenesená",J355,0)</f>
        <v>0</v>
      </c>
      <c r="BH355" s="223">
        <f>IF(N355="sníž. přenesená",J355,0)</f>
        <v>0</v>
      </c>
      <c r="BI355" s="223">
        <f>IF(N355="nulová",J355,0)</f>
        <v>0</v>
      </c>
      <c r="BJ355" s="23" t="s">
        <v>80</v>
      </c>
      <c r="BK355" s="223">
        <f>ROUND(I355*H355,2)</f>
        <v>0</v>
      </c>
      <c r="BL355" s="23" t="s">
        <v>188</v>
      </c>
      <c r="BM355" s="23" t="s">
        <v>1124</v>
      </c>
    </row>
    <row r="356" s="1" customFormat="1" ht="16.5" customHeight="1">
      <c r="B356" s="45"/>
      <c r="C356" s="211" t="s">
        <v>1125</v>
      </c>
      <c r="D356" s="211" t="s">
        <v>182</v>
      </c>
      <c r="E356" s="212" t="s">
        <v>1126</v>
      </c>
      <c r="F356" s="213" t="s">
        <v>1127</v>
      </c>
      <c r="G356" s="214" t="s">
        <v>219</v>
      </c>
      <c r="H356" s="215">
        <v>46.600000000000001</v>
      </c>
      <c r="I356" s="216"/>
      <c r="J356" s="217">
        <f>ROUND(I356*H356,2)</f>
        <v>0</v>
      </c>
      <c r="K356" s="213" t="s">
        <v>186</v>
      </c>
      <c r="L356" s="218"/>
      <c r="M356" s="219" t="s">
        <v>21</v>
      </c>
      <c r="N356" s="220" t="s">
        <v>43</v>
      </c>
      <c r="O356" s="46"/>
      <c r="P356" s="221">
        <f>O356*H356</f>
        <v>0</v>
      </c>
      <c r="Q356" s="221">
        <v>0</v>
      </c>
      <c r="R356" s="221">
        <f>Q356*H356</f>
        <v>0</v>
      </c>
      <c r="S356" s="221">
        <v>0</v>
      </c>
      <c r="T356" s="222">
        <f>S356*H356</f>
        <v>0</v>
      </c>
      <c r="AR356" s="23" t="s">
        <v>187</v>
      </c>
      <c r="AT356" s="23" t="s">
        <v>182</v>
      </c>
      <c r="AU356" s="23" t="s">
        <v>80</v>
      </c>
      <c r="AY356" s="23" t="s">
        <v>181</v>
      </c>
      <c r="BE356" s="223">
        <f>IF(N356="základní",J356,0)</f>
        <v>0</v>
      </c>
      <c r="BF356" s="223">
        <f>IF(N356="snížená",J356,0)</f>
        <v>0</v>
      </c>
      <c r="BG356" s="223">
        <f>IF(N356="zákl. přenesená",J356,0)</f>
        <v>0</v>
      </c>
      <c r="BH356" s="223">
        <f>IF(N356="sníž. přenesená",J356,0)</f>
        <v>0</v>
      </c>
      <c r="BI356" s="223">
        <f>IF(N356="nulová",J356,0)</f>
        <v>0</v>
      </c>
      <c r="BJ356" s="23" t="s">
        <v>80</v>
      </c>
      <c r="BK356" s="223">
        <f>ROUND(I356*H356,2)</f>
        <v>0</v>
      </c>
      <c r="BL356" s="23" t="s">
        <v>188</v>
      </c>
      <c r="BM356" s="23" t="s">
        <v>1128</v>
      </c>
    </row>
    <row r="357" s="1" customFormat="1" ht="16.5" customHeight="1">
      <c r="B357" s="45"/>
      <c r="C357" s="211" t="s">
        <v>1129</v>
      </c>
      <c r="D357" s="211" t="s">
        <v>182</v>
      </c>
      <c r="E357" s="212" t="s">
        <v>1130</v>
      </c>
      <c r="F357" s="213" t="s">
        <v>1131</v>
      </c>
      <c r="G357" s="214" t="s">
        <v>219</v>
      </c>
      <c r="H357" s="215">
        <v>349.39999999999998</v>
      </c>
      <c r="I357" s="216"/>
      <c r="J357" s="217">
        <f>ROUND(I357*H357,2)</f>
        <v>0</v>
      </c>
      <c r="K357" s="213" t="s">
        <v>186</v>
      </c>
      <c r="L357" s="218"/>
      <c r="M357" s="219" t="s">
        <v>21</v>
      </c>
      <c r="N357" s="220" t="s">
        <v>43</v>
      </c>
      <c r="O357" s="46"/>
      <c r="P357" s="221">
        <f>O357*H357</f>
        <v>0</v>
      </c>
      <c r="Q357" s="221">
        <v>0.00029999999999999997</v>
      </c>
      <c r="R357" s="221">
        <f>Q357*H357</f>
        <v>0.10481999999999998</v>
      </c>
      <c r="S357" s="221">
        <v>0</v>
      </c>
      <c r="T357" s="222">
        <f>S357*H357</f>
        <v>0</v>
      </c>
      <c r="AR357" s="23" t="s">
        <v>187</v>
      </c>
      <c r="AT357" s="23" t="s">
        <v>182</v>
      </c>
      <c r="AU357" s="23" t="s">
        <v>80</v>
      </c>
      <c r="AY357" s="23" t="s">
        <v>181</v>
      </c>
      <c r="BE357" s="223">
        <f>IF(N357="základní",J357,0)</f>
        <v>0</v>
      </c>
      <c r="BF357" s="223">
        <f>IF(N357="snížená",J357,0)</f>
        <v>0</v>
      </c>
      <c r="BG357" s="223">
        <f>IF(N357="zákl. přenesená",J357,0)</f>
        <v>0</v>
      </c>
      <c r="BH357" s="223">
        <f>IF(N357="sníž. přenesená",J357,0)</f>
        <v>0</v>
      </c>
      <c r="BI357" s="223">
        <f>IF(N357="nulová",J357,0)</f>
        <v>0</v>
      </c>
      <c r="BJ357" s="23" t="s">
        <v>80</v>
      </c>
      <c r="BK357" s="223">
        <f>ROUND(I357*H357,2)</f>
        <v>0</v>
      </c>
      <c r="BL357" s="23" t="s">
        <v>188</v>
      </c>
      <c r="BM357" s="23" t="s">
        <v>1132</v>
      </c>
    </row>
    <row r="358" s="1" customFormat="1" ht="16.5" customHeight="1">
      <c r="B358" s="45"/>
      <c r="C358" s="211" t="s">
        <v>1133</v>
      </c>
      <c r="D358" s="211" t="s">
        <v>182</v>
      </c>
      <c r="E358" s="212" t="s">
        <v>1134</v>
      </c>
      <c r="F358" s="213" t="s">
        <v>1135</v>
      </c>
      <c r="G358" s="214" t="s">
        <v>361</v>
      </c>
      <c r="H358" s="215">
        <v>253</v>
      </c>
      <c r="I358" s="216"/>
      <c r="J358" s="217">
        <f>ROUND(I358*H358,2)</f>
        <v>0</v>
      </c>
      <c r="K358" s="213" t="s">
        <v>186</v>
      </c>
      <c r="L358" s="218"/>
      <c r="M358" s="219" t="s">
        <v>21</v>
      </c>
      <c r="N358" s="220" t="s">
        <v>43</v>
      </c>
      <c r="O358" s="46"/>
      <c r="P358" s="221">
        <f>O358*H358</f>
        <v>0</v>
      </c>
      <c r="Q358" s="221">
        <v>0.00031</v>
      </c>
      <c r="R358" s="221">
        <f>Q358*H358</f>
        <v>0.07843</v>
      </c>
      <c r="S358" s="221">
        <v>0</v>
      </c>
      <c r="T358" s="222">
        <f>S358*H358</f>
        <v>0</v>
      </c>
      <c r="AR358" s="23" t="s">
        <v>187</v>
      </c>
      <c r="AT358" s="23" t="s">
        <v>182</v>
      </c>
      <c r="AU358" s="23" t="s">
        <v>80</v>
      </c>
      <c r="AY358" s="23" t="s">
        <v>181</v>
      </c>
      <c r="BE358" s="223">
        <f>IF(N358="základní",J358,0)</f>
        <v>0</v>
      </c>
      <c r="BF358" s="223">
        <f>IF(N358="snížená",J358,0)</f>
        <v>0</v>
      </c>
      <c r="BG358" s="223">
        <f>IF(N358="zákl. přenesená",J358,0)</f>
        <v>0</v>
      </c>
      <c r="BH358" s="223">
        <f>IF(N358="sníž. přenesená",J358,0)</f>
        <v>0</v>
      </c>
      <c r="BI358" s="223">
        <f>IF(N358="nulová",J358,0)</f>
        <v>0</v>
      </c>
      <c r="BJ358" s="23" t="s">
        <v>80</v>
      </c>
      <c r="BK358" s="223">
        <f>ROUND(I358*H358,2)</f>
        <v>0</v>
      </c>
      <c r="BL358" s="23" t="s">
        <v>188</v>
      </c>
      <c r="BM358" s="23" t="s">
        <v>1136</v>
      </c>
    </row>
    <row r="359" s="1" customFormat="1" ht="16.5" customHeight="1">
      <c r="B359" s="45"/>
      <c r="C359" s="211" t="s">
        <v>1137</v>
      </c>
      <c r="D359" s="211" t="s">
        <v>182</v>
      </c>
      <c r="E359" s="212" t="s">
        <v>1138</v>
      </c>
      <c r="F359" s="213" t="s">
        <v>1139</v>
      </c>
      <c r="G359" s="214" t="s">
        <v>361</v>
      </c>
      <c r="H359" s="215">
        <v>19.800000000000001</v>
      </c>
      <c r="I359" s="216"/>
      <c r="J359" s="217">
        <f>ROUND(I359*H359,2)</f>
        <v>0</v>
      </c>
      <c r="K359" s="213" t="s">
        <v>186</v>
      </c>
      <c r="L359" s="218"/>
      <c r="M359" s="219" t="s">
        <v>21</v>
      </c>
      <c r="N359" s="220" t="s">
        <v>43</v>
      </c>
      <c r="O359" s="46"/>
      <c r="P359" s="221">
        <f>O359*H359</f>
        <v>0</v>
      </c>
      <c r="Q359" s="221">
        <v>0.00025999999999999998</v>
      </c>
      <c r="R359" s="221">
        <f>Q359*H359</f>
        <v>0.0051479999999999998</v>
      </c>
      <c r="S359" s="221">
        <v>0</v>
      </c>
      <c r="T359" s="222">
        <f>S359*H359</f>
        <v>0</v>
      </c>
      <c r="AR359" s="23" t="s">
        <v>187</v>
      </c>
      <c r="AT359" s="23" t="s">
        <v>182</v>
      </c>
      <c r="AU359" s="23" t="s">
        <v>80</v>
      </c>
      <c r="AY359" s="23" t="s">
        <v>181</v>
      </c>
      <c r="BE359" s="223">
        <f>IF(N359="základní",J359,0)</f>
        <v>0</v>
      </c>
      <c r="BF359" s="223">
        <f>IF(N359="snížená",J359,0)</f>
        <v>0</v>
      </c>
      <c r="BG359" s="223">
        <f>IF(N359="zákl. přenesená",J359,0)</f>
        <v>0</v>
      </c>
      <c r="BH359" s="223">
        <f>IF(N359="sníž. přenesená",J359,0)</f>
        <v>0</v>
      </c>
      <c r="BI359" s="223">
        <f>IF(N359="nulová",J359,0)</f>
        <v>0</v>
      </c>
      <c r="BJ359" s="23" t="s">
        <v>80</v>
      </c>
      <c r="BK359" s="223">
        <f>ROUND(I359*H359,2)</f>
        <v>0</v>
      </c>
      <c r="BL359" s="23" t="s">
        <v>188</v>
      </c>
      <c r="BM359" s="23" t="s">
        <v>1140</v>
      </c>
    </row>
    <row r="360" s="1" customFormat="1" ht="16.5" customHeight="1">
      <c r="B360" s="45"/>
      <c r="C360" s="211" t="s">
        <v>1141</v>
      </c>
      <c r="D360" s="211" t="s">
        <v>182</v>
      </c>
      <c r="E360" s="212" t="s">
        <v>1142</v>
      </c>
      <c r="F360" s="213" t="s">
        <v>1143</v>
      </c>
      <c r="G360" s="214" t="s">
        <v>478</v>
      </c>
      <c r="H360" s="215">
        <v>0.034000000000000002</v>
      </c>
      <c r="I360" s="216"/>
      <c r="J360" s="217">
        <f>ROUND(I360*H360,2)</f>
        <v>0</v>
      </c>
      <c r="K360" s="213" t="s">
        <v>186</v>
      </c>
      <c r="L360" s="218"/>
      <c r="M360" s="219" t="s">
        <v>21</v>
      </c>
      <c r="N360" s="220" t="s">
        <v>43</v>
      </c>
      <c r="O360" s="46"/>
      <c r="P360" s="221">
        <f>O360*H360</f>
        <v>0</v>
      </c>
      <c r="Q360" s="221">
        <v>0</v>
      </c>
      <c r="R360" s="221">
        <f>Q360*H360</f>
        <v>0</v>
      </c>
      <c r="S360" s="221">
        <v>0</v>
      </c>
      <c r="T360" s="222">
        <f>S360*H360</f>
        <v>0</v>
      </c>
      <c r="AR360" s="23" t="s">
        <v>187</v>
      </c>
      <c r="AT360" s="23" t="s">
        <v>182</v>
      </c>
      <c r="AU360" s="23" t="s">
        <v>80</v>
      </c>
      <c r="AY360" s="23" t="s">
        <v>181</v>
      </c>
      <c r="BE360" s="223">
        <f>IF(N360="základní",J360,0)</f>
        <v>0</v>
      </c>
      <c r="BF360" s="223">
        <f>IF(N360="snížená",J360,0)</f>
        <v>0</v>
      </c>
      <c r="BG360" s="223">
        <f>IF(N360="zákl. přenesená",J360,0)</f>
        <v>0</v>
      </c>
      <c r="BH360" s="223">
        <f>IF(N360="sníž. přenesená",J360,0)</f>
        <v>0</v>
      </c>
      <c r="BI360" s="223">
        <f>IF(N360="nulová",J360,0)</f>
        <v>0</v>
      </c>
      <c r="BJ360" s="23" t="s">
        <v>80</v>
      </c>
      <c r="BK360" s="223">
        <f>ROUND(I360*H360,2)</f>
        <v>0</v>
      </c>
      <c r="BL360" s="23" t="s">
        <v>188</v>
      </c>
      <c r="BM360" s="23" t="s">
        <v>1144</v>
      </c>
    </row>
    <row r="361" s="9" customFormat="1" ht="37.44" customHeight="1">
      <c r="B361" s="197"/>
      <c r="C361" s="198"/>
      <c r="D361" s="199" t="s">
        <v>71</v>
      </c>
      <c r="E361" s="200" t="s">
        <v>1145</v>
      </c>
      <c r="F361" s="200" t="s">
        <v>1146</v>
      </c>
      <c r="G361" s="198"/>
      <c r="H361" s="198"/>
      <c r="I361" s="201"/>
      <c r="J361" s="202">
        <f>BK361</f>
        <v>0</v>
      </c>
      <c r="K361" s="198"/>
      <c r="L361" s="203"/>
      <c r="M361" s="204"/>
      <c r="N361" s="205"/>
      <c r="O361" s="205"/>
      <c r="P361" s="206">
        <f>SUM(P362:P364)</f>
        <v>0</v>
      </c>
      <c r="Q361" s="205"/>
      <c r="R361" s="206">
        <f>SUM(R362:R364)</f>
        <v>0.060314079999999999</v>
      </c>
      <c r="S361" s="205"/>
      <c r="T361" s="207">
        <f>SUM(T362:T364)</f>
        <v>0</v>
      </c>
      <c r="AR361" s="208" t="s">
        <v>80</v>
      </c>
      <c r="AT361" s="209" t="s">
        <v>71</v>
      </c>
      <c r="AU361" s="209" t="s">
        <v>72</v>
      </c>
      <c r="AY361" s="208" t="s">
        <v>181</v>
      </c>
      <c r="BK361" s="210">
        <f>SUM(BK362:BK364)</f>
        <v>0</v>
      </c>
    </row>
    <row r="362" s="1" customFormat="1" ht="25.5" customHeight="1">
      <c r="B362" s="45"/>
      <c r="C362" s="211" t="s">
        <v>1147</v>
      </c>
      <c r="D362" s="211" t="s">
        <v>182</v>
      </c>
      <c r="E362" s="212" t="s">
        <v>1148</v>
      </c>
      <c r="F362" s="213" t="s">
        <v>1149</v>
      </c>
      <c r="G362" s="214" t="s">
        <v>219</v>
      </c>
      <c r="H362" s="215">
        <v>88.158000000000001</v>
      </c>
      <c r="I362" s="216"/>
      <c r="J362" s="217">
        <f>ROUND(I362*H362,2)</f>
        <v>0</v>
      </c>
      <c r="K362" s="213" t="s">
        <v>186</v>
      </c>
      <c r="L362" s="218"/>
      <c r="M362" s="219" t="s">
        <v>21</v>
      </c>
      <c r="N362" s="220" t="s">
        <v>43</v>
      </c>
      <c r="O362" s="46"/>
      <c r="P362" s="221">
        <f>O362*H362</f>
        <v>0</v>
      </c>
      <c r="Q362" s="221">
        <v>0.00066</v>
      </c>
      <c r="R362" s="221">
        <f>Q362*H362</f>
        <v>0.058184279999999998</v>
      </c>
      <c r="S362" s="221">
        <v>0</v>
      </c>
      <c r="T362" s="222">
        <f>S362*H362</f>
        <v>0</v>
      </c>
      <c r="AR362" s="23" t="s">
        <v>187</v>
      </c>
      <c r="AT362" s="23" t="s">
        <v>182</v>
      </c>
      <c r="AU362" s="23" t="s">
        <v>80</v>
      </c>
      <c r="AY362" s="23" t="s">
        <v>181</v>
      </c>
      <c r="BE362" s="223">
        <f>IF(N362="základní",J362,0)</f>
        <v>0</v>
      </c>
      <c r="BF362" s="223">
        <f>IF(N362="snížená",J362,0)</f>
        <v>0</v>
      </c>
      <c r="BG362" s="223">
        <f>IF(N362="zákl. přenesená",J362,0)</f>
        <v>0</v>
      </c>
      <c r="BH362" s="223">
        <f>IF(N362="sníž. přenesená",J362,0)</f>
        <v>0</v>
      </c>
      <c r="BI362" s="223">
        <f>IF(N362="nulová",J362,0)</f>
        <v>0</v>
      </c>
      <c r="BJ362" s="23" t="s">
        <v>80</v>
      </c>
      <c r="BK362" s="223">
        <f>ROUND(I362*H362,2)</f>
        <v>0</v>
      </c>
      <c r="BL362" s="23" t="s">
        <v>188</v>
      </c>
      <c r="BM362" s="23" t="s">
        <v>1150</v>
      </c>
    </row>
    <row r="363" s="1" customFormat="1" ht="25.5" customHeight="1">
      <c r="B363" s="45"/>
      <c r="C363" s="211" t="s">
        <v>1151</v>
      </c>
      <c r="D363" s="211" t="s">
        <v>182</v>
      </c>
      <c r="E363" s="212" t="s">
        <v>1152</v>
      </c>
      <c r="F363" s="213" t="s">
        <v>1153</v>
      </c>
      <c r="G363" s="214" t="s">
        <v>219</v>
      </c>
      <c r="H363" s="215">
        <v>2.3999999999999999</v>
      </c>
      <c r="I363" s="216"/>
      <c r="J363" s="217">
        <f>ROUND(I363*H363,2)</f>
        <v>0</v>
      </c>
      <c r="K363" s="213" t="s">
        <v>186</v>
      </c>
      <c r="L363" s="218"/>
      <c r="M363" s="219" t="s">
        <v>21</v>
      </c>
      <c r="N363" s="220" t="s">
        <v>43</v>
      </c>
      <c r="O363" s="46"/>
      <c r="P363" s="221">
        <f>O363*H363</f>
        <v>0</v>
      </c>
      <c r="Q363" s="221">
        <v>0.00051000000000000004</v>
      </c>
      <c r="R363" s="221">
        <f>Q363*H363</f>
        <v>0.001224</v>
      </c>
      <c r="S363" s="221">
        <v>0</v>
      </c>
      <c r="T363" s="222">
        <f>S363*H363</f>
        <v>0</v>
      </c>
      <c r="AR363" s="23" t="s">
        <v>187</v>
      </c>
      <c r="AT363" s="23" t="s">
        <v>182</v>
      </c>
      <c r="AU363" s="23" t="s">
        <v>80</v>
      </c>
      <c r="AY363" s="23" t="s">
        <v>181</v>
      </c>
      <c r="BE363" s="223">
        <f>IF(N363="základní",J363,0)</f>
        <v>0</v>
      </c>
      <c r="BF363" s="223">
        <f>IF(N363="snížená",J363,0)</f>
        <v>0</v>
      </c>
      <c r="BG363" s="223">
        <f>IF(N363="zákl. přenesená",J363,0)</f>
        <v>0</v>
      </c>
      <c r="BH363" s="223">
        <f>IF(N363="sníž. přenesená",J363,0)</f>
        <v>0</v>
      </c>
      <c r="BI363" s="223">
        <f>IF(N363="nulová",J363,0)</f>
        <v>0</v>
      </c>
      <c r="BJ363" s="23" t="s">
        <v>80</v>
      </c>
      <c r="BK363" s="223">
        <f>ROUND(I363*H363,2)</f>
        <v>0</v>
      </c>
      <c r="BL363" s="23" t="s">
        <v>188</v>
      </c>
      <c r="BM363" s="23" t="s">
        <v>1154</v>
      </c>
    </row>
    <row r="364" s="1" customFormat="1" ht="16.5" customHeight="1">
      <c r="B364" s="45"/>
      <c r="C364" s="211" t="s">
        <v>1155</v>
      </c>
      <c r="D364" s="211" t="s">
        <v>182</v>
      </c>
      <c r="E364" s="212" t="s">
        <v>1156</v>
      </c>
      <c r="F364" s="213" t="s">
        <v>1157</v>
      </c>
      <c r="G364" s="214" t="s">
        <v>219</v>
      </c>
      <c r="H364" s="215">
        <v>2.5880000000000001</v>
      </c>
      <c r="I364" s="216"/>
      <c r="J364" s="217">
        <f>ROUND(I364*H364,2)</f>
        <v>0</v>
      </c>
      <c r="K364" s="213" t="s">
        <v>186</v>
      </c>
      <c r="L364" s="218"/>
      <c r="M364" s="219" t="s">
        <v>21</v>
      </c>
      <c r="N364" s="220" t="s">
        <v>43</v>
      </c>
      <c r="O364" s="46"/>
      <c r="P364" s="221">
        <f>O364*H364</f>
        <v>0</v>
      </c>
      <c r="Q364" s="221">
        <v>0.00035</v>
      </c>
      <c r="R364" s="221">
        <f>Q364*H364</f>
        <v>0.00090580000000000001</v>
      </c>
      <c r="S364" s="221">
        <v>0</v>
      </c>
      <c r="T364" s="222">
        <f>S364*H364</f>
        <v>0</v>
      </c>
      <c r="AR364" s="23" t="s">
        <v>187</v>
      </c>
      <c r="AT364" s="23" t="s">
        <v>182</v>
      </c>
      <c r="AU364" s="23" t="s">
        <v>80</v>
      </c>
      <c r="AY364" s="23" t="s">
        <v>181</v>
      </c>
      <c r="BE364" s="223">
        <f>IF(N364="základní",J364,0)</f>
        <v>0</v>
      </c>
      <c r="BF364" s="223">
        <f>IF(N364="snížená",J364,0)</f>
        <v>0</v>
      </c>
      <c r="BG364" s="223">
        <f>IF(N364="zákl. přenesená",J364,0)</f>
        <v>0</v>
      </c>
      <c r="BH364" s="223">
        <f>IF(N364="sníž. přenesená",J364,0)</f>
        <v>0</v>
      </c>
      <c r="BI364" s="223">
        <f>IF(N364="nulová",J364,0)</f>
        <v>0</v>
      </c>
      <c r="BJ364" s="23" t="s">
        <v>80</v>
      </c>
      <c r="BK364" s="223">
        <f>ROUND(I364*H364,2)</f>
        <v>0</v>
      </c>
      <c r="BL364" s="23" t="s">
        <v>188</v>
      </c>
      <c r="BM364" s="23" t="s">
        <v>1158</v>
      </c>
    </row>
    <row r="365" s="9" customFormat="1" ht="37.44" customHeight="1">
      <c r="B365" s="197"/>
      <c r="C365" s="198"/>
      <c r="D365" s="199" t="s">
        <v>71</v>
      </c>
      <c r="E365" s="200" t="s">
        <v>1159</v>
      </c>
      <c r="F365" s="200" t="s">
        <v>1160</v>
      </c>
      <c r="G365" s="198"/>
      <c r="H365" s="198"/>
      <c r="I365" s="201"/>
      <c r="J365" s="202">
        <f>BK365</f>
        <v>0</v>
      </c>
      <c r="K365" s="198"/>
      <c r="L365" s="203"/>
      <c r="M365" s="204"/>
      <c r="N365" s="205"/>
      <c r="O365" s="205"/>
      <c r="P365" s="206">
        <f>P366</f>
        <v>0</v>
      </c>
      <c r="Q365" s="205"/>
      <c r="R365" s="206">
        <f>R366</f>
        <v>1.3309631100000001</v>
      </c>
      <c r="S365" s="205"/>
      <c r="T365" s="207">
        <f>T366</f>
        <v>0</v>
      </c>
      <c r="AR365" s="208" t="s">
        <v>80</v>
      </c>
      <c r="AT365" s="209" t="s">
        <v>71</v>
      </c>
      <c r="AU365" s="209" t="s">
        <v>72</v>
      </c>
      <c r="AY365" s="208" t="s">
        <v>181</v>
      </c>
      <c r="BK365" s="210">
        <f>BK366</f>
        <v>0</v>
      </c>
    </row>
    <row r="366" s="1" customFormat="1" ht="25.5" customHeight="1">
      <c r="B366" s="45"/>
      <c r="C366" s="211" t="s">
        <v>1161</v>
      </c>
      <c r="D366" s="211" t="s">
        <v>182</v>
      </c>
      <c r="E366" s="212" t="s">
        <v>1162</v>
      </c>
      <c r="F366" s="213" t="s">
        <v>1163</v>
      </c>
      <c r="G366" s="214" t="s">
        <v>219</v>
      </c>
      <c r="H366" s="215">
        <v>2335.0230000000001</v>
      </c>
      <c r="I366" s="216"/>
      <c r="J366" s="217">
        <f>ROUND(I366*H366,2)</f>
        <v>0</v>
      </c>
      <c r="K366" s="213" t="s">
        <v>186</v>
      </c>
      <c r="L366" s="218"/>
      <c r="M366" s="219" t="s">
        <v>21</v>
      </c>
      <c r="N366" s="220" t="s">
        <v>43</v>
      </c>
      <c r="O366" s="46"/>
      <c r="P366" s="221">
        <f>O366*H366</f>
        <v>0</v>
      </c>
      <c r="Q366" s="221">
        <v>0.00056999999999999998</v>
      </c>
      <c r="R366" s="221">
        <f>Q366*H366</f>
        <v>1.3309631100000001</v>
      </c>
      <c r="S366" s="221">
        <v>0</v>
      </c>
      <c r="T366" s="222">
        <f>S366*H366</f>
        <v>0</v>
      </c>
      <c r="AR366" s="23" t="s">
        <v>187</v>
      </c>
      <c r="AT366" s="23" t="s">
        <v>182</v>
      </c>
      <c r="AU366" s="23" t="s">
        <v>80</v>
      </c>
      <c r="AY366" s="23" t="s">
        <v>181</v>
      </c>
      <c r="BE366" s="223">
        <f>IF(N366="základní",J366,0)</f>
        <v>0</v>
      </c>
      <c r="BF366" s="223">
        <f>IF(N366="snížená",J366,0)</f>
        <v>0</v>
      </c>
      <c r="BG366" s="223">
        <f>IF(N366="zákl. přenesená",J366,0)</f>
        <v>0</v>
      </c>
      <c r="BH366" s="223">
        <f>IF(N366="sníž. přenesená",J366,0)</f>
        <v>0</v>
      </c>
      <c r="BI366" s="223">
        <f>IF(N366="nulová",J366,0)</f>
        <v>0</v>
      </c>
      <c r="BJ366" s="23" t="s">
        <v>80</v>
      </c>
      <c r="BK366" s="223">
        <f>ROUND(I366*H366,2)</f>
        <v>0</v>
      </c>
      <c r="BL366" s="23" t="s">
        <v>188</v>
      </c>
      <c r="BM366" s="23" t="s">
        <v>1164</v>
      </c>
    </row>
    <row r="367" s="9" customFormat="1" ht="37.44" customHeight="1">
      <c r="B367" s="197"/>
      <c r="C367" s="198"/>
      <c r="D367" s="199" t="s">
        <v>71</v>
      </c>
      <c r="E367" s="200" t="s">
        <v>559</v>
      </c>
      <c r="F367" s="200" t="s">
        <v>1165</v>
      </c>
      <c r="G367" s="198"/>
      <c r="H367" s="198"/>
      <c r="I367" s="201"/>
      <c r="J367" s="202">
        <f>BK367</f>
        <v>0</v>
      </c>
      <c r="K367" s="198"/>
      <c r="L367" s="203"/>
      <c r="M367" s="204"/>
      <c r="N367" s="205"/>
      <c r="O367" s="205"/>
      <c r="P367" s="206">
        <f>SUM(P368:P370)</f>
        <v>0</v>
      </c>
      <c r="Q367" s="205"/>
      <c r="R367" s="206">
        <f>SUM(R368:R370)</f>
        <v>0</v>
      </c>
      <c r="S367" s="205"/>
      <c r="T367" s="207">
        <f>SUM(T368:T370)</f>
        <v>0</v>
      </c>
      <c r="AR367" s="208" t="s">
        <v>80</v>
      </c>
      <c r="AT367" s="209" t="s">
        <v>71</v>
      </c>
      <c r="AU367" s="209" t="s">
        <v>72</v>
      </c>
      <c r="AY367" s="208" t="s">
        <v>181</v>
      </c>
      <c r="BK367" s="210">
        <f>SUM(BK368:BK370)</f>
        <v>0</v>
      </c>
    </row>
    <row r="368" s="1" customFormat="1" ht="16.5" customHeight="1">
      <c r="B368" s="45"/>
      <c r="C368" s="211" t="s">
        <v>1166</v>
      </c>
      <c r="D368" s="211" t="s">
        <v>182</v>
      </c>
      <c r="E368" s="212" t="s">
        <v>1167</v>
      </c>
      <c r="F368" s="213" t="s">
        <v>1168</v>
      </c>
      <c r="G368" s="214" t="s">
        <v>430</v>
      </c>
      <c r="H368" s="215">
        <v>1</v>
      </c>
      <c r="I368" s="216"/>
      <c r="J368" s="217">
        <f>ROUND(I368*H368,2)</f>
        <v>0</v>
      </c>
      <c r="K368" s="213" t="s">
        <v>186</v>
      </c>
      <c r="L368" s="218"/>
      <c r="M368" s="219" t="s">
        <v>21</v>
      </c>
      <c r="N368" s="220" t="s">
        <v>43</v>
      </c>
      <c r="O368" s="46"/>
      <c r="P368" s="221">
        <f>O368*H368</f>
        <v>0</v>
      </c>
      <c r="Q368" s="221">
        <v>0</v>
      </c>
      <c r="R368" s="221">
        <f>Q368*H368</f>
        <v>0</v>
      </c>
      <c r="S368" s="221">
        <v>0</v>
      </c>
      <c r="T368" s="222">
        <f>S368*H368</f>
        <v>0</v>
      </c>
      <c r="AR368" s="23" t="s">
        <v>187</v>
      </c>
      <c r="AT368" s="23" t="s">
        <v>182</v>
      </c>
      <c r="AU368" s="23" t="s">
        <v>80</v>
      </c>
      <c r="AY368" s="23" t="s">
        <v>181</v>
      </c>
      <c r="BE368" s="223">
        <f>IF(N368="základní",J368,0)</f>
        <v>0</v>
      </c>
      <c r="BF368" s="223">
        <f>IF(N368="snížená",J368,0)</f>
        <v>0</v>
      </c>
      <c r="BG368" s="223">
        <f>IF(N368="zákl. přenesená",J368,0)</f>
        <v>0</v>
      </c>
      <c r="BH368" s="223">
        <f>IF(N368="sníž. přenesená",J368,0)</f>
        <v>0</v>
      </c>
      <c r="BI368" s="223">
        <f>IF(N368="nulová",J368,0)</f>
        <v>0</v>
      </c>
      <c r="BJ368" s="23" t="s">
        <v>80</v>
      </c>
      <c r="BK368" s="223">
        <f>ROUND(I368*H368,2)</f>
        <v>0</v>
      </c>
      <c r="BL368" s="23" t="s">
        <v>188</v>
      </c>
      <c r="BM368" s="23" t="s">
        <v>1169</v>
      </c>
    </row>
    <row r="369" s="1" customFormat="1" ht="25.5" customHeight="1">
      <c r="B369" s="45"/>
      <c r="C369" s="211" t="s">
        <v>1170</v>
      </c>
      <c r="D369" s="211" t="s">
        <v>182</v>
      </c>
      <c r="E369" s="212" t="s">
        <v>1171</v>
      </c>
      <c r="F369" s="213" t="s">
        <v>1172</v>
      </c>
      <c r="G369" s="214" t="s">
        <v>430</v>
      </c>
      <c r="H369" s="215">
        <v>1</v>
      </c>
      <c r="I369" s="216"/>
      <c r="J369" s="217">
        <f>ROUND(I369*H369,2)</f>
        <v>0</v>
      </c>
      <c r="K369" s="213" t="s">
        <v>186</v>
      </c>
      <c r="L369" s="218"/>
      <c r="M369" s="219" t="s">
        <v>21</v>
      </c>
      <c r="N369" s="220" t="s">
        <v>43</v>
      </c>
      <c r="O369" s="46"/>
      <c r="P369" s="221">
        <f>O369*H369</f>
        <v>0</v>
      </c>
      <c r="Q369" s="221">
        <v>0</v>
      </c>
      <c r="R369" s="221">
        <f>Q369*H369</f>
        <v>0</v>
      </c>
      <c r="S369" s="221">
        <v>0</v>
      </c>
      <c r="T369" s="222">
        <f>S369*H369</f>
        <v>0</v>
      </c>
      <c r="AR369" s="23" t="s">
        <v>187</v>
      </c>
      <c r="AT369" s="23" t="s">
        <v>182</v>
      </c>
      <c r="AU369" s="23" t="s">
        <v>80</v>
      </c>
      <c r="AY369" s="23" t="s">
        <v>181</v>
      </c>
      <c r="BE369" s="223">
        <f>IF(N369="základní",J369,0)</f>
        <v>0</v>
      </c>
      <c r="BF369" s="223">
        <f>IF(N369="snížená",J369,0)</f>
        <v>0</v>
      </c>
      <c r="BG369" s="223">
        <f>IF(N369="zákl. přenesená",J369,0)</f>
        <v>0</v>
      </c>
      <c r="BH369" s="223">
        <f>IF(N369="sníž. přenesená",J369,0)</f>
        <v>0</v>
      </c>
      <c r="BI369" s="223">
        <f>IF(N369="nulová",J369,0)</f>
        <v>0</v>
      </c>
      <c r="BJ369" s="23" t="s">
        <v>80</v>
      </c>
      <c r="BK369" s="223">
        <f>ROUND(I369*H369,2)</f>
        <v>0</v>
      </c>
      <c r="BL369" s="23" t="s">
        <v>188</v>
      </c>
      <c r="BM369" s="23" t="s">
        <v>1173</v>
      </c>
    </row>
    <row r="370" s="1" customFormat="1" ht="16.5" customHeight="1">
      <c r="B370" s="45"/>
      <c r="C370" s="211" t="s">
        <v>1174</v>
      </c>
      <c r="D370" s="211" t="s">
        <v>182</v>
      </c>
      <c r="E370" s="212" t="s">
        <v>1175</v>
      </c>
      <c r="F370" s="213" t="s">
        <v>1176</v>
      </c>
      <c r="G370" s="214" t="s">
        <v>430</v>
      </c>
      <c r="H370" s="215">
        <v>0.69999999999999996</v>
      </c>
      <c r="I370" s="216"/>
      <c r="J370" s="217">
        <f>ROUND(I370*H370,2)</f>
        <v>0</v>
      </c>
      <c r="K370" s="213" t="s">
        <v>186</v>
      </c>
      <c r="L370" s="218"/>
      <c r="M370" s="219" t="s">
        <v>21</v>
      </c>
      <c r="N370" s="220" t="s">
        <v>43</v>
      </c>
      <c r="O370" s="46"/>
      <c r="P370" s="221">
        <f>O370*H370</f>
        <v>0</v>
      </c>
      <c r="Q370" s="221">
        <v>0</v>
      </c>
      <c r="R370" s="221">
        <f>Q370*H370</f>
        <v>0</v>
      </c>
      <c r="S370" s="221">
        <v>0</v>
      </c>
      <c r="T370" s="222">
        <f>S370*H370</f>
        <v>0</v>
      </c>
      <c r="AR370" s="23" t="s">
        <v>187</v>
      </c>
      <c r="AT370" s="23" t="s">
        <v>182</v>
      </c>
      <c r="AU370" s="23" t="s">
        <v>80</v>
      </c>
      <c r="AY370" s="23" t="s">
        <v>181</v>
      </c>
      <c r="BE370" s="223">
        <f>IF(N370="základní",J370,0)</f>
        <v>0</v>
      </c>
      <c r="BF370" s="223">
        <f>IF(N370="snížená",J370,0)</f>
        <v>0</v>
      </c>
      <c r="BG370" s="223">
        <f>IF(N370="zákl. přenesená",J370,0)</f>
        <v>0</v>
      </c>
      <c r="BH370" s="223">
        <f>IF(N370="sníž. přenesená",J370,0)</f>
        <v>0</v>
      </c>
      <c r="BI370" s="223">
        <f>IF(N370="nulová",J370,0)</f>
        <v>0</v>
      </c>
      <c r="BJ370" s="23" t="s">
        <v>80</v>
      </c>
      <c r="BK370" s="223">
        <f>ROUND(I370*H370,2)</f>
        <v>0</v>
      </c>
      <c r="BL370" s="23" t="s">
        <v>188</v>
      </c>
      <c r="BM370" s="23" t="s">
        <v>1177</v>
      </c>
    </row>
    <row r="371" s="9" customFormat="1" ht="37.44" customHeight="1">
      <c r="B371" s="197"/>
      <c r="C371" s="198"/>
      <c r="D371" s="199" t="s">
        <v>71</v>
      </c>
      <c r="E371" s="200" t="s">
        <v>577</v>
      </c>
      <c r="F371" s="200" t="s">
        <v>1178</v>
      </c>
      <c r="G371" s="198"/>
      <c r="H371" s="198"/>
      <c r="I371" s="201"/>
      <c r="J371" s="202">
        <f>BK371</f>
        <v>0</v>
      </c>
      <c r="K371" s="198"/>
      <c r="L371" s="203"/>
      <c r="M371" s="204"/>
      <c r="N371" s="205"/>
      <c r="O371" s="205"/>
      <c r="P371" s="206">
        <f>SUM(P372:P374)</f>
        <v>0</v>
      </c>
      <c r="Q371" s="205"/>
      <c r="R371" s="206">
        <f>SUM(R372:R374)</f>
        <v>0.03126669</v>
      </c>
      <c r="S371" s="205"/>
      <c r="T371" s="207">
        <f>SUM(T372:T374)</f>
        <v>0</v>
      </c>
      <c r="AR371" s="208" t="s">
        <v>80</v>
      </c>
      <c r="AT371" s="209" t="s">
        <v>71</v>
      </c>
      <c r="AU371" s="209" t="s">
        <v>72</v>
      </c>
      <c r="AY371" s="208" t="s">
        <v>181</v>
      </c>
      <c r="BK371" s="210">
        <f>SUM(BK372:BK374)</f>
        <v>0</v>
      </c>
    </row>
    <row r="372" s="1" customFormat="1" ht="25.5" customHeight="1">
      <c r="B372" s="45"/>
      <c r="C372" s="211" t="s">
        <v>1179</v>
      </c>
      <c r="D372" s="211" t="s">
        <v>182</v>
      </c>
      <c r="E372" s="212" t="s">
        <v>1180</v>
      </c>
      <c r="F372" s="213" t="s">
        <v>1181</v>
      </c>
      <c r="G372" s="214" t="s">
        <v>225</v>
      </c>
      <c r="H372" s="215">
        <v>610.08000000000004</v>
      </c>
      <c r="I372" s="216"/>
      <c r="J372" s="217">
        <f>ROUND(I372*H372,2)</f>
        <v>0</v>
      </c>
      <c r="K372" s="213" t="s">
        <v>186</v>
      </c>
      <c r="L372" s="218"/>
      <c r="M372" s="219" t="s">
        <v>21</v>
      </c>
      <c r="N372" s="220" t="s">
        <v>43</v>
      </c>
      <c r="O372" s="46"/>
      <c r="P372" s="221">
        <f>O372*H372</f>
        <v>0</v>
      </c>
      <c r="Q372" s="221">
        <v>0</v>
      </c>
      <c r="R372" s="221">
        <f>Q372*H372</f>
        <v>0</v>
      </c>
      <c r="S372" s="221">
        <v>0</v>
      </c>
      <c r="T372" s="222">
        <f>S372*H372</f>
        <v>0</v>
      </c>
      <c r="AR372" s="23" t="s">
        <v>187</v>
      </c>
      <c r="AT372" s="23" t="s">
        <v>182</v>
      </c>
      <c r="AU372" s="23" t="s">
        <v>80</v>
      </c>
      <c r="AY372" s="23" t="s">
        <v>181</v>
      </c>
      <c r="BE372" s="223">
        <f>IF(N372="základní",J372,0)</f>
        <v>0</v>
      </c>
      <c r="BF372" s="223">
        <f>IF(N372="snížená",J372,0)</f>
        <v>0</v>
      </c>
      <c r="BG372" s="223">
        <f>IF(N372="zákl. přenesená",J372,0)</f>
        <v>0</v>
      </c>
      <c r="BH372" s="223">
        <f>IF(N372="sníž. přenesená",J372,0)</f>
        <v>0</v>
      </c>
      <c r="BI372" s="223">
        <f>IF(N372="nulová",J372,0)</f>
        <v>0</v>
      </c>
      <c r="BJ372" s="23" t="s">
        <v>80</v>
      </c>
      <c r="BK372" s="223">
        <f>ROUND(I372*H372,2)</f>
        <v>0</v>
      </c>
      <c r="BL372" s="23" t="s">
        <v>188</v>
      </c>
      <c r="BM372" s="23" t="s">
        <v>1182</v>
      </c>
    </row>
    <row r="373" s="1" customFormat="1" ht="16.5" customHeight="1">
      <c r="B373" s="45"/>
      <c r="C373" s="211" t="s">
        <v>1183</v>
      </c>
      <c r="D373" s="211" t="s">
        <v>182</v>
      </c>
      <c r="E373" s="212" t="s">
        <v>1184</v>
      </c>
      <c r="F373" s="213" t="s">
        <v>1185</v>
      </c>
      <c r="G373" s="214" t="s">
        <v>225</v>
      </c>
      <c r="H373" s="215">
        <v>610.08000000000004</v>
      </c>
      <c r="I373" s="216"/>
      <c r="J373" s="217">
        <f>ROUND(I373*H373,2)</f>
        <v>0</v>
      </c>
      <c r="K373" s="213" t="s">
        <v>186</v>
      </c>
      <c r="L373" s="218"/>
      <c r="M373" s="219" t="s">
        <v>21</v>
      </c>
      <c r="N373" s="220" t="s">
        <v>43</v>
      </c>
      <c r="O373" s="46"/>
      <c r="P373" s="221">
        <f>O373*H373</f>
        <v>0</v>
      </c>
      <c r="Q373" s="221">
        <v>0</v>
      </c>
      <c r="R373" s="221">
        <f>Q373*H373</f>
        <v>0</v>
      </c>
      <c r="S373" s="221">
        <v>0</v>
      </c>
      <c r="T373" s="222">
        <f>S373*H373</f>
        <v>0</v>
      </c>
      <c r="AR373" s="23" t="s">
        <v>187</v>
      </c>
      <c r="AT373" s="23" t="s">
        <v>182</v>
      </c>
      <c r="AU373" s="23" t="s">
        <v>80</v>
      </c>
      <c r="AY373" s="23" t="s">
        <v>181</v>
      </c>
      <c r="BE373" s="223">
        <f>IF(N373="základní",J373,0)</f>
        <v>0</v>
      </c>
      <c r="BF373" s="223">
        <f>IF(N373="snížená",J373,0)</f>
        <v>0</v>
      </c>
      <c r="BG373" s="223">
        <f>IF(N373="zákl. přenesená",J373,0)</f>
        <v>0</v>
      </c>
      <c r="BH373" s="223">
        <f>IF(N373="sníž. přenesená",J373,0)</f>
        <v>0</v>
      </c>
      <c r="BI373" s="223">
        <f>IF(N373="nulová",J373,0)</f>
        <v>0</v>
      </c>
      <c r="BJ373" s="23" t="s">
        <v>80</v>
      </c>
      <c r="BK373" s="223">
        <f>ROUND(I373*H373,2)</f>
        <v>0</v>
      </c>
      <c r="BL373" s="23" t="s">
        <v>188</v>
      </c>
      <c r="BM373" s="23" t="s">
        <v>1186</v>
      </c>
    </row>
    <row r="374" s="1" customFormat="1" ht="25.5" customHeight="1">
      <c r="B374" s="45"/>
      <c r="C374" s="236" t="s">
        <v>1187</v>
      </c>
      <c r="D374" s="236" t="s">
        <v>222</v>
      </c>
      <c r="E374" s="237" t="s">
        <v>1188</v>
      </c>
      <c r="F374" s="238" t="s">
        <v>1189</v>
      </c>
      <c r="G374" s="239" t="s">
        <v>219</v>
      </c>
      <c r="H374" s="240">
        <v>240.51300000000001</v>
      </c>
      <c r="I374" s="241"/>
      <c r="J374" s="242">
        <f>ROUND(I374*H374,2)</f>
        <v>0</v>
      </c>
      <c r="K374" s="238" t="s">
        <v>186</v>
      </c>
      <c r="L374" s="71"/>
      <c r="M374" s="243" t="s">
        <v>21</v>
      </c>
      <c r="N374" s="244" t="s">
        <v>43</v>
      </c>
      <c r="O374" s="46"/>
      <c r="P374" s="221">
        <f>O374*H374</f>
        <v>0</v>
      </c>
      <c r="Q374" s="221">
        <v>0.00012999999999999999</v>
      </c>
      <c r="R374" s="221">
        <f>Q374*H374</f>
        <v>0.03126669</v>
      </c>
      <c r="S374" s="221">
        <v>0</v>
      </c>
      <c r="T374" s="222">
        <f>S374*H374</f>
        <v>0</v>
      </c>
      <c r="AR374" s="23" t="s">
        <v>188</v>
      </c>
      <c r="AT374" s="23" t="s">
        <v>222</v>
      </c>
      <c r="AU374" s="23" t="s">
        <v>80</v>
      </c>
      <c r="AY374" s="23" t="s">
        <v>181</v>
      </c>
      <c r="BE374" s="223">
        <f>IF(N374="základní",J374,0)</f>
        <v>0</v>
      </c>
      <c r="BF374" s="223">
        <f>IF(N374="snížená",J374,0)</f>
        <v>0</v>
      </c>
      <c r="BG374" s="223">
        <f>IF(N374="zákl. přenesená",J374,0)</f>
        <v>0</v>
      </c>
      <c r="BH374" s="223">
        <f>IF(N374="sníž. přenesená",J374,0)</f>
        <v>0</v>
      </c>
      <c r="BI374" s="223">
        <f>IF(N374="nulová",J374,0)</f>
        <v>0</v>
      </c>
      <c r="BJ374" s="23" t="s">
        <v>80</v>
      </c>
      <c r="BK374" s="223">
        <f>ROUND(I374*H374,2)</f>
        <v>0</v>
      </c>
      <c r="BL374" s="23" t="s">
        <v>188</v>
      </c>
      <c r="BM374" s="23" t="s">
        <v>1190</v>
      </c>
    </row>
    <row r="375" s="9" customFormat="1" ht="37.44" customHeight="1">
      <c r="B375" s="197"/>
      <c r="C375" s="198"/>
      <c r="D375" s="199" t="s">
        <v>71</v>
      </c>
      <c r="E375" s="200" t="s">
        <v>581</v>
      </c>
      <c r="F375" s="200" t="s">
        <v>1191</v>
      </c>
      <c r="G375" s="198"/>
      <c r="H375" s="198"/>
      <c r="I375" s="201"/>
      <c r="J375" s="202">
        <f>BK375</f>
        <v>0</v>
      </c>
      <c r="K375" s="198"/>
      <c r="L375" s="203"/>
      <c r="M375" s="204"/>
      <c r="N375" s="205"/>
      <c r="O375" s="205"/>
      <c r="P375" s="206">
        <f>SUM(P376:P379)</f>
        <v>0</v>
      </c>
      <c r="Q375" s="205"/>
      <c r="R375" s="206">
        <f>SUM(R376:R379)</f>
        <v>0.49150483999999994</v>
      </c>
      <c r="S375" s="205"/>
      <c r="T375" s="207">
        <f>SUM(T376:T379)</f>
        <v>0</v>
      </c>
      <c r="AR375" s="208" t="s">
        <v>80</v>
      </c>
      <c r="AT375" s="209" t="s">
        <v>71</v>
      </c>
      <c r="AU375" s="209" t="s">
        <v>72</v>
      </c>
      <c r="AY375" s="208" t="s">
        <v>181</v>
      </c>
      <c r="BK375" s="210">
        <f>SUM(BK376:BK379)</f>
        <v>0</v>
      </c>
    </row>
    <row r="376" s="1" customFormat="1" ht="16.5" customHeight="1">
      <c r="B376" s="45"/>
      <c r="C376" s="236" t="s">
        <v>1192</v>
      </c>
      <c r="D376" s="236" t="s">
        <v>222</v>
      </c>
      <c r="E376" s="237" t="s">
        <v>1193</v>
      </c>
      <c r="F376" s="238" t="s">
        <v>1194</v>
      </c>
      <c r="G376" s="239" t="s">
        <v>219</v>
      </c>
      <c r="H376" s="240">
        <v>867.87099999999998</v>
      </c>
      <c r="I376" s="241"/>
      <c r="J376" s="242">
        <f>ROUND(I376*H376,2)</f>
        <v>0</v>
      </c>
      <c r="K376" s="238" t="s">
        <v>186</v>
      </c>
      <c r="L376" s="71"/>
      <c r="M376" s="243" t="s">
        <v>21</v>
      </c>
      <c r="N376" s="244" t="s">
        <v>43</v>
      </c>
      <c r="O376" s="46"/>
      <c r="P376" s="221">
        <f>O376*H376</f>
        <v>0</v>
      </c>
      <c r="Q376" s="221">
        <v>4.0000000000000003E-05</v>
      </c>
      <c r="R376" s="221">
        <f>Q376*H376</f>
        <v>0.034714840000000004</v>
      </c>
      <c r="S376" s="221">
        <v>0</v>
      </c>
      <c r="T376" s="222">
        <f>S376*H376</f>
        <v>0</v>
      </c>
      <c r="AR376" s="23" t="s">
        <v>188</v>
      </c>
      <c r="AT376" s="23" t="s">
        <v>222</v>
      </c>
      <c r="AU376" s="23" t="s">
        <v>80</v>
      </c>
      <c r="AY376" s="23" t="s">
        <v>181</v>
      </c>
      <c r="BE376" s="223">
        <f>IF(N376="základní",J376,0)</f>
        <v>0</v>
      </c>
      <c r="BF376" s="223">
        <f>IF(N376="snížená",J376,0)</f>
        <v>0</v>
      </c>
      <c r="BG376" s="223">
        <f>IF(N376="zákl. přenesená",J376,0)</f>
        <v>0</v>
      </c>
      <c r="BH376" s="223">
        <f>IF(N376="sníž. přenesená",J376,0)</f>
        <v>0</v>
      </c>
      <c r="BI376" s="223">
        <f>IF(N376="nulová",J376,0)</f>
        <v>0</v>
      </c>
      <c r="BJ376" s="23" t="s">
        <v>80</v>
      </c>
      <c r="BK376" s="223">
        <f>ROUND(I376*H376,2)</f>
        <v>0</v>
      </c>
      <c r="BL376" s="23" t="s">
        <v>188</v>
      </c>
      <c r="BM376" s="23" t="s">
        <v>1195</v>
      </c>
    </row>
    <row r="377" s="1" customFormat="1" ht="16.5" customHeight="1">
      <c r="B377" s="45"/>
      <c r="C377" s="211" t="s">
        <v>1196</v>
      </c>
      <c r="D377" s="211" t="s">
        <v>182</v>
      </c>
      <c r="E377" s="212" t="s">
        <v>1197</v>
      </c>
      <c r="F377" s="213" t="s">
        <v>1198</v>
      </c>
      <c r="G377" s="214" t="s">
        <v>219</v>
      </c>
      <c r="H377" s="215">
        <v>45</v>
      </c>
      <c r="I377" s="216"/>
      <c r="J377" s="217">
        <f>ROUND(I377*H377,2)</f>
        <v>0</v>
      </c>
      <c r="K377" s="213" t="s">
        <v>186</v>
      </c>
      <c r="L377" s="218"/>
      <c r="M377" s="219" t="s">
        <v>21</v>
      </c>
      <c r="N377" s="220" t="s">
        <v>43</v>
      </c>
      <c r="O377" s="46"/>
      <c r="P377" s="221">
        <f>O377*H377</f>
        <v>0</v>
      </c>
      <c r="Q377" s="221">
        <v>0.0047299999999999998</v>
      </c>
      <c r="R377" s="221">
        <f>Q377*H377</f>
        <v>0.21284999999999998</v>
      </c>
      <c r="S377" s="221">
        <v>0</v>
      </c>
      <c r="T377" s="222">
        <f>S377*H377</f>
        <v>0</v>
      </c>
      <c r="AR377" s="23" t="s">
        <v>187</v>
      </c>
      <c r="AT377" s="23" t="s">
        <v>182</v>
      </c>
      <c r="AU377" s="23" t="s">
        <v>80</v>
      </c>
      <c r="AY377" s="23" t="s">
        <v>181</v>
      </c>
      <c r="BE377" s="223">
        <f>IF(N377="základní",J377,0)</f>
        <v>0</v>
      </c>
      <c r="BF377" s="223">
        <f>IF(N377="snížená",J377,0)</f>
        <v>0</v>
      </c>
      <c r="BG377" s="223">
        <f>IF(N377="zákl. přenesená",J377,0)</f>
        <v>0</v>
      </c>
      <c r="BH377" s="223">
        <f>IF(N377="sníž. přenesená",J377,0)</f>
        <v>0</v>
      </c>
      <c r="BI377" s="223">
        <f>IF(N377="nulová",J377,0)</f>
        <v>0</v>
      </c>
      <c r="BJ377" s="23" t="s">
        <v>80</v>
      </c>
      <c r="BK377" s="223">
        <f>ROUND(I377*H377,2)</f>
        <v>0</v>
      </c>
      <c r="BL377" s="23" t="s">
        <v>188</v>
      </c>
      <c r="BM377" s="23" t="s">
        <v>1199</v>
      </c>
    </row>
    <row r="378" s="1" customFormat="1" ht="16.5" customHeight="1">
      <c r="B378" s="45"/>
      <c r="C378" s="211" t="s">
        <v>1200</v>
      </c>
      <c r="D378" s="211" t="s">
        <v>182</v>
      </c>
      <c r="E378" s="212" t="s">
        <v>1201</v>
      </c>
      <c r="F378" s="213" t="s">
        <v>1202</v>
      </c>
      <c r="G378" s="214" t="s">
        <v>185</v>
      </c>
      <c r="H378" s="215">
        <v>2</v>
      </c>
      <c r="I378" s="216"/>
      <c r="J378" s="217">
        <f>ROUND(I378*H378,2)</f>
        <v>0</v>
      </c>
      <c r="K378" s="213" t="s">
        <v>186</v>
      </c>
      <c r="L378" s="218"/>
      <c r="M378" s="219" t="s">
        <v>21</v>
      </c>
      <c r="N378" s="220" t="s">
        <v>43</v>
      </c>
      <c r="O378" s="46"/>
      <c r="P378" s="221">
        <f>O378*H378</f>
        <v>0</v>
      </c>
      <c r="Q378" s="221">
        <v>0.045969999999999997</v>
      </c>
      <c r="R378" s="221">
        <f>Q378*H378</f>
        <v>0.091939999999999994</v>
      </c>
      <c r="S378" s="221">
        <v>0</v>
      </c>
      <c r="T378" s="222">
        <f>S378*H378</f>
        <v>0</v>
      </c>
      <c r="AR378" s="23" t="s">
        <v>187</v>
      </c>
      <c r="AT378" s="23" t="s">
        <v>182</v>
      </c>
      <c r="AU378" s="23" t="s">
        <v>80</v>
      </c>
      <c r="AY378" s="23" t="s">
        <v>181</v>
      </c>
      <c r="BE378" s="223">
        <f>IF(N378="základní",J378,0)</f>
        <v>0</v>
      </c>
      <c r="BF378" s="223">
        <f>IF(N378="snížená",J378,0)</f>
        <v>0</v>
      </c>
      <c r="BG378" s="223">
        <f>IF(N378="zákl. přenesená",J378,0)</f>
        <v>0</v>
      </c>
      <c r="BH378" s="223">
        <f>IF(N378="sníž. přenesená",J378,0)</f>
        <v>0</v>
      </c>
      <c r="BI378" s="223">
        <f>IF(N378="nulová",J378,0)</f>
        <v>0</v>
      </c>
      <c r="BJ378" s="23" t="s">
        <v>80</v>
      </c>
      <c r="BK378" s="223">
        <f>ROUND(I378*H378,2)</f>
        <v>0</v>
      </c>
      <c r="BL378" s="23" t="s">
        <v>188</v>
      </c>
      <c r="BM378" s="23" t="s">
        <v>1203</v>
      </c>
    </row>
    <row r="379" s="1" customFormat="1" ht="16.5" customHeight="1">
      <c r="B379" s="45"/>
      <c r="C379" s="211" t="s">
        <v>1204</v>
      </c>
      <c r="D379" s="211" t="s">
        <v>182</v>
      </c>
      <c r="E379" s="212" t="s">
        <v>1205</v>
      </c>
      <c r="F379" s="213" t="s">
        <v>1206</v>
      </c>
      <c r="G379" s="214" t="s">
        <v>430</v>
      </c>
      <c r="H379" s="215">
        <v>2</v>
      </c>
      <c r="I379" s="216"/>
      <c r="J379" s="217">
        <f>ROUND(I379*H379,2)</f>
        <v>0</v>
      </c>
      <c r="K379" s="213" t="s">
        <v>186</v>
      </c>
      <c r="L379" s="218"/>
      <c r="M379" s="219" t="s">
        <v>21</v>
      </c>
      <c r="N379" s="220" t="s">
        <v>43</v>
      </c>
      <c r="O379" s="46"/>
      <c r="P379" s="221">
        <f>O379*H379</f>
        <v>0</v>
      </c>
      <c r="Q379" s="221">
        <v>0.075999999999999998</v>
      </c>
      <c r="R379" s="221">
        <f>Q379*H379</f>
        <v>0.152</v>
      </c>
      <c r="S379" s="221">
        <v>0</v>
      </c>
      <c r="T379" s="222">
        <f>S379*H379</f>
        <v>0</v>
      </c>
      <c r="AR379" s="23" t="s">
        <v>187</v>
      </c>
      <c r="AT379" s="23" t="s">
        <v>182</v>
      </c>
      <c r="AU379" s="23" t="s">
        <v>80</v>
      </c>
      <c r="AY379" s="23" t="s">
        <v>181</v>
      </c>
      <c r="BE379" s="223">
        <f>IF(N379="základní",J379,0)</f>
        <v>0</v>
      </c>
      <c r="BF379" s="223">
        <f>IF(N379="snížená",J379,0)</f>
        <v>0</v>
      </c>
      <c r="BG379" s="223">
        <f>IF(N379="zákl. přenesená",J379,0)</f>
        <v>0</v>
      </c>
      <c r="BH379" s="223">
        <f>IF(N379="sníž. přenesená",J379,0)</f>
        <v>0</v>
      </c>
      <c r="BI379" s="223">
        <f>IF(N379="nulová",J379,0)</f>
        <v>0</v>
      </c>
      <c r="BJ379" s="23" t="s">
        <v>80</v>
      </c>
      <c r="BK379" s="223">
        <f>ROUND(I379*H379,2)</f>
        <v>0</v>
      </c>
      <c r="BL379" s="23" t="s">
        <v>188</v>
      </c>
      <c r="BM379" s="23" t="s">
        <v>1207</v>
      </c>
    </row>
    <row r="380" s="9" customFormat="1" ht="37.44" customHeight="1">
      <c r="B380" s="197"/>
      <c r="C380" s="198"/>
      <c r="D380" s="199" t="s">
        <v>71</v>
      </c>
      <c r="E380" s="200" t="s">
        <v>587</v>
      </c>
      <c r="F380" s="200" t="s">
        <v>1208</v>
      </c>
      <c r="G380" s="198"/>
      <c r="H380" s="198"/>
      <c r="I380" s="201"/>
      <c r="J380" s="202">
        <f>BK380</f>
        <v>0</v>
      </c>
      <c r="K380" s="198"/>
      <c r="L380" s="203"/>
      <c r="M380" s="204"/>
      <c r="N380" s="205"/>
      <c r="O380" s="205"/>
      <c r="P380" s="206">
        <f>SUM(P381:P385)</f>
        <v>0</v>
      </c>
      <c r="Q380" s="205"/>
      <c r="R380" s="206">
        <f>SUM(R381:R385)</f>
        <v>0.85301300000000013</v>
      </c>
      <c r="S380" s="205"/>
      <c r="T380" s="207">
        <f>SUM(T381:T385)</f>
        <v>0</v>
      </c>
      <c r="AR380" s="208" t="s">
        <v>80</v>
      </c>
      <c r="AT380" s="209" t="s">
        <v>71</v>
      </c>
      <c r="AU380" s="209" t="s">
        <v>72</v>
      </c>
      <c r="AY380" s="208" t="s">
        <v>181</v>
      </c>
      <c r="BK380" s="210">
        <f>SUM(BK381:BK385)</f>
        <v>0</v>
      </c>
    </row>
    <row r="381" s="1" customFormat="1" ht="16.5" customHeight="1">
      <c r="B381" s="45"/>
      <c r="C381" s="211" t="s">
        <v>1209</v>
      </c>
      <c r="D381" s="211" t="s">
        <v>182</v>
      </c>
      <c r="E381" s="212" t="s">
        <v>1210</v>
      </c>
      <c r="F381" s="213" t="s">
        <v>1211</v>
      </c>
      <c r="G381" s="214" t="s">
        <v>361</v>
      </c>
      <c r="H381" s="215">
        <v>0.93100000000000005</v>
      </c>
      <c r="I381" s="216"/>
      <c r="J381" s="217">
        <f>ROUND(I381*H381,2)</f>
        <v>0</v>
      </c>
      <c r="K381" s="213" t="s">
        <v>186</v>
      </c>
      <c r="L381" s="218"/>
      <c r="M381" s="219" t="s">
        <v>21</v>
      </c>
      <c r="N381" s="220" t="s">
        <v>43</v>
      </c>
      <c r="O381" s="46"/>
      <c r="P381" s="221">
        <f>O381*H381</f>
        <v>0</v>
      </c>
      <c r="Q381" s="221">
        <v>0.052999999999999998</v>
      </c>
      <c r="R381" s="221">
        <f>Q381*H381</f>
        <v>0.049342999999999998</v>
      </c>
      <c r="S381" s="221">
        <v>0</v>
      </c>
      <c r="T381" s="222">
        <f>S381*H381</f>
        <v>0</v>
      </c>
      <c r="AR381" s="23" t="s">
        <v>187</v>
      </c>
      <c r="AT381" s="23" t="s">
        <v>182</v>
      </c>
      <c r="AU381" s="23" t="s">
        <v>80</v>
      </c>
      <c r="AY381" s="23" t="s">
        <v>181</v>
      </c>
      <c r="BE381" s="223">
        <f>IF(N381="základní",J381,0)</f>
        <v>0</v>
      </c>
      <c r="BF381" s="223">
        <f>IF(N381="snížená",J381,0)</f>
        <v>0</v>
      </c>
      <c r="BG381" s="223">
        <f>IF(N381="zákl. přenesená",J381,0)</f>
        <v>0</v>
      </c>
      <c r="BH381" s="223">
        <f>IF(N381="sníž. přenesená",J381,0)</f>
        <v>0</v>
      </c>
      <c r="BI381" s="223">
        <f>IF(N381="nulová",J381,0)</f>
        <v>0</v>
      </c>
      <c r="BJ381" s="23" t="s">
        <v>80</v>
      </c>
      <c r="BK381" s="223">
        <f>ROUND(I381*H381,2)</f>
        <v>0</v>
      </c>
      <c r="BL381" s="23" t="s">
        <v>188</v>
      </c>
      <c r="BM381" s="23" t="s">
        <v>1212</v>
      </c>
    </row>
    <row r="382" s="1" customFormat="1" ht="16.5" customHeight="1">
      <c r="B382" s="45"/>
      <c r="C382" s="211" t="s">
        <v>1213</v>
      </c>
      <c r="D382" s="211" t="s">
        <v>182</v>
      </c>
      <c r="E382" s="212" t="s">
        <v>1214</v>
      </c>
      <c r="F382" s="213" t="s">
        <v>1215</v>
      </c>
      <c r="G382" s="214" t="s">
        <v>361</v>
      </c>
      <c r="H382" s="215">
        <v>7.1989999999999998</v>
      </c>
      <c r="I382" s="216"/>
      <c r="J382" s="217">
        <f>ROUND(I382*H382,2)</f>
        <v>0</v>
      </c>
      <c r="K382" s="213" t="s">
        <v>186</v>
      </c>
      <c r="L382" s="218"/>
      <c r="M382" s="219" t="s">
        <v>21</v>
      </c>
      <c r="N382" s="220" t="s">
        <v>43</v>
      </c>
      <c r="O382" s="46"/>
      <c r="P382" s="221">
        <f>O382*H382</f>
        <v>0</v>
      </c>
      <c r="Q382" s="221">
        <v>0.070000000000000007</v>
      </c>
      <c r="R382" s="221">
        <f>Q382*H382</f>
        <v>0.50392999999999999</v>
      </c>
      <c r="S382" s="221">
        <v>0</v>
      </c>
      <c r="T382" s="222">
        <f>S382*H382</f>
        <v>0</v>
      </c>
      <c r="AR382" s="23" t="s">
        <v>187</v>
      </c>
      <c r="AT382" s="23" t="s">
        <v>182</v>
      </c>
      <c r="AU382" s="23" t="s">
        <v>80</v>
      </c>
      <c r="AY382" s="23" t="s">
        <v>181</v>
      </c>
      <c r="BE382" s="223">
        <f>IF(N382="základní",J382,0)</f>
        <v>0</v>
      </c>
      <c r="BF382" s="223">
        <f>IF(N382="snížená",J382,0)</f>
        <v>0</v>
      </c>
      <c r="BG382" s="223">
        <f>IF(N382="zákl. přenesená",J382,0)</f>
        <v>0</v>
      </c>
      <c r="BH382" s="223">
        <f>IF(N382="sníž. přenesená",J382,0)</f>
        <v>0</v>
      </c>
      <c r="BI382" s="223">
        <f>IF(N382="nulová",J382,0)</f>
        <v>0</v>
      </c>
      <c r="BJ382" s="23" t="s">
        <v>80</v>
      </c>
      <c r="BK382" s="223">
        <f>ROUND(I382*H382,2)</f>
        <v>0</v>
      </c>
      <c r="BL382" s="23" t="s">
        <v>188</v>
      </c>
      <c r="BM382" s="23" t="s">
        <v>1216</v>
      </c>
    </row>
    <row r="383" s="1" customFormat="1" ht="16.5" customHeight="1">
      <c r="B383" s="45"/>
      <c r="C383" s="211" t="s">
        <v>1217</v>
      </c>
      <c r="D383" s="211" t="s">
        <v>182</v>
      </c>
      <c r="E383" s="212" t="s">
        <v>1218</v>
      </c>
      <c r="F383" s="213" t="s">
        <v>1219</v>
      </c>
      <c r="G383" s="214" t="s">
        <v>361</v>
      </c>
      <c r="H383" s="215">
        <v>0.14000000000000001</v>
      </c>
      <c r="I383" s="216"/>
      <c r="J383" s="217">
        <f>ROUND(I383*H383,2)</f>
        <v>0</v>
      </c>
      <c r="K383" s="213" t="s">
        <v>186</v>
      </c>
      <c r="L383" s="218"/>
      <c r="M383" s="219" t="s">
        <v>21</v>
      </c>
      <c r="N383" s="220" t="s">
        <v>43</v>
      </c>
      <c r="O383" s="46"/>
      <c r="P383" s="221">
        <f>O383*H383</f>
        <v>0</v>
      </c>
      <c r="Q383" s="221">
        <v>0.10100000000000001</v>
      </c>
      <c r="R383" s="221">
        <f>Q383*H383</f>
        <v>0.014140000000000002</v>
      </c>
      <c r="S383" s="221">
        <v>0</v>
      </c>
      <c r="T383" s="222">
        <f>S383*H383</f>
        <v>0</v>
      </c>
      <c r="AR383" s="23" t="s">
        <v>187</v>
      </c>
      <c r="AT383" s="23" t="s">
        <v>182</v>
      </c>
      <c r="AU383" s="23" t="s">
        <v>80</v>
      </c>
      <c r="AY383" s="23" t="s">
        <v>181</v>
      </c>
      <c r="BE383" s="223">
        <f>IF(N383="základní",J383,0)</f>
        <v>0</v>
      </c>
      <c r="BF383" s="223">
        <f>IF(N383="snížená",J383,0)</f>
        <v>0</v>
      </c>
      <c r="BG383" s="223">
        <f>IF(N383="zákl. přenesená",J383,0)</f>
        <v>0</v>
      </c>
      <c r="BH383" s="223">
        <f>IF(N383="sníž. přenesená",J383,0)</f>
        <v>0</v>
      </c>
      <c r="BI383" s="223">
        <f>IF(N383="nulová",J383,0)</f>
        <v>0</v>
      </c>
      <c r="BJ383" s="23" t="s">
        <v>80</v>
      </c>
      <c r="BK383" s="223">
        <f>ROUND(I383*H383,2)</f>
        <v>0</v>
      </c>
      <c r="BL383" s="23" t="s">
        <v>188</v>
      </c>
      <c r="BM383" s="23" t="s">
        <v>1220</v>
      </c>
    </row>
    <row r="384" s="1" customFormat="1" ht="16.5" customHeight="1">
      <c r="B384" s="45"/>
      <c r="C384" s="211" t="s">
        <v>1221</v>
      </c>
      <c r="D384" s="211" t="s">
        <v>182</v>
      </c>
      <c r="E384" s="212" t="s">
        <v>1222</v>
      </c>
      <c r="F384" s="213" t="s">
        <v>1223</v>
      </c>
      <c r="G384" s="214" t="s">
        <v>361</v>
      </c>
      <c r="H384" s="215">
        <v>0.28000000000000003</v>
      </c>
      <c r="I384" s="216"/>
      <c r="J384" s="217">
        <f>ROUND(I384*H384,2)</f>
        <v>0</v>
      </c>
      <c r="K384" s="213" t="s">
        <v>186</v>
      </c>
      <c r="L384" s="218"/>
      <c r="M384" s="219" t="s">
        <v>21</v>
      </c>
      <c r="N384" s="220" t="s">
        <v>43</v>
      </c>
      <c r="O384" s="46"/>
      <c r="P384" s="221">
        <f>O384*H384</f>
        <v>0</v>
      </c>
      <c r="Q384" s="221">
        <v>0.38400000000000001</v>
      </c>
      <c r="R384" s="221">
        <f>Q384*H384</f>
        <v>0.10752000000000002</v>
      </c>
      <c r="S384" s="221">
        <v>0</v>
      </c>
      <c r="T384" s="222">
        <f>S384*H384</f>
        <v>0</v>
      </c>
      <c r="AR384" s="23" t="s">
        <v>187</v>
      </c>
      <c r="AT384" s="23" t="s">
        <v>182</v>
      </c>
      <c r="AU384" s="23" t="s">
        <v>80</v>
      </c>
      <c r="AY384" s="23" t="s">
        <v>181</v>
      </c>
      <c r="BE384" s="223">
        <f>IF(N384="základní",J384,0)</f>
        <v>0</v>
      </c>
      <c r="BF384" s="223">
        <f>IF(N384="snížená",J384,0)</f>
        <v>0</v>
      </c>
      <c r="BG384" s="223">
        <f>IF(N384="zákl. přenesená",J384,0)</f>
        <v>0</v>
      </c>
      <c r="BH384" s="223">
        <f>IF(N384="sníž. přenesená",J384,0)</f>
        <v>0</v>
      </c>
      <c r="BI384" s="223">
        <f>IF(N384="nulová",J384,0)</f>
        <v>0</v>
      </c>
      <c r="BJ384" s="23" t="s">
        <v>80</v>
      </c>
      <c r="BK384" s="223">
        <f>ROUND(I384*H384,2)</f>
        <v>0</v>
      </c>
      <c r="BL384" s="23" t="s">
        <v>188</v>
      </c>
      <c r="BM384" s="23" t="s">
        <v>1224</v>
      </c>
    </row>
    <row r="385" s="1" customFormat="1" ht="16.5" customHeight="1">
      <c r="B385" s="45"/>
      <c r="C385" s="211" t="s">
        <v>1225</v>
      </c>
      <c r="D385" s="211" t="s">
        <v>182</v>
      </c>
      <c r="E385" s="212" t="s">
        <v>1226</v>
      </c>
      <c r="F385" s="213" t="s">
        <v>1227</v>
      </c>
      <c r="G385" s="214" t="s">
        <v>361</v>
      </c>
      <c r="H385" s="215">
        <v>0.28000000000000003</v>
      </c>
      <c r="I385" s="216"/>
      <c r="J385" s="217">
        <f>ROUND(I385*H385,2)</f>
        <v>0</v>
      </c>
      <c r="K385" s="213" t="s">
        <v>186</v>
      </c>
      <c r="L385" s="218"/>
      <c r="M385" s="219" t="s">
        <v>21</v>
      </c>
      <c r="N385" s="220" t="s">
        <v>43</v>
      </c>
      <c r="O385" s="46"/>
      <c r="P385" s="221">
        <f>O385*H385</f>
        <v>0</v>
      </c>
      <c r="Q385" s="221">
        <v>0.63600000000000001</v>
      </c>
      <c r="R385" s="221">
        <f>Q385*H385</f>
        <v>0.17808000000000002</v>
      </c>
      <c r="S385" s="221">
        <v>0</v>
      </c>
      <c r="T385" s="222">
        <f>S385*H385</f>
        <v>0</v>
      </c>
      <c r="AR385" s="23" t="s">
        <v>187</v>
      </c>
      <c r="AT385" s="23" t="s">
        <v>182</v>
      </c>
      <c r="AU385" s="23" t="s">
        <v>80</v>
      </c>
      <c r="AY385" s="23" t="s">
        <v>181</v>
      </c>
      <c r="BE385" s="223">
        <f>IF(N385="základní",J385,0)</f>
        <v>0</v>
      </c>
      <c r="BF385" s="223">
        <f>IF(N385="snížená",J385,0)</f>
        <v>0</v>
      </c>
      <c r="BG385" s="223">
        <f>IF(N385="zákl. přenesená",J385,0)</f>
        <v>0</v>
      </c>
      <c r="BH385" s="223">
        <f>IF(N385="sníž. přenesená",J385,0)</f>
        <v>0</v>
      </c>
      <c r="BI385" s="223">
        <f>IF(N385="nulová",J385,0)</f>
        <v>0</v>
      </c>
      <c r="BJ385" s="23" t="s">
        <v>80</v>
      </c>
      <c r="BK385" s="223">
        <f>ROUND(I385*H385,2)</f>
        <v>0</v>
      </c>
      <c r="BL385" s="23" t="s">
        <v>188</v>
      </c>
      <c r="BM385" s="23" t="s">
        <v>1228</v>
      </c>
    </row>
    <row r="386" s="9" customFormat="1" ht="37.44" customHeight="1">
      <c r="B386" s="197"/>
      <c r="C386" s="198"/>
      <c r="D386" s="199" t="s">
        <v>71</v>
      </c>
      <c r="E386" s="200" t="s">
        <v>595</v>
      </c>
      <c r="F386" s="200" t="s">
        <v>1229</v>
      </c>
      <c r="G386" s="198"/>
      <c r="H386" s="198"/>
      <c r="I386" s="201"/>
      <c r="J386" s="202">
        <f>BK386</f>
        <v>0</v>
      </c>
      <c r="K386" s="198"/>
      <c r="L386" s="203"/>
      <c r="M386" s="204"/>
      <c r="N386" s="205"/>
      <c r="O386" s="205"/>
      <c r="P386" s="206">
        <f>P387</f>
        <v>0</v>
      </c>
      <c r="Q386" s="205"/>
      <c r="R386" s="206">
        <f>R387</f>
        <v>0</v>
      </c>
      <c r="S386" s="205"/>
      <c r="T386" s="207">
        <f>T387</f>
        <v>0</v>
      </c>
      <c r="AR386" s="208" t="s">
        <v>80</v>
      </c>
      <c r="AT386" s="209" t="s">
        <v>71</v>
      </c>
      <c r="AU386" s="209" t="s">
        <v>72</v>
      </c>
      <c r="AY386" s="208" t="s">
        <v>181</v>
      </c>
      <c r="BK386" s="210">
        <f>BK387</f>
        <v>0</v>
      </c>
    </row>
    <row r="387" s="1" customFormat="1" ht="16.5" customHeight="1">
      <c r="B387" s="45"/>
      <c r="C387" s="236" t="s">
        <v>1230</v>
      </c>
      <c r="D387" s="236" t="s">
        <v>222</v>
      </c>
      <c r="E387" s="237" t="s">
        <v>1231</v>
      </c>
      <c r="F387" s="238" t="s">
        <v>1232</v>
      </c>
      <c r="G387" s="239" t="s">
        <v>256</v>
      </c>
      <c r="H387" s="240">
        <v>599.88999999999999</v>
      </c>
      <c r="I387" s="241"/>
      <c r="J387" s="242">
        <f>ROUND(I387*H387,2)</f>
        <v>0</v>
      </c>
      <c r="K387" s="238" t="s">
        <v>186</v>
      </c>
      <c r="L387" s="71"/>
      <c r="M387" s="243" t="s">
        <v>21</v>
      </c>
      <c r="N387" s="244" t="s">
        <v>43</v>
      </c>
      <c r="O387" s="46"/>
      <c r="P387" s="221">
        <f>O387*H387</f>
        <v>0</v>
      </c>
      <c r="Q387" s="221">
        <v>0</v>
      </c>
      <c r="R387" s="221">
        <f>Q387*H387</f>
        <v>0</v>
      </c>
      <c r="S387" s="221">
        <v>0</v>
      </c>
      <c r="T387" s="222">
        <f>S387*H387</f>
        <v>0</v>
      </c>
      <c r="AR387" s="23" t="s">
        <v>188</v>
      </c>
      <c r="AT387" s="23" t="s">
        <v>222</v>
      </c>
      <c r="AU387" s="23" t="s">
        <v>80</v>
      </c>
      <c r="AY387" s="23" t="s">
        <v>181</v>
      </c>
      <c r="BE387" s="223">
        <f>IF(N387="základní",J387,0)</f>
        <v>0</v>
      </c>
      <c r="BF387" s="223">
        <f>IF(N387="snížená",J387,0)</f>
        <v>0</v>
      </c>
      <c r="BG387" s="223">
        <f>IF(N387="zákl. přenesená",J387,0)</f>
        <v>0</v>
      </c>
      <c r="BH387" s="223">
        <f>IF(N387="sníž. přenesená",J387,0)</f>
        <v>0</v>
      </c>
      <c r="BI387" s="223">
        <f>IF(N387="nulová",J387,0)</f>
        <v>0</v>
      </c>
      <c r="BJ387" s="23" t="s">
        <v>80</v>
      </c>
      <c r="BK387" s="223">
        <f>ROUND(I387*H387,2)</f>
        <v>0</v>
      </c>
      <c r="BL387" s="23" t="s">
        <v>188</v>
      </c>
      <c r="BM387" s="23" t="s">
        <v>1233</v>
      </c>
    </row>
    <row r="388" s="9" customFormat="1" ht="37.44" customHeight="1">
      <c r="B388" s="197"/>
      <c r="C388" s="198"/>
      <c r="D388" s="199" t="s">
        <v>71</v>
      </c>
      <c r="E388" s="200" t="s">
        <v>1234</v>
      </c>
      <c r="F388" s="200" t="s">
        <v>1235</v>
      </c>
      <c r="G388" s="198"/>
      <c r="H388" s="198"/>
      <c r="I388" s="201"/>
      <c r="J388" s="202">
        <f>BK388</f>
        <v>0</v>
      </c>
      <c r="K388" s="198"/>
      <c r="L388" s="203"/>
      <c r="M388" s="204"/>
      <c r="N388" s="205"/>
      <c r="O388" s="205"/>
      <c r="P388" s="206">
        <f>P389</f>
        <v>0</v>
      </c>
      <c r="Q388" s="205"/>
      <c r="R388" s="206">
        <f>R389</f>
        <v>0</v>
      </c>
      <c r="S388" s="205"/>
      <c r="T388" s="207">
        <f>T389</f>
        <v>0</v>
      </c>
      <c r="AR388" s="208" t="s">
        <v>80</v>
      </c>
      <c r="AT388" s="209" t="s">
        <v>71</v>
      </c>
      <c r="AU388" s="209" t="s">
        <v>72</v>
      </c>
      <c r="AY388" s="208" t="s">
        <v>181</v>
      </c>
      <c r="BK388" s="210">
        <f>BK389</f>
        <v>0</v>
      </c>
    </row>
    <row r="389" s="1" customFormat="1" ht="25.5" customHeight="1">
      <c r="B389" s="45"/>
      <c r="C389" s="211" t="s">
        <v>1236</v>
      </c>
      <c r="D389" s="211" t="s">
        <v>182</v>
      </c>
      <c r="E389" s="212" t="s">
        <v>1237</v>
      </c>
      <c r="F389" s="213" t="s">
        <v>1238</v>
      </c>
      <c r="G389" s="214" t="s">
        <v>430</v>
      </c>
      <c r="H389" s="215">
        <v>1</v>
      </c>
      <c r="I389" s="216"/>
      <c r="J389" s="217">
        <f>ROUND(I389*H389,2)</f>
        <v>0</v>
      </c>
      <c r="K389" s="213" t="s">
        <v>186</v>
      </c>
      <c r="L389" s="218"/>
      <c r="M389" s="219" t="s">
        <v>21</v>
      </c>
      <c r="N389" s="245" t="s">
        <v>43</v>
      </c>
      <c r="O389" s="246"/>
      <c r="P389" s="247">
        <f>O389*H389</f>
        <v>0</v>
      </c>
      <c r="Q389" s="247">
        <v>0</v>
      </c>
      <c r="R389" s="247">
        <f>Q389*H389</f>
        <v>0</v>
      </c>
      <c r="S389" s="247">
        <v>0</v>
      </c>
      <c r="T389" s="248">
        <f>S389*H389</f>
        <v>0</v>
      </c>
      <c r="AR389" s="23" t="s">
        <v>187</v>
      </c>
      <c r="AT389" s="23" t="s">
        <v>182</v>
      </c>
      <c r="AU389" s="23" t="s">
        <v>80</v>
      </c>
      <c r="AY389" s="23" t="s">
        <v>181</v>
      </c>
      <c r="BE389" s="223">
        <f>IF(N389="základní",J389,0)</f>
        <v>0</v>
      </c>
      <c r="BF389" s="223">
        <f>IF(N389="snížená",J389,0)</f>
        <v>0</v>
      </c>
      <c r="BG389" s="223">
        <f>IF(N389="zákl. přenesená",J389,0)</f>
        <v>0</v>
      </c>
      <c r="BH389" s="223">
        <f>IF(N389="sníž. přenesená",J389,0)</f>
        <v>0</v>
      </c>
      <c r="BI389" s="223">
        <f>IF(N389="nulová",J389,0)</f>
        <v>0</v>
      </c>
      <c r="BJ389" s="23" t="s">
        <v>80</v>
      </c>
      <c r="BK389" s="223">
        <f>ROUND(I389*H389,2)</f>
        <v>0</v>
      </c>
      <c r="BL389" s="23" t="s">
        <v>188</v>
      </c>
      <c r="BM389" s="23" t="s">
        <v>1239</v>
      </c>
    </row>
    <row r="390" s="1" customFormat="1" ht="6.96" customHeight="1">
      <c r="B390" s="66"/>
      <c r="C390" s="67"/>
      <c r="D390" s="67"/>
      <c r="E390" s="67"/>
      <c r="F390" s="67"/>
      <c r="G390" s="67"/>
      <c r="H390" s="67"/>
      <c r="I390" s="165"/>
      <c r="J390" s="67"/>
      <c r="K390" s="67"/>
      <c r="L390" s="71"/>
    </row>
  </sheetData>
  <sheetProtection sheet="1" autoFilter="0" formatColumns="0" formatRows="0" objects="1" scenarios="1" spinCount="100000" saltValue="hDtsd+bwbzF+iklekWvmq+H5T8O7Xd9T6VHURf6UKkndQfrT+ioFTtIrCcFpn+zVCa7XJBxcZmdLohwUnTfQkA==" hashValue="s5IxUXQcyXS1TKJtiFXpY50+uXwXq5o0VuzkNAdRtElI36coPDLLDlagVrANHum7Gq3787DlVQf2RvvZAUj74Q==" algorithmName="SHA-512" password="CC35"/>
  <autoFilter ref="C105:K389"/>
  <mergeCells count="10">
    <mergeCell ref="E7:H7"/>
    <mergeCell ref="E9:H9"/>
    <mergeCell ref="E24:H24"/>
    <mergeCell ref="E45:H45"/>
    <mergeCell ref="E47:H47"/>
    <mergeCell ref="J51:J52"/>
    <mergeCell ref="E96:H96"/>
    <mergeCell ref="E98:H98"/>
    <mergeCell ref="G1:H1"/>
    <mergeCell ref="L2:V2"/>
  </mergeCells>
  <hyperlinks>
    <hyperlink ref="F1:G1" location="C2" display="1) Krycí list soupisu"/>
    <hyperlink ref="G1:H1" location="C54" display="2) Rekapitulace"/>
    <hyperlink ref="J1" location="C105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122</v>
      </c>
      <c r="G1" s="138" t="s">
        <v>123</v>
      </c>
      <c r="H1" s="138"/>
      <c r="I1" s="139"/>
      <c r="J1" s="138" t="s">
        <v>124</v>
      </c>
      <c r="K1" s="137" t="s">
        <v>125</v>
      </c>
      <c r="L1" s="138" t="s">
        <v>126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85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82</v>
      </c>
    </row>
    <row r="4" ht="36.96" customHeight="1">
      <c r="B4" s="27"/>
      <c r="C4" s="28"/>
      <c r="D4" s="29" t="s">
        <v>127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Novostavba 2. areálu MŠ Hostivice - Finalizace projektu 11.7.2018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128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1240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24</v>
      </c>
      <c r="G12" s="46"/>
      <c r="H12" s="46"/>
      <c r="I12" s="145" t="s">
        <v>25</v>
      </c>
      <c r="J12" s="146" t="str">
        <f>'Rekapitulace stavby'!AN8</f>
        <v>1. 3. 2018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">
        <v>29</v>
      </c>
      <c r="K14" s="50"/>
    </row>
    <row r="15" s="1" customFormat="1" ht="18" customHeight="1">
      <c r="B15" s="45"/>
      <c r="C15" s="46"/>
      <c r="D15" s="46"/>
      <c r="E15" s="34" t="s">
        <v>30</v>
      </c>
      <c r="F15" s="46"/>
      <c r="G15" s="46"/>
      <c r="H15" s="46"/>
      <c r="I15" s="145" t="s">
        <v>31</v>
      </c>
      <c r="J15" s="34" t="s">
        <v>21</v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32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31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34</v>
      </c>
      <c r="E20" s="46"/>
      <c r="F20" s="46"/>
      <c r="G20" s="46"/>
      <c r="H20" s="46"/>
      <c r="I20" s="145" t="s">
        <v>28</v>
      </c>
      <c r="J20" s="34" t="s">
        <v>21</v>
      </c>
      <c r="K20" s="50"/>
    </row>
    <row r="21" s="1" customFormat="1" ht="18" customHeight="1">
      <c r="B21" s="45"/>
      <c r="C21" s="46"/>
      <c r="D21" s="46"/>
      <c r="E21" s="34" t="s">
        <v>24</v>
      </c>
      <c r="F21" s="46"/>
      <c r="G21" s="46"/>
      <c r="H21" s="46"/>
      <c r="I21" s="145" t="s">
        <v>31</v>
      </c>
      <c r="J21" s="34" t="s">
        <v>21</v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38</v>
      </c>
      <c r="E27" s="46"/>
      <c r="F27" s="46"/>
      <c r="G27" s="46"/>
      <c r="H27" s="46"/>
      <c r="I27" s="143"/>
      <c r="J27" s="154">
        <f>ROUND(J83,2)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40</v>
      </c>
      <c r="G29" s="46"/>
      <c r="H29" s="46"/>
      <c r="I29" s="155" t="s">
        <v>39</v>
      </c>
      <c r="J29" s="51" t="s">
        <v>41</v>
      </c>
      <c r="K29" s="50"/>
    </row>
    <row r="30" s="1" customFormat="1" ht="14.4" customHeight="1">
      <c r="B30" s="45"/>
      <c r="C30" s="46"/>
      <c r="D30" s="54" t="s">
        <v>42</v>
      </c>
      <c r="E30" s="54" t="s">
        <v>43</v>
      </c>
      <c r="F30" s="156">
        <f>ROUND(SUM(BE83:BE292), 2)</f>
        <v>0</v>
      </c>
      <c r="G30" s="46"/>
      <c r="H30" s="46"/>
      <c r="I30" s="157">
        <v>0.20999999999999999</v>
      </c>
      <c r="J30" s="156">
        <f>ROUND(ROUND((SUM(BE83:BE292)), 2)*I30, 2)</f>
        <v>0</v>
      </c>
      <c r="K30" s="50"/>
    </row>
    <row r="31" s="1" customFormat="1" ht="14.4" customHeight="1">
      <c r="B31" s="45"/>
      <c r="C31" s="46"/>
      <c r="D31" s="46"/>
      <c r="E31" s="54" t="s">
        <v>44</v>
      </c>
      <c r="F31" s="156">
        <f>ROUND(SUM(BF83:BF292), 2)</f>
        <v>0</v>
      </c>
      <c r="G31" s="46"/>
      <c r="H31" s="46"/>
      <c r="I31" s="157">
        <v>0.14999999999999999</v>
      </c>
      <c r="J31" s="156">
        <f>ROUND(ROUND((SUM(BF83:BF292)),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45</v>
      </c>
      <c r="F32" s="156">
        <f>ROUND(SUM(BG83:BG292),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46</v>
      </c>
      <c r="F33" s="156">
        <f>ROUND(SUM(BH83:BH292),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47</v>
      </c>
      <c r="F34" s="156">
        <f>ROUND(SUM(BI83:BI292),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48</v>
      </c>
      <c r="E36" s="97"/>
      <c r="F36" s="97"/>
      <c r="G36" s="160" t="s">
        <v>49</v>
      </c>
      <c r="H36" s="161" t="s">
        <v>50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130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Novostavba 2. areálu MŠ Hostivice - Finalizace projektu 11.7.2018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128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D.1.4 A - Zdravotně technické instalace + plyn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 xml:space="preserve"> </v>
      </c>
      <c r="G49" s="46"/>
      <c r="H49" s="46"/>
      <c r="I49" s="145" t="s">
        <v>25</v>
      </c>
      <c r="J49" s="146" t="str">
        <f>IF(J12="","",J12)</f>
        <v>1. 3. 2018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>Město Hostivice</v>
      </c>
      <c r="G51" s="46"/>
      <c r="H51" s="46"/>
      <c r="I51" s="145" t="s">
        <v>34</v>
      </c>
      <c r="J51" s="43" t="str">
        <f>E21</f>
        <v xml:space="preserve"> </v>
      </c>
      <c r="K51" s="50"/>
    </row>
    <row r="52" s="1" customFormat="1" ht="14.4" customHeight="1">
      <c r="B52" s="45"/>
      <c r="C52" s="39" t="s">
        <v>32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131</v>
      </c>
      <c r="D54" s="158"/>
      <c r="E54" s="158"/>
      <c r="F54" s="158"/>
      <c r="G54" s="158"/>
      <c r="H54" s="158"/>
      <c r="I54" s="172"/>
      <c r="J54" s="173" t="s">
        <v>132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133</v>
      </c>
      <c r="D56" s="46"/>
      <c r="E56" s="46"/>
      <c r="F56" s="46"/>
      <c r="G56" s="46"/>
      <c r="H56" s="46"/>
      <c r="I56" s="143"/>
      <c r="J56" s="154">
        <f>J83</f>
        <v>0</v>
      </c>
      <c r="K56" s="50"/>
      <c r="AU56" s="23" t="s">
        <v>134</v>
      </c>
    </row>
    <row r="57" s="7" customFormat="1" ht="24.96" customHeight="1">
      <c r="B57" s="176"/>
      <c r="C57" s="177"/>
      <c r="D57" s="178" t="s">
        <v>1241</v>
      </c>
      <c r="E57" s="179"/>
      <c r="F57" s="179"/>
      <c r="G57" s="179"/>
      <c r="H57" s="179"/>
      <c r="I57" s="180"/>
      <c r="J57" s="181">
        <f>J84</f>
        <v>0</v>
      </c>
      <c r="K57" s="182"/>
    </row>
    <row r="58" s="7" customFormat="1" ht="24.96" customHeight="1">
      <c r="B58" s="176"/>
      <c r="C58" s="177"/>
      <c r="D58" s="178" t="s">
        <v>1242</v>
      </c>
      <c r="E58" s="179"/>
      <c r="F58" s="179"/>
      <c r="G58" s="179"/>
      <c r="H58" s="179"/>
      <c r="I58" s="180"/>
      <c r="J58" s="181">
        <f>J117</f>
        <v>0</v>
      </c>
      <c r="K58" s="182"/>
    </row>
    <row r="59" s="7" customFormat="1" ht="24.96" customHeight="1">
      <c r="B59" s="176"/>
      <c r="C59" s="177"/>
      <c r="D59" s="178" t="s">
        <v>1243</v>
      </c>
      <c r="E59" s="179"/>
      <c r="F59" s="179"/>
      <c r="G59" s="179"/>
      <c r="H59" s="179"/>
      <c r="I59" s="180"/>
      <c r="J59" s="181">
        <f>J197</f>
        <v>0</v>
      </c>
      <c r="K59" s="182"/>
    </row>
    <row r="60" s="7" customFormat="1" ht="24.96" customHeight="1">
      <c r="B60" s="176"/>
      <c r="C60" s="177"/>
      <c r="D60" s="178" t="s">
        <v>1244</v>
      </c>
      <c r="E60" s="179"/>
      <c r="F60" s="179"/>
      <c r="G60" s="179"/>
      <c r="H60" s="179"/>
      <c r="I60" s="180"/>
      <c r="J60" s="181">
        <f>J229</f>
        <v>0</v>
      </c>
      <c r="K60" s="182"/>
    </row>
    <row r="61" s="7" customFormat="1" ht="24.96" customHeight="1">
      <c r="B61" s="176"/>
      <c r="C61" s="177"/>
      <c r="D61" s="178" t="s">
        <v>1245</v>
      </c>
      <c r="E61" s="179"/>
      <c r="F61" s="179"/>
      <c r="G61" s="179"/>
      <c r="H61" s="179"/>
      <c r="I61" s="180"/>
      <c r="J61" s="181">
        <f>J232</f>
        <v>0</v>
      </c>
      <c r="K61" s="182"/>
    </row>
    <row r="62" s="7" customFormat="1" ht="24.96" customHeight="1">
      <c r="B62" s="176"/>
      <c r="C62" s="177"/>
      <c r="D62" s="178" t="s">
        <v>1246</v>
      </c>
      <c r="E62" s="179"/>
      <c r="F62" s="179"/>
      <c r="G62" s="179"/>
      <c r="H62" s="179"/>
      <c r="I62" s="180"/>
      <c r="J62" s="181">
        <f>J284</f>
        <v>0</v>
      </c>
      <c r="K62" s="182"/>
    </row>
    <row r="63" s="7" customFormat="1" ht="24.96" customHeight="1">
      <c r="B63" s="176"/>
      <c r="C63" s="177"/>
      <c r="D63" s="178" t="s">
        <v>157</v>
      </c>
      <c r="E63" s="179"/>
      <c r="F63" s="179"/>
      <c r="G63" s="179"/>
      <c r="H63" s="179"/>
      <c r="I63" s="180"/>
      <c r="J63" s="181">
        <f>J290</f>
        <v>0</v>
      </c>
      <c r="K63" s="182"/>
    </row>
    <row r="64" s="1" customFormat="1" ht="21.84" customHeight="1">
      <c r="B64" s="45"/>
      <c r="C64" s="46"/>
      <c r="D64" s="46"/>
      <c r="E64" s="46"/>
      <c r="F64" s="46"/>
      <c r="G64" s="46"/>
      <c r="H64" s="46"/>
      <c r="I64" s="143"/>
      <c r="J64" s="46"/>
      <c r="K64" s="50"/>
    </row>
    <row r="65" s="1" customFormat="1" ht="6.96" customHeight="1">
      <c r="B65" s="66"/>
      <c r="C65" s="67"/>
      <c r="D65" s="67"/>
      <c r="E65" s="67"/>
      <c r="F65" s="67"/>
      <c r="G65" s="67"/>
      <c r="H65" s="67"/>
      <c r="I65" s="165"/>
      <c r="J65" s="67"/>
      <c r="K65" s="68"/>
    </row>
    <row r="69" s="1" customFormat="1" ht="6.96" customHeight="1">
      <c r="B69" s="69"/>
      <c r="C69" s="70"/>
      <c r="D69" s="70"/>
      <c r="E69" s="70"/>
      <c r="F69" s="70"/>
      <c r="G69" s="70"/>
      <c r="H69" s="70"/>
      <c r="I69" s="168"/>
      <c r="J69" s="70"/>
      <c r="K69" s="70"/>
      <c r="L69" s="71"/>
    </row>
    <row r="70" s="1" customFormat="1" ht="36.96" customHeight="1">
      <c r="B70" s="45"/>
      <c r="C70" s="72" t="s">
        <v>165</v>
      </c>
      <c r="D70" s="73"/>
      <c r="E70" s="73"/>
      <c r="F70" s="73"/>
      <c r="G70" s="73"/>
      <c r="H70" s="73"/>
      <c r="I70" s="183"/>
      <c r="J70" s="73"/>
      <c r="K70" s="73"/>
      <c r="L70" s="71"/>
    </row>
    <row r="71" s="1" customFormat="1" ht="6.96" customHeight="1">
      <c r="B71" s="45"/>
      <c r="C71" s="73"/>
      <c r="D71" s="73"/>
      <c r="E71" s="73"/>
      <c r="F71" s="73"/>
      <c r="G71" s="73"/>
      <c r="H71" s="73"/>
      <c r="I71" s="183"/>
      <c r="J71" s="73"/>
      <c r="K71" s="73"/>
      <c r="L71" s="71"/>
    </row>
    <row r="72" s="1" customFormat="1" ht="14.4" customHeight="1">
      <c r="B72" s="45"/>
      <c r="C72" s="75" t="s">
        <v>18</v>
      </c>
      <c r="D72" s="73"/>
      <c r="E72" s="73"/>
      <c r="F72" s="73"/>
      <c r="G72" s="73"/>
      <c r="H72" s="73"/>
      <c r="I72" s="183"/>
      <c r="J72" s="73"/>
      <c r="K72" s="73"/>
      <c r="L72" s="71"/>
    </row>
    <row r="73" s="1" customFormat="1" ht="16.5" customHeight="1">
      <c r="B73" s="45"/>
      <c r="C73" s="73"/>
      <c r="D73" s="73"/>
      <c r="E73" s="184" t="str">
        <f>E7</f>
        <v>Novostavba 2. areálu MŠ Hostivice - Finalizace projektu 11.7.2018</v>
      </c>
      <c r="F73" s="75"/>
      <c r="G73" s="75"/>
      <c r="H73" s="75"/>
      <c r="I73" s="183"/>
      <c r="J73" s="73"/>
      <c r="K73" s="73"/>
      <c r="L73" s="71"/>
    </row>
    <row r="74" s="1" customFormat="1" ht="14.4" customHeight="1">
      <c r="B74" s="45"/>
      <c r="C74" s="75" t="s">
        <v>128</v>
      </c>
      <c r="D74" s="73"/>
      <c r="E74" s="73"/>
      <c r="F74" s="73"/>
      <c r="G74" s="73"/>
      <c r="H74" s="73"/>
      <c r="I74" s="183"/>
      <c r="J74" s="73"/>
      <c r="K74" s="73"/>
      <c r="L74" s="71"/>
    </row>
    <row r="75" s="1" customFormat="1" ht="17.25" customHeight="1">
      <c r="B75" s="45"/>
      <c r="C75" s="73"/>
      <c r="D75" s="73"/>
      <c r="E75" s="81" t="str">
        <f>E9</f>
        <v>D.1.4 A - Zdravotně technické instalace + plyn</v>
      </c>
      <c r="F75" s="73"/>
      <c r="G75" s="73"/>
      <c r="H75" s="73"/>
      <c r="I75" s="183"/>
      <c r="J75" s="73"/>
      <c r="K75" s="73"/>
      <c r="L75" s="71"/>
    </row>
    <row r="76" s="1" customFormat="1" ht="6.96" customHeight="1">
      <c r="B76" s="45"/>
      <c r="C76" s="73"/>
      <c r="D76" s="73"/>
      <c r="E76" s="73"/>
      <c r="F76" s="73"/>
      <c r="G76" s="73"/>
      <c r="H76" s="73"/>
      <c r="I76" s="183"/>
      <c r="J76" s="73"/>
      <c r="K76" s="73"/>
      <c r="L76" s="71"/>
    </row>
    <row r="77" s="1" customFormat="1" ht="18" customHeight="1">
      <c r="B77" s="45"/>
      <c r="C77" s="75" t="s">
        <v>23</v>
      </c>
      <c r="D77" s="73"/>
      <c r="E77" s="73"/>
      <c r="F77" s="185" t="str">
        <f>F12</f>
        <v xml:space="preserve"> </v>
      </c>
      <c r="G77" s="73"/>
      <c r="H77" s="73"/>
      <c r="I77" s="186" t="s">
        <v>25</v>
      </c>
      <c r="J77" s="84" t="str">
        <f>IF(J12="","",J12)</f>
        <v>1. 3. 2018</v>
      </c>
      <c r="K77" s="73"/>
      <c r="L77" s="71"/>
    </row>
    <row r="78" s="1" customFormat="1" ht="6.96" customHeight="1">
      <c r="B78" s="45"/>
      <c r="C78" s="73"/>
      <c r="D78" s="73"/>
      <c r="E78" s="73"/>
      <c r="F78" s="73"/>
      <c r="G78" s="73"/>
      <c r="H78" s="73"/>
      <c r="I78" s="183"/>
      <c r="J78" s="73"/>
      <c r="K78" s="73"/>
      <c r="L78" s="71"/>
    </row>
    <row r="79" s="1" customFormat="1">
      <c r="B79" s="45"/>
      <c r="C79" s="75" t="s">
        <v>27</v>
      </c>
      <c r="D79" s="73"/>
      <c r="E79" s="73"/>
      <c r="F79" s="185" t="str">
        <f>E15</f>
        <v>Město Hostivice</v>
      </c>
      <c r="G79" s="73"/>
      <c r="H79" s="73"/>
      <c r="I79" s="186" t="s">
        <v>34</v>
      </c>
      <c r="J79" s="185" t="str">
        <f>E21</f>
        <v xml:space="preserve"> </v>
      </c>
      <c r="K79" s="73"/>
      <c r="L79" s="71"/>
    </row>
    <row r="80" s="1" customFormat="1" ht="14.4" customHeight="1">
      <c r="B80" s="45"/>
      <c r="C80" s="75" t="s">
        <v>32</v>
      </c>
      <c r="D80" s="73"/>
      <c r="E80" s="73"/>
      <c r="F80" s="185" t="str">
        <f>IF(E18="","",E18)</f>
        <v/>
      </c>
      <c r="G80" s="73"/>
      <c r="H80" s="73"/>
      <c r="I80" s="183"/>
      <c r="J80" s="73"/>
      <c r="K80" s="73"/>
      <c r="L80" s="71"/>
    </row>
    <row r="81" s="1" customFormat="1" ht="10.32" customHeight="1">
      <c r="B81" s="45"/>
      <c r="C81" s="73"/>
      <c r="D81" s="73"/>
      <c r="E81" s="73"/>
      <c r="F81" s="73"/>
      <c r="G81" s="73"/>
      <c r="H81" s="73"/>
      <c r="I81" s="183"/>
      <c r="J81" s="73"/>
      <c r="K81" s="73"/>
      <c r="L81" s="71"/>
    </row>
    <row r="82" s="8" customFormat="1" ht="29.28" customHeight="1">
      <c r="B82" s="187"/>
      <c r="C82" s="188" t="s">
        <v>166</v>
      </c>
      <c r="D82" s="189" t="s">
        <v>57</v>
      </c>
      <c r="E82" s="189" t="s">
        <v>53</v>
      </c>
      <c r="F82" s="189" t="s">
        <v>167</v>
      </c>
      <c r="G82" s="189" t="s">
        <v>168</v>
      </c>
      <c r="H82" s="189" t="s">
        <v>169</v>
      </c>
      <c r="I82" s="190" t="s">
        <v>170</v>
      </c>
      <c r="J82" s="189" t="s">
        <v>132</v>
      </c>
      <c r="K82" s="191" t="s">
        <v>171</v>
      </c>
      <c r="L82" s="192"/>
      <c r="M82" s="101" t="s">
        <v>172</v>
      </c>
      <c r="N82" s="102" t="s">
        <v>42</v>
      </c>
      <c r="O82" s="102" t="s">
        <v>173</v>
      </c>
      <c r="P82" s="102" t="s">
        <v>174</v>
      </c>
      <c r="Q82" s="102" t="s">
        <v>175</v>
      </c>
      <c r="R82" s="102" t="s">
        <v>176</v>
      </c>
      <c r="S82" s="102" t="s">
        <v>177</v>
      </c>
      <c r="T82" s="103" t="s">
        <v>178</v>
      </c>
    </row>
    <row r="83" s="1" customFormat="1" ht="29.28" customHeight="1">
      <c r="B83" s="45"/>
      <c r="C83" s="107" t="s">
        <v>133</v>
      </c>
      <c r="D83" s="73"/>
      <c r="E83" s="73"/>
      <c r="F83" s="73"/>
      <c r="G83" s="73"/>
      <c r="H83" s="73"/>
      <c r="I83" s="183"/>
      <c r="J83" s="193">
        <f>BK83</f>
        <v>0</v>
      </c>
      <c r="K83" s="73"/>
      <c r="L83" s="71"/>
      <c r="M83" s="104"/>
      <c r="N83" s="105"/>
      <c r="O83" s="105"/>
      <c r="P83" s="194">
        <f>P84+P117+P197+P229+P232+P284+P290</f>
        <v>0</v>
      </c>
      <c r="Q83" s="105"/>
      <c r="R83" s="194">
        <f>R84+R117+R197+R229+R232+R284+R290</f>
        <v>0</v>
      </c>
      <c r="S83" s="105"/>
      <c r="T83" s="195">
        <f>T84+T117+T197+T229+T232+T284+T290</f>
        <v>0</v>
      </c>
      <c r="AT83" s="23" t="s">
        <v>71</v>
      </c>
      <c r="AU83" s="23" t="s">
        <v>134</v>
      </c>
      <c r="BK83" s="196">
        <f>BK84+BK117+BK197+BK229+BK232+BK284+BK290</f>
        <v>0</v>
      </c>
    </row>
    <row r="84" s="9" customFormat="1" ht="37.44" customHeight="1">
      <c r="B84" s="197"/>
      <c r="C84" s="198"/>
      <c r="D84" s="199" t="s">
        <v>71</v>
      </c>
      <c r="E84" s="200" t="s">
        <v>1247</v>
      </c>
      <c r="F84" s="200" t="s">
        <v>1248</v>
      </c>
      <c r="G84" s="198"/>
      <c r="H84" s="198"/>
      <c r="I84" s="201"/>
      <c r="J84" s="202">
        <f>BK84</f>
        <v>0</v>
      </c>
      <c r="K84" s="198"/>
      <c r="L84" s="203"/>
      <c r="M84" s="204"/>
      <c r="N84" s="205"/>
      <c r="O84" s="205"/>
      <c r="P84" s="206">
        <f>SUM(P85:P116)</f>
        <v>0</v>
      </c>
      <c r="Q84" s="205"/>
      <c r="R84" s="206">
        <f>SUM(R85:R116)</f>
        <v>0</v>
      </c>
      <c r="S84" s="205"/>
      <c r="T84" s="207">
        <f>SUM(T85:T116)</f>
        <v>0</v>
      </c>
      <c r="AR84" s="208" t="s">
        <v>82</v>
      </c>
      <c r="AT84" s="209" t="s">
        <v>71</v>
      </c>
      <c r="AU84" s="209" t="s">
        <v>72</v>
      </c>
      <c r="AY84" s="208" t="s">
        <v>181</v>
      </c>
      <c r="BK84" s="210">
        <f>SUM(BK85:BK116)</f>
        <v>0</v>
      </c>
    </row>
    <row r="85" s="1" customFormat="1" ht="16.5" customHeight="1">
      <c r="B85" s="45"/>
      <c r="C85" s="236" t="s">
        <v>80</v>
      </c>
      <c r="D85" s="236" t="s">
        <v>222</v>
      </c>
      <c r="E85" s="237" t="s">
        <v>1249</v>
      </c>
      <c r="F85" s="238" t="s">
        <v>1250</v>
      </c>
      <c r="G85" s="239" t="s">
        <v>361</v>
      </c>
      <c r="H85" s="240">
        <v>5</v>
      </c>
      <c r="I85" s="241"/>
      <c r="J85" s="242">
        <f>ROUND(I85*H85,2)</f>
        <v>0</v>
      </c>
      <c r="K85" s="238" t="s">
        <v>1251</v>
      </c>
      <c r="L85" s="71"/>
      <c r="M85" s="243" t="s">
        <v>21</v>
      </c>
      <c r="N85" s="244" t="s">
        <v>43</v>
      </c>
      <c r="O85" s="46"/>
      <c r="P85" s="221">
        <f>O85*H85</f>
        <v>0</v>
      </c>
      <c r="Q85" s="221">
        <v>0</v>
      </c>
      <c r="R85" s="221">
        <f>Q85*H85</f>
        <v>0</v>
      </c>
      <c r="S85" s="221">
        <v>0</v>
      </c>
      <c r="T85" s="222">
        <f>S85*H85</f>
        <v>0</v>
      </c>
      <c r="AR85" s="23" t="s">
        <v>248</v>
      </c>
      <c r="AT85" s="23" t="s">
        <v>222</v>
      </c>
      <c r="AU85" s="23" t="s">
        <v>80</v>
      </c>
      <c r="AY85" s="23" t="s">
        <v>181</v>
      </c>
      <c r="BE85" s="223">
        <f>IF(N85="základní",J85,0)</f>
        <v>0</v>
      </c>
      <c r="BF85" s="223">
        <f>IF(N85="snížená",J85,0)</f>
        <v>0</v>
      </c>
      <c r="BG85" s="223">
        <f>IF(N85="zákl. přenesená",J85,0)</f>
        <v>0</v>
      </c>
      <c r="BH85" s="223">
        <f>IF(N85="sníž. přenesená",J85,0)</f>
        <v>0</v>
      </c>
      <c r="BI85" s="223">
        <f>IF(N85="nulová",J85,0)</f>
        <v>0</v>
      </c>
      <c r="BJ85" s="23" t="s">
        <v>80</v>
      </c>
      <c r="BK85" s="223">
        <f>ROUND(I85*H85,2)</f>
        <v>0</v>
      </c>
      <c r="BL85" s="23" t="s">
        <v>248</v>
      </c>
      <c r="BM85" s="23" t="s">
        <v>1252</v>
      </c>
    </row>
    <row r="86" s="1" customFormat="1">
      <c r="B86" s="45"/>
      <c r="C86" s="73"/>
      <c r="D86" s="226" t="s">
        <v>1253</v>
      </c>
      <c r="E86" s="73"/>
      <c r="F86" s="249" t="s">
        <v>1254</v>
      </c>
      <c r="G86" s="73"/>
      <c r="H86" s="73"/>
      <c r="I86" s="183"/>
      <c r="J86" s="73"/>
      <c r="K86" s="73"/>
      <c r="L86" s="71"/>
      <c r="M86" s="250"/>
      <c r="N86" s="46"/>
      <c r="O86" s="46"/>
      <c r="P86" s="46"/>
      <c r="Q86" s="46"/>
      <c r="R86" s="46"/>
      <c r="S86" s="46"/>
      <c r="T86" s="94"/>
      <c r="AT86" s="23" t="s">
        <v>1253</v>
      </c>
      <c r="AU86" s="23" t="s">
        <v>80</v>
      </c>
    </row>
    <row r="87" s="1" customFormat="1" ht="16.5" customHeight="1">
      <c r="B87" s="45"/>
      <c r="C87" s="236" t="s">
        <v>82</v>
      </c>
      <c r="D87" s="236" t="s">
        <v>222</v>
      </c>
      <c r="E87" s="237" t="s">
        <v>1255</v>
      </c>
      <c r="F87" s="238" t="s">
        <v>1256</v>
      </c>
      <c r="G87" s="239" t="s">
        <v>361</v>
      </c>
      <c r="H87" s="240">
        <v>40</v>
      </c>
      <c r="I87" s="241"/>
      <c r="J87" s="242">
        <f>ROUND(I87*H87,2)</f>
        <v>0</v>
      </c>
      <c r="K87" s="238" t="s">
        <v>1251</v>
      </c>
      <c r="L87" s="71"/>
      <c r="M87" s="243" t="s">
        <v>21</v>
      </c>
      <c r="N87" s="244" t="s">
        <v>43</v>
      </c>
      <c r="O87" s="46"/>
      <c r="P87" s="221">
        <f>O87*H87</f>
        <v>0</v>
      </c>
      <c r="Q87" s="221">
        <v>0</v>
      </c>
      <c r="R87" s="221">
        <f>Q87*H87</f>
        <v>0</v>
      </c>
      <c r="S87" s="221">
        <v>0</v>
      </c>
      <c r="T87" s="222">
        <f>S87*H87</f>
        <v>0</v>
      </c>
      <c r="AR87" s="23" t="s">
        <v>248</v>
      </c>
      <c r="AT87" s="23" t="s">
        <v>222</v>
      </c>
      <c r="AU87" s="23" t="s">
        <v>80</v>
      </c>
      <c r="AY87" s="23" t="s">
        <v>181</v>
      </c>
      <c r="BE87" s="223">
        <f>IF(N87="základní",J87,0)</f>
        <v>0</v>
      </c>
      <c r="BF87" s="223">
        <f>IF(N87="snížená",J87,0)</f>
        <v>0</v>
      </c>
      <c r="BG87" s="223">
        <f>IF(N87="zákl. přenesená",J87,0)</f>
        <v>0</v>
      </c>
      <c r="BH87" s="223">
        <f>IF(N87="sníž. přenesená",J87,0)</f>
        <v>0</v>
      </c>
      <c r="BI87" s="223">
        <f>IF(N87="nulová",J87,0)</f>
        <v>0</v>
      </c>
      <c r="BJ87" s="23" t="s">
        <v>80</v>
      </c>
      <c r="BK87" s="223">
        <f>ROUND(I87*H87,2)</f>
        <v>0</v>
      </c>
      <c r="BL87" s="23" t="s">
        <v>248</v>
      </c>
      <c r="BM87" s="23" t="s">
        <v>1257</v>
      </c>
    </row>
    <row r="88" s="1" customFormat="1">
      <c r="B88" s="45"/>
      <c r="C88" s="73"/>
      <c r="D88" s="226" t="s">
        <v>1253</v>
      </c>
      <c r="E88" s="73"/>
      <c r="F88" s="249" t="s">
        <v>1258</v>
      </c>
      <c r="G88" s="73"/>
      <c r="H88" s="73"/>
      <c r="I88" s="183"/>
      <c r="J88" s="73"/>
      <c r="K88" s="73"/>
      <c r="L88" s="71"/>
      <c r="M88" s="250"/>
      <c r="N88" s="46"/>
      <c r="O88" s="46"/>
      <c r="P88" s="46"/>
      <c r="Q88" s="46"/>
      <c r="R88" s="46"/>
      <c r="S88" s="46"/>
      <c r="T88" s="94"/>
      <c r="AT88" s="23" t="s">
        <v>1253</v>
      </c>
      <c r="AU88" s="23" t="s">
        <v>80</v>
      </c>
    </row>
    <row r="89" s="1" customFormat="1" ht="16.5" customHeight="1">
      <c r="B89" s="45"/>
      <c r="C89" s="236" t="s">
        <v>179</v>
      </c>
      <c r="D89" s="236" t="s">
        <v>222</v>
      </c>
      <c r="E89" s="237" t="s">
        <v>1259</v>
      </c>
      <c r="F89" s="238" t="s">
        <v>1260</v>
      </c>
      <c r="G89" s="239" t="s">
        <v>361</v>
      </c>
      <c r="H89" s="240">
        <v>7</v>
      </c>
      <c r="I89" s="241"/>
      <c r="J89" s="242">
        <f>ROUND(I89*H89,2)</f>
        <v>0</v>
      </c>
      <c r="K89" s="238" t="s">
        <v>1251</v>
      </c>
      <c r="L89" s="71"/>
      <c r="M89" s="243" t="s">
        <v>21</v>
      </c>
      <c r="N89" s="244" t="s">
        <v>43</v>
      </c>
      <c r="O89" s="46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AR89" s="23" t="s">
        <v>248</v>
      </c>
      <c r="AT89" s="23" t="s">
        <v>222</v>
      </c>
      <c r="AU89" s="23" t="s">
        <v>80</v>
      </c>
      <c r="AY89" s="23" t="s">
        <v>181</v>
      </c>
      <c r="BE89" s="223">
        <f>IF(N89="základní",J89,0)</f>
        <v>0</v>
      </c>
      <c r="BF89" s="223">
        <f>IF(N89="snížená",J89,0)</f>
        <v>0</v>
      </c>
      <c r="BG89" s="223">
        <f>IF(N89="zákl. přenesená",J89,0)</f>
        <v>0</v>
      </c>
      <c r="BH89" s="223">
        <f>IF(N89="sníž. přenesená",J89,0)</f>
        <v>0</v>
      </c>
      <c r="BI89" s="223">
        <f>IF(N89="nulová",J89,0)</f>
        <v>0</v>
      </c>
      <c r="BJ89" s="23" t="s">
        <v>80</v>
      </c>
      <c r="BK89" s="223">
        <f>ROUND(I89*H89,2)</f>
        <v>0</v>
      </c>
      <c r="BL89" s="23" t="s">
        <v>248</v>
      </c>
      <c r="BM89" s="23" t="s">
        <v>1261</v>
      </c>
    </row>
    <row r="90" s="1" customFormat="1">
      <c r="B90" s="45"/>
      <c r="C90" s="73"/>
      <c r="D90" s="226" t="s">
        <v>1253</v>
      </c>
      <c r="E90" s="73"/>
      <c r="F90" s="249" t="s">
        <v>1258</v>
      </c>
      <c r="G90" s="73"/>
      <c r="H90" s="73"/>
      <c r="I90" s="183"/>
      <c r="J90" s="73"/>
      <c r="K90" s="73"/>
      <c r="L90" s="71"/>
      <c r="M90" s="250"/>
      <c r="N90" s="46"/>
      <c r="O90" s="46"/>
      <c r="P90" s="46"/>
      <c r="Q90" s="46"/>
      <c r="R90" s="46"/>
      <c r="S90" s="46"/>
      <c r="T90" s="94"/>
      <c r="AT90" s="23" t="s">
        <v>1253</v>
      </c>
      <c r="AU90" s="23" t="s">
        <v>80</v>
      </c>
    </row>
    <row r="91" s="1" customFormat="1" ht="16.5" customHeight="1">
      <c r="B91" s="45"/>
      <c r="C91" s="236" t="s">
        <v>188</v>
      </c>
      <c r="D91" s="236" t="s">
        <v>222</v>
      </c>
      <c r="E91" s="237" t="s">
        <v>1262</v>
      </c>
      <c r="F91" s="238" t="s">
        <v>1263</v>
      </c>
      <c r="G91" s="239" t="s">
        <v>361</v>
      </c>
      <c r="H91" s="240">
        <v>26</v>
      </c>
      <c r="I91" s="241"/>
      <c r="J91" s="242">
        <f>ROUND(I91*H91,2)</f>
        <v>0</v>
      </c>
      <c r="K91" s="238" t="s">
        <v>1251</v>
      </c>
      <c r="L91" s="71"/>
      <c r="M91" s="243" t="s">
        <v>21</v>
      </c>
      <c r="N91" s="244" t="s">
        <v>43</v>
      </c>
      <c r="O91" s="46"/>
      <c r="P91" s="221">
        <f>O91*H91</f>
        <v>0</v>
      </c>
      <c r="Q91" s="221">
        <v>0</v>
      </c>
      <c r="R91" s="221">
        <f>Q91*H91</f>
        <v>0</v>
      </c>
      <c r="S91" s="221">
        <v>0</v>
      </c>
      <c r="T91" s="222">
        <f>S91*H91</f>
        <v>0</v>
      </c>
      <c r="AR91" s="23" t="s">
        <v>248</v>
      </c>
      <c r="AT91" s="23" t="s">
        <v>222</v>
      </c>
      <c r="AU91" s="23" t="s">
        <v>80</v>
      </c>
      <c r="AY91" s="23" t="s">
        <v>181</v>
      </c>
      <c r="BE91" s="223">
        <f>IF(N91="základní",J91,0)</f>
        <v>0</v>
      </c>
      <c r="BF91" s="223">
        <f>IF(N91="snížená",J91,0)</f>
        <v>0</v>
      </c>
      <c r="BG91" s="223">
        <f>IF(N91="zákl. přenesená",J91,0)</f>
        <v>0</v>
      </c>
      <c r="BH91" s="223">
        <f>IF(N91="sníž. přenesená",J91,0)</f>
        <v>0</v>
      </c>
      <c r="BI91" s="223">
        <f>IF(N91="nulová",J91,0)</f>
        <v>0</v>
      </c>
      <c r="BJ91" s="23" t="s">
        <v>80</v>
      </c>
      <c r="BK91" s="223">
        <f>ROUND(I91*H91,2)</f>
        <v>0</v>
      </c>
      <c r="BL91" s="23" t="s">
        <v>248</v>
      </c>
      <c r="BM91" s="23" t="s">
        <v>1264</v>
      </c>
    </row>
    <row r="92" s="1" customFormat="1">
      <c r="B92" s="45"/>
      <c r="C92" s="73"/>
      <c r="D92" s="226" t="s">
        <v>1253</v>
      </c>
      <c r="E92" s="73"/>
      <c r="F92" s="249" t="s">
        <v>1258</v>
      </c>
      <c r="G92" s="73"/>
      <c r="H92" s="73"/>
      <c r="I92" s="183"/>
      <c r="J92" s="73"/>
      <c r="K92" s="73"/>
      <c r="L92" s="71"/>
      <c r="M92" s="250"/>
      <c r="N92" s="46"/>
      <c r="O92" s="46"/>
      <c r="P92" s="46"/>
      <c r="Q92" s="46"/>
      <c r="R92" s="46"/>
      <c r="S92" s="46"/>
      <c r="T92" s="94"/>
      <c r="AT92" s="23" t="s">
        <v>1253</v>
      </c>
      <c r="AU92" s="23" t="s">
        <v>80</v>
      </c>
    </row>
    <row r="93" s="1" customFormat="1" ht="16.5" customHeight="1">
      <c r="B93" s="45"/>
      <c r="C93" s="236" t="s">
        <v>199</v>
      </c>
      <c r="D93" s="236" t="s">
        <v>222</v>
      </c>
      <c r="E93" s="237" t="s">
        <v>1265</v>
      </c>
      <c r="F93" s="238" t="s">
        <v>1266</v>
      </c>
      <c r="G93" s="239" t="s">
        <v>361</v>
      </c>
      <c r="H93" s="240">
        <v>45</v>
      </c>
      <c r="I93" s="241"/>
      <c r="J93" s="242">
        <f>ROUND(I93*H93,2)</f>
        <v>0</v>
      </c>
      <c r="K93" s="238" t="s">
        <v>1251</v>
      </c>
      <c r="L93" s="71"/>
      <c r="M93" s="243" t="s">
        <v>21</v>
      </c>
      <c r="N93" s="244" t="s">
        <v>43</v>
      </c>
      <c r="O93" s="46"/>
      <c r="P93" s="221">
        <f>O93*H93</f>
        <v>0</v>
      </c>
      <c r="Q93" s="221">
        <v>0</v>
      </c>
      <c r="R93" s="221">
        <f>Q93*H93</f>
        <v>0</v>
      </c>
      <c r="S93" s="221">
        <v>0</v>
      </c>
      <c r="T93" s="222">
        <f>S93*H93</f>
        <v>0</v>
      </c>
      <c r="AR93" s="23" t="s">
        <v>248</v>
      </c>
      <c r="AT93" s="23" t="s">
        <v>222</v>
      </c>
      <c r="AU93" s="23" t="s">
        <v>80</v>
      </c>
      <c r="AY93" s="23" t="s">
        <v>181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23" t="s">
        <v>80</v>
      </c>
      <c r="BK93" s="223">
        <f>ROUND(I93*H93,2)</f>
        <v>0</v>
      </c>
      <c r="BL93" s="23" t="s">
        <v>248</v>
      </c>
      <c r="BM93" s="23" t="s">
        <v>1267</v>
      </c>
    </row>
    <row r="94" s="1" customFormat="1">
      <c r="B94" s="45"/>
      <c r="C94" s="73"/>
      <c r="D94" s="226" t="s">
        <v>1253</v>
      </c>
      <c r="E94" s="73"/>
      <c r="F94" s="249" t="s">
        <v>1258</v>
      </c>
      <c r="G94" s="73"/>
      <c r="H94" s="73"/>
      <c r="I94" s="183"/>
      <c r="J94" s="73"/>
      <c r="K94" s="73"/>
      <c r="L94" s="71"/>
      <c r="M94" s="250"/>
      <c r="N94" s="46"/>
      <c r="O94" s="46"/>
      <c r="P94" s="46"/>
      <c r="Q94" s="46"/>
      <c r="R94" s="46"/>
      <c r="S94" s="46"/>
      <c r="T94" s="94"/>
      <c r="AT94" s="23" t="s">
        <v>1253</v>
      </c>
      <c r="AU94" s="23" t="s">
        <v>80</v>
      </c>
    </row>
    <row r="95" s="1" customFormat="1" ht="16.5" customHeight="1">
      <c r="B95" s="45"/>
      <c r="C95" s="236" t="s">
        <v>203</v>
      </c>
      <c r="D95" s="236" t="s">
        <v>222</v>
      </c>
      <c r="E95" s="237" t="s">
        <v>1268</v>
      </c>
      <c r="F95" s="238" t="s">
        <v>1269</v>
      </c>
      <c r="G95" s="239" t="s">
        <v>361</v>
      </c>
      <c r="H95" s="240">
        <v>81.900000000000006</v>
      </c>
      <c r="I95" s="241"/>
      <c r="J95" s="242">
        <f>ROUND(I95*H95,2)</f>
        <v>0</v>
      </c>
      <c r="K95" s="238" t="s">
        <v>1251</v>
      </c>
      <c r="L95" s="71"/>
      <c r="M95" s="243" t="s">
        <v>21</v>
      </c>
      <c r="N95" s="244" t="s">
        <v>43</v>
      </c>
      <c r="O95" s="46"/>
      <c r="P95" s="221">
        <f>O95*H95</f>
        <v>0</v>
      </c>
      <c r="Q95" s="221">
        <v>0</v>
      </c>
      <c r="R95" s="221">
        <f>Q95*H95</f>
        <v>0</v>
      </c>
      <c r="S95" s="221">
        <v>0</v>
      </c>
      <c r="T95" s="222">
        <f>S95*H95</f>
        <v>0</v>
      </c>
      <c r="AR95" s="23" t="s">
        <v>248</v>
      </c>
      <c r="AT95" s="23" t="s">
        <v>222</v>
      </c>
      <c r="AU95" s="23" t="s">
        <v>80</v>
      </c>
      <c r="AY95" s="23" t="s">
        <v>181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23" t="s">
        <v>80</v>
      </c>
      <c r="BK95" s="223">
        <f>ROUND(I95*H95,2)</f>
        <v>0</v>
      </c>
      <c r="BL95" s="23" t="s">
        <v>248</v>
      </c>
      <c r="BM95" s="23" t="s">
        <v>1270</v>
      </c>
    </row>
    <row r="96" s="1" customFormat="1">
      <c r="B96" s="45"/>
      <c r="C96" s="73"/>
      <c r="D96" s="226" t="s">
        <v>1253</v>
      </c>
      <c r="E96" s="73"/>
      <c r="F96" s="249" t="s">
        <v>1258</v>
      </c>
      <c r="G96" s="73"/>
      <c r="H96" s="73"/>
      <c r="I96" s="183"/>
      <c r="J96" s="73"/>
      <c r="K96" s="73"/>
      <c r="L96" s="71"/>
      <c r="M96" s="250"/>
      <c r="N96" s="46"/>
      <c r="O96" s="46"/>
      <c r="P96" s="46"/>
      <c r="Q96" s="46"/>
      <c r="R96" s="46"/>
      <c r="S96" s="46"/>
      <c r="T96" s="94"/>
      <c r="AT96" s="23" t="s">
        <v>1253</v>
      </c>
      <c r="AU96" s="23" t="s">
        <v>80</v>
      </c>
    </row>
    <row r="97" s="10" customFormat="1">
      <c r="B97" s="224"/>
      <c r="C97" s="225"/>
      <c r="D97" s="226" t="s">
        <v>207</v>
      </c>
      <c r="E97" s="227" t="s">
        <v>21</v>
      </c>
      <c r="F97" s="228" t="s">
        <v>1271</v>
      </c>
      <c r="G97" s="225"/>
      <c r="H97" s="229">
        <v>81.900000000000006</v>
      </c>
      <c r="I97" s="230"/>
      <c r="J97" s="225"/>
      <c r="K97" s="225"/>
      <c r="L97" s="231"/>
      <c r="M97" s="232"/>
      <c r="N97" s="233"/>
      <c r="O97" s="233"/>
      <c r="P97" s="233"/>
      <c r="Q97" s="233"/>
      <c r="R97" s="233"/>
      <c r="S97" s="233"/>
      <c r="T97" s="234"/>
      <c r="AT97" s="235" t="s">
        <v>207</v>
      </c>
      <c r="AU97" s="235" t="s">
        <v>80</v>
      </c>
      <c r="AV97" s="10" t="s">
        <v>82</v>
      </c>
      <c r="AW97" s="10" t="s">
        <v>35</v>
      </c>
      <c r="AX97" s="10" t="s">
        <v>80</v>
      </c>
      <c r="AY97" s="235" t="s">
        <v>181</v>
      </c>
    </row>
    <row r="98" s="1" customFormat="1" ht="16.5" customHeight="1">
      <c r="B98" s="45"/>
      <c r="C98" s="236" t="s">
        <v>209</v>
      </c>
      <c r="D98" s="236" t="s">
        <v>222</v>
      </c>
      <c r="E98" s="237" t="s">
        <v>1272</v>
      </c>
      <c r="F98" s="238" t="s">
        <v>1273</v>
      </c>
      <c r="G98" s="239" t="s">
        <v>361</v>
      </c>
      <c r="H98" s="240">
        <v>9</v>
      </c>
      <c r="I98" s="241"/>
      <c r="J98" s="242">
        <f>ROUND(I98*H98,2)</f>
        <v>0</v>
      </c>
      <c r="K98" s="238" t="s">
        <v>1251</v>
      </c>
      <c r="L98" s="71"/>
      <c r="M98" s="243" t="s">
        <v>21</v>
      </c>
      <c r="N98" s="244" t="s">
        <v>43</v>
      </c>
      <c r="O98" s="46"/>
      <c r="P98" s="221">
        <f>O98*H98</f>
        <v>0</v>
      </c>
      <c r="Q98" s="221">
        <v>0</v>
      </c>
      <c r="R98" s="221">
        <f>Q98*H98</f>
        <v>0</v>
      </c>
      <c r="S98" s="221">
        <v>0</v>
      </c>
      <c r="T98" s="222">
        <f>S98*H98</f>
        <v>0</v>
      </c>
      <c r="AR98" s="23" t="s">
        <v>248</v>
      </c>
      <c r="AT98" s="23" t="s">
        <v>222</v>
      </c>
      <c r="AU98" s="23" t="s">
        <v>80</v>
      </c>
      <c r="AY98" s="23" t="s">
        <v>181</v>
      </c>
      <c r="BE98" s="223">
        <f>IF(N98="základní",J98,0)</f>
        <v>0</v>
      </c>
      <c r="BF98" s="223">
        <f>IF(N98="snížená",J98,0)</f>
        <v>0</v>
      </c>
      <c r="BG98" s="223">
        <f>IF(N98="zákl. přenesená",J98,0)</f>
        <v>0</v>
      </c>
      <c r="BH98" s="223">
        <f>IF(N98="sníž. přenesená",J98,0)</f>
        <v>0</v>
      </c>
      <c r="BI98" s="223">
        <f>IF(N98="nulová",J98,0)</f>
        <v>0</v>
      </c>
      <c r="BJ98" s="23" t="s">
        <v>80</v>
      </c>
      <c r="BK98" s="223">
        <f>ROUND(I98*H98,2)</f>
        <v>0</v>
      </c>
      <c r="BL98" s="23" t="s">
        <v>248</v>
      </c>
      <c r="BM98" s="23" t="s">
        <v>1274</v>
      </c>
    </row>
    <row r="99" s="1" customFormat="1">
      <c r="B99" s="45"/>
      <c r="C99" s="73"/>
      <c r="D99" s="226" t="s">
        <v>1253</v>
      </c>
      <c r="E99" s="73"/>
      <c r="F99" s="249" t="s">
        <v>1258</v>
      </c>
      <c r="G99" s="73"/>
      <c r="H99" s="73"/>
      <c r="I99" s="183"/>
      <c r="J99" s="73"/>
      <c r="K99" s="73"/>
      <c r="L99" s="71"/>
      <c r="M99" s="250"/>
      <c r="N99" s="46"/>
      <c r="O99" s="46"/>
      <c r="P99" s="46"/>
      <c r="Q99" s="46"/>
      <c r="R99" s="46"/>
      <c r="S99" s="46"/>
      <c r="T99" s="94"/>
      <c r="AT99" s="23" t="s">
        <v>1253</v>
      </c>
      <c r="AU99" s="23" t="s">
        <v>80</v>
      </c>
    </row>
    <row r="100" s="10" customFormat="1">
      <c r="B100" s="224"/>
      <c r="C100" s="225"/>
      <c r="D100" s="226" t="s">
        <v>207</v>
      </c>
      <c r="E100" s="227" t="s">
        <v>21</v>
      </c>
      <c r="F100" s="228" t="s">
        <v>1275</v>
      </c>
      <c r="G100" s="225"/>
      <c r="H100" s="229">
        <v>9</v>
      </c>
      <c r="I100" s="230"/>
      <c r="J100" s="225"/>
      <c r="K100" s="225"/>
      <c r="L100" s="231"/>
      <c r="M100" s="232"/>
      <c r="N100" s="233"/>
      <c r="O100" s="233"/>
      <c r="P100" s="233"/>
      <c r="Q100" s="233"/>
      <c r="R100" s="233"/>
      <c r="S100" s="233"/>
      <c r="T100" s="234"/>
      <c r="AT100" s="235" t="s">
        <v>207</v>
      </c>
      <c r="AU100" s="235" t="s">
        <v>80</v>
      </c>
      <c r="AV100" s="10" t="s">
        <v>82</v>
      </c>
      <c r="AW100" s="10" t="s">
        <v>35</v>
      </c>
      <c r="AX100" s="10" t="s">
        <v>80</v>
      </c>
      <c r="AY100" s="235" t="s">
        <v>181</v>
      </c>
    </row>
    <row r="101" s="1" customFormat="1" ht="16.5" customHeight="1">
      <c r="B101" s="45"/>
      <c r="C101" s="236" t="s">
        <v>187</v>
      </c>
      <c r="D101" s="236" t="s">
        <v>222</v>
      </c>
      <c r="E101" s="237" t="s">
        <v>1276</v>
      </c>
      <c r="F101" s="238" t="s">
        <v>1277</v>
      </c>
      <c r="G101" s="239" t="s">
        <v>185</v>
      </c>
      <c r="H101" s="240">
        <v>13</v>
      </c>
      <c r="I101" s="241"/>
      <c r="J101" s="242">
        <f>ROUND(I101*H101,2)</f>
        <v>0</v>
      </c>
      <c r="K101" s="238" t="s">
        <v>1251</v>
      </c>
      <c r="L101" s="71"/>
      <c r="M101" s="243" t="s">
        <v>21</v>
      </c>
      <c r="N101" s="244" t="s">
        <v>43</v>
      </c>
      <c r="O101" s="46"/>
      <c r="P101" s="221">
        <f>O101*H101</f>
        <v>0</v>
      </c>
      <c r="Q101" s="221">
        <v>0</v>
      </c>
      <c r="R101" s="221">
        <f>Q101*H101</f>
        <v>0</v>
      </c>
      <c r="S101" s="221">
        <v>0</v>
      </c>
      <c r="T101" s="222">
        <f>S101*H101</f>
        <v>0</v>
      </c>
      <c r="AR101" s="23" t="s">
        <v>248</v>
      </c>
      <c r="AT101" s="23" t="s">
        <v>222</v>
      </c>
      <c r="AU101" s="23" t="s">
        <v>80</v>
      </c>
      <c r="AY101" s="23" t="s">
        <v>181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23" t="s">
        <v>80</v>
      </c>
      <c r="BK101" s="223">
        <f>ROUND(I101*H101,2)</f>
        <v>0</v>
      </c>
      <c r="BL101" s="23" t="s">
        <v>248</v>
      </c>
      <c r="BM101" s="23" t="s">
        <v>1278</v>
      </c>
    </row>
    <row r="102" s="1" customFormat="1">
      <c r="B102" s="45"/>
      <c r="C102" s="73"/>
      <c r="D102" s="226" t="s">
        <v>1253</v>
      </c>
      <c r="E102" s="73"/>
      <c r="F102" s="249" t="s">
        <v>1279</v>
      </c>
      <c r="G102" s="73"/>
      <c r="H102" s="73"/>
      <c r="I102" s="183"/>
      <c r="J102" s="73"/>
      <c r="K102" s="73"/>
      <c r="L102" s="71"/>
      <c r="M102" s="250"/>
      <c r="N102" s="46"/>
      <c r="O102" s="46"/>
      <c r="P102" s="46"/>
      <c r="Q102" s="46"/>
      <c r="R102" s="46"/>
      <c r="S102" s="46"/>
      <c r="T102" s="94"/>
      <c r="AT102" s="23" t="s">
        <v>1253</v>
      </c>
      <c r="AU102" s="23" t="s">
        <v>80</v>
      </c>
    </row>
    <row r="103" s="1" customFormat="1" ht="16.5" customHeight="1">
      <c r="B103" s="45"/>
      <c r="C103" s="236" t="s">
        <v>216</v>
      </c>
      <c r="D103" s="236" t="s">
        <v>222</v>
      </c>
      <c r="E103" s="237" t="s">
        <v>1280</v>
      </c>
      <c r="F103" s="238" t="s">
        <v>1281</v>
      </c>
      <c r="G103" s="239" t="s">
        <v>185</v>
      </c>
      <c r="H103" s="240">
        <v>21.600000000000001</v>
      </c>
      <c r="I103" s="241"/>
      <c r="J103" s="242">
        <f>ROUND(I103*H103,2)</f>
        <v>0</v>
      </c>
      <c r="K103" s="238" t="s">
        <v>1251</v>
      </c>
      <c r="L103" s="71"/>
      <c r="M103" s="243" t="s">
        <v>21</v>
      </c>
      <c r="N103" s="244" t="s">
        <v>43</v>
      </c>
      <c r="O103" s="46"/>
      <c r="P103" s="221">
        <f>O103*H103</f>
        <v>0</v>
      </c>
      <c r="Q103" s="221">
        <v>0</v>
      </c>
      <c r="R103" s="221">
        <f>Q103*H103</f>
        <v>0</v>
      </c>
      <c r="S103" s="221">
        <v>0</v>
      </c>
      <c r="T103" s="222">
        <f>S103*H103</f>
        <v>0</v>
      </c>
      <c r="AR103" s="23" t="s">
        <v>248</v>
      </c>
      <c r="AT103" s="23" t="s">
        <v>222</v>
      </c>
      <c r="AU103" s="23" t="s">
        <v>80</v>
      </c>
      <c r="AY103" s="23" t="s">
        <v>181</v>
      </c>
      <c r="BE103" s="223">
        <f>IF(N103="základní",J103,0)</f>
        <v>0</v>
      </c>
      <c r="BF103" s="223">
        <f>IF(N103="snížená",J103,0)</f>
        <v>0</v>
      </c>
      <c r="BG103" s="223">
        <f>IF(N103="zákl. přenesená",J103,0)</f>
        <v>0</v>
      </c>
      <c r="BH103" s="223">
        <f>IF(N103="sníž. přenesená",J103,0)</f>
        <v>0</v>
      </c>
      <c r="BI103" s="223">
        <f>IF(N103="nulová",J103,0)</f>
        <v>0</v>
      </c>
      <c r="BJ103" s="23" t="s">
        <v>80</v>
      </c>
      <c r="BK103" s="223">
        <f>ROUND(I103*H103,2)</f>
        <v>0</v>
      </c>
      <c r="BL103" s="23" t="s">
        <v>248</v>
      </c>
      <c r="BM103" s="23" t="s">
        <v>1282</v>
      </c>
    </row>
    <row r="104" s="1" customFormat="1">
      <c r="B104" s="45"/>
      <c r="C104" s="73"/>
      <c r="D104" s="226" t="s">
        <v>1253</v>
      </c>
      <c r="E104" s="73"/>
      <c r="F104" s="249" t="s">
        <v>1279</v>
      </c>
      <c r="G104" s="73"/>
      <c r="H104" s="73"/>
      <c r="I104" s="183"/>
      <c r="J104" s="73"/>
      <c r="K104" s="73"/>
      <c r="L104" s="71"/>
      <c r="M104" s="250"/>
      <c r="N104" s="46"/>
      <c r="O104" s="46"/>
      <c r="P104" s="46"/>
      <c r="Q104" s="46"/>
      <c r="R104" s="46"/>
      <c r="S104" s="46"/>
      <c r="T104" s="94"/>
      <c r="AT104" s="23" t="s">
        <v>1253</v>
      </c>
      <c r="AU104" s="23" t="s">
        <v>80</v>
      </c>
    </row>
    <row r="105" s="10" customFormat="1">
      <c r="B105" s="224"/>
      <c r="C105" s="225"/>
      <c r="D105" s="226" t="s">
        <v>207</v>
      </c>
      <c r="E105" s="227" t="s">
        <v>21</v>
      </c>
      <c r="F105" s="228" t="s">
        <v>1283</v>
      </c>
      <c r="G105" s="225"/>
      <c r="H105" s="229">
        <v>21.600000000000001</v>
      </c>
      <c r="I105" s="230"/>
      <c r="J105" s="225"/>
      <c r="K105" s="225"/>
      <c r="L105" s="231"/>
      <c r="M105" s="232"/>
      <c r="N105" s="233"/>
      <c r="O105" s="233"/>
      <c r="P105" s="233"/>
      <c r="Q105" s="233"/>
      <c r="R105" s="233"/>
      <c r="S105" s="233"/>
      <c r="T105" s="234"/>
      <c r="AT105" s="235" t="s">
        <v>207</v>
      </c>
      <c r="AU105" s="235" t="s">
        <v>80</v>
      </c>
      <c r="AV105" s="10" t="s">
        <v>82</v>
      </c>
      <c r="AW105" s="10" t="s">
        <v>35</v>
      </c>
      <c r="AX105" s="10" t="s">
        <v>80</v>
      </c>
      <c r="AY105" s="235" t="s">
        <v>181</v>
      </c>
    </row>
    <row r="106" s="1" customFormat="1" ht="16.5" customHeight="1">
      <c r="B106" s="45"/>
      <c r="C106" s="236" t="s">
        <v>221</v>
      </c>
      <c r="D106" s="236" t="s">
        <v>222</v>
      </c>
      <c r="E106" s="237" t="s">
        <v>1284</v>
      </c>
      <c r="F106" s="238" t="s">
        <v>1285</v>
      </c>
      <c r="G106" s="239" t="s">
        <v>185</v>
      </c>
      <c r="H106" s="240">
        <v>13</v>
      </c>
      <c r="I106" s="241"/>
      <c r="J106" s="242">
        <f>ROUND(I106*H106,2)</f>
        <v>0</v>
      </c>
      <c r="K106" s="238" t="s">
        <v>1251</v>
      </c>
      <c r="L106" s="71"/>
      <c r="M106" s="243" t="s">
        <v>21</v>
      </c>
      <c r="N106" s="244" t="s">
        <v>43</v>
      </c>
      <c r="O106" s="46"/>
      <c r="P106" s="221">
        <f>O106*H106</f>
        <v>0</v>
      </c>
      <c r="Q106" s="221">
        <v>0</v>
      </c>
      <c r="R106" s="221">
        <f>Q106*H106</f>
        <v>0</v>
      </c>
      <c r="S106" s="221">
        <v>0</v>
      </c>
      <c r="T106" s="222">
        <f>S106*H106</f>
        <v>0</v>
      </c>
      <c r="AR106" s="23" t="s">
        <v>248</v>
      </c>
      <c r="AT106" s="23" t="s">
        <v>222</v>
      </c>
      <c r="AU106" s="23" t="s">
        <v>80</v>
      </c>
      <c r="AY106" s="23" t="s">
        <v>181</v>
      </c>
      <c r="BE106" s="223">
        <f>IF(N106="základní",J106,0)</f>
        <v>0</v>
      </c>
      <c r="BF106" s="223">
        <f>IF(N106="snížená",J106,0)</f>
        <v>0</v>
      </c>
      <c r="BG106" s="223">
        <f>IF(N106="zákl. přenesená",J106,0)</f>
        <v>0</v>
      </c>
      <c r="BH106" s="223">
        <f>IF(N106="sníž. přenesená",J106,0)</f>
        <v>0</v>
      </c>
      <c r="BI106" s="223">
        <f>IF(N106="nulová",J106,0)</f>
        <v>0</v>
      </c>
      <c r="BJ106" s="23" t="s">
        <v>80</v>
      </c>
      <c r="BK106" s="223">
        <f>ROUND(I106*H106,2)</f>
        <v>0</v>
      </c>
      <c r="BL106" s="23" t="s">
        <v>248</v>
      </c>
      <c r="BM106" s="23" t="s">
        <v>1286</v>
      </c>
    </row>
    <row r="107" s="1" customFormat="1">
      <c r="B107" s="45"/>
      <c r="C107" s="73"/>
      <c r="D107" s="226" t="s">
        <v>1253</v>
      </c>
      <c r="E107" s="73"/>
      <c r="F107" s="249" t="s">
        <v>1287</v>
      </c>
      <c r="G107" s="73"/>
      <c r="H107" s="73"/>
      <c r="I107" s="183"/>
      <c r="J107" s="73"/>
      <c r="K107" s="73"/>
      <c r="L107" s="71"/>
      <c r="M107" s="250"/>
      <c r="N107" s="46"/>
      <c r="O107" s="46"/>
      <c r="P107" s="46"/>
      <c r="Q107" s="46"/>
      <c r="R107" s="46"/>
      <c r="S107" s="46"/>
      <c r="T107" s="94"/>
      <c r="AT107" s="23" t="s">
        <v>1253</v>
      </c>
      <c r="AU107" s="23" t="s">
        <v>80</v>
      </c>
    </row>
    <row r="108" s="1" customFormat="1" ht="16.5" customHeight="1">
      <c r="B108" s="45"/>
      <c r="C108" s="236" t="s">
        <v>227</v>
      </c>
      <c r="D108" s="236" t="s">
        <v>222</v>
      </c>
      <c r="E108" s="237" t="s">
        <v>1288</v>
      </c>
      <c r="F108" s="238" t="s">
        <v>1289</v>
      </c>
      <c r="G108" s="239" t="s">
        <v>185</v>
      </c>
      <c r="H108" s="240">
        <v>4</v>
      </c>
      <c r="I108" s="241"/>
      <c r="J108" s="242">
        <f>ROUND(I108*H108,2)</f>
        <v>0</v>
      </c>
      <c r="K108" s="238" t="s">
        <v>1251</v>
      </c>
      <c r="L108" s="71"/>
      <c r="M108" s="243" t="s">
        <v>21</v>
      </c>
      <c r="N108" s="244" t="s">
        <v>43</v>
      </c>
      <c r="O108" s="46"/>
      <c r="P108" s="221">
        <f>O108*H108</f>
        <v>0</v>
      </c>
      <c r="Q108" s="221">
        <v>0</v>
      </c>
      <c r="R108" s="221">
        <f>Q108*H108</f>
        <v>0</v>
      </c>
      <c r="S108" s="221">
        <v>0</v>
      </c>
      <c r="T108" s="222">
        <f>S108*H108</f>
        <v>0</v>
      </c>
      <c r="AR108" s="23" t="s">
        <v>248</v>
      </c>
      <c r="AT108" s="23" t="s">
        <v>222</v>
      </c>
      <c r="AU108" s="23" t="s">
        <v>80</v>
      </c>
      <c r="AY108" s="23" t="s">
        <v>181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23" t="s">
        <v>80</v>
      </c>
      <c r="BK108" s="223">
        <f>ROUND(I108*H108,2)</f>
        <v>0</v>
      </c>
      <c r="BL108" s="23" t="s">
        <v>248</v>
      </c>
      <c r="BM108" s="23" t="s">
        <v>1290</v>
      </c>
    </row>
    <row r="109" s="1" customFormat="1" ht="16.5" customHeight="1">
      <c r="B109" s="45"/>
      <c r="C109" s="236" t="s">
        <v>231</v>
      </c>
      <c r="D109" s="236" t="s">
        <v>222</v>
      </c>
      <c r="E109" s="237" t="s">
        <v>1291</v>
      </c>
      <c r="F109" s="238" t="s">
        <v>1292</v>
      </c>
      <c r="G109" s="239" t="s">
        <v>185</v>
      </c>
      <c r="H109" s="240">
        <v>6</v>
      </c>
      <c r="I109" s="241"/>
      <c r="J109" s="242">
        <f>ROUND(I109*H109,2)</f>
        <v>0</v>
      </c>
      <c r="K109" s="238" t="s">
        <v>1251</v>
      </c>
      <c r="L109" s="71"/>
      <c r="M109" s="243" t="s">
        <v>21</v>
      </c>
      <c r="N109" s="244" t="s">
        <v>43</v>
      </c>
      <c r="O109" s="46"/>
      <c r="P109" s="221">
        <f>O109*H109</f>
        <v>0</v>
      </c>
      <c r="Q109" s="221">
        <v>0</v>
      </c>
      <c r="R109" s="221">
        <f>Q109*H109</f>
        <v>0</v>
      </c>
      <c r="S109" s="221">
        <v>0</v>
      </c>
      <c r="T109" s="222">
        <f>S109*H109</f>
        <v>0</v>
      </c>
      <c r="AR109" s="23" t="s">
        <v>248</v>
      </c>
      <c r="AT109" s="23" t="s">
        <v>222</v>
      </c>
      <c r="AU109" s="23" t="s">
        <v>80</v>
      </c>
      <c r="AY109" s="23" t="s">
        <v>181</v>
      </c>
      <c r="BE109" s="223">
        <f>IF(N109="základní",J109,0)</f>
        <v>0</v>
      </c>
      <c r="BF109" s="223">
        <f>IF(N109="snížená",J109,0)</f>
        <v>0</v>
      </c>
      <c r="BG109" s="223">
        <f>IF(N109="zákl. přenesená",J109,0)</f>
        <v>0</v>
      </c>
      <c r="BH109" s="223">
        <f>IF(N109="sníž. přenesená",J109,0)</f>
        <v>0</v>
      </c>
      <c r="BI109" s="223">
        <f>IF(N109="nulová",J109,0)</f>
        <v>0</v>
      </c>
      <c r="BJ109" s="23" t="s">
        <v>80</v>
      </c>
      <c r="BK109" s="223">
        <f>ROUND(I109*H109,2)</f>
        <v>0</v>
      </c>
      <c r="BL109" s="23" t="s">
        <v>248</v>
      </c>
      <c r="BM109" s="23" t="s">
        <v>1293</v>
      </c>
    </row>
    <row r="110" s="1" customFormat="1" ht="16.5" customHeight="1">
      <c r="B110" s="45"/>
      <c r="C110" s="236" t="s">
        <v>235</v>
      </c>
      <c r="D110" s="236" t="s">
        <v>222</v>
      </c>
      <c r="E110" s="237" t="s">
        <v>1294</v>
      </c>
      <c r="F110" s="238" t="s">
        <v>1295</v>
      </c>
      <c r="G110" s="239" t="s">
        <v>185</v>
      </c>
      <c r="H110" s="240">
        <v>1</v>
      </c>
      <c r="I110" s="241"/>
      <c r="J110" s="242">
        <f>ROUND(I110*H110,2)</f>
        <v>0</v>
      </c>
      <c r="K110" s="238" t="s">
        <v>1251</v>
      </c>
      <c r="L110" s="71"/>
      <c r="M110" s="243" t="s">
        <v>21</v>
      </c>
      <c r="N110" s="244" t="s">
        <v>43</v>
      </c>
      <c r="O110" s="46"/>
      <c r="P110" s="221">
        <f>O110*H110</f>
        <v>0</v>
      </c>
      <c r="Q110" s="221">
        <v>0</v>
      </c>
      <c r="R110" s="221">
        <f>Q110*H110</f>
        <v>0</v>
      </c>
      <c r="S110" s="221">
        <v>0</v>
      </c>
      <c r="T110" s="222">
        <f>S110*H110</f>
        <v>0</v>
      </c>
      <c r="AR110" s="23" t="s">
        <v>248</v>
      </c>
      <c r="AT110" s="23" t="s">
        <v>222</v>
      </c>
      <c r="AU110" s="23" t="s">
        <v>80</v>
      </c>
      <c r="AY110" s="23" t="s">
        <v>181</v>
      </c>
      <c r="BE110" s="223">
        <f>IF(N110="základní",J110,0)</f>
        <v>0</v>
      </c>
      <c r="BF110" s="223">
        <f>IF(N110="snížená",J110,0)</f>
        <v>0</v>
      </c>
      <c r="BG110" s="223">
        <f>IF(N110="zákl. přenesená",J110,0)</f>
        <v>0</v>
      </c>
      <c r="BH110" s="223">
        <f>IF(N110="sníž. přenesená",J110,0)</f>
        <v>0</v>
      </c>
      <c r="BI110" s="223">
        <f>IF(N110="nulová",J110,0)</f>
        <v>0</v>
      </c>
      <c r="BJ110" s="23" t="s">
        <v>80</v>
      </c>
      <c r="BK110" s="223">
        <f>ROUND(I110*H110,2)</f>
        <v>0</v>
      </c>
      <c r="BL110" s="23" t="s">
        <v>248</v>
      </c>
      <c r="BM110" s="23" t="s">
        <v>1296</v>
      </c>
    </row>
    <row r="111" s="1" customFormat="1" ht="16.5" customHeight="1">
      <c r="B111" s="45"/>
      <c r="C111" s="236" t="s">
        <v>239</v>
      </c>
      <c r="D111" s="236" t="s">
        <v>222</v>
      </c>
      <c r="E111" s="237" t="s">
        <v>1297</v>
      </c>
      <c r="F111" s="238" t="s">
        <v>1298</v>
      </c>
      <c r="G111" s="239" t="s">
        <v>361</v>
      </c>
      <c r="H111" s="240">
        <v>118</v>
      </c>
      <c r="I111" s="241"/>
      <c r="J111" s="242">
        <f>ROUND(I111*H111,2)</f>
        <v>0</v>
      </c>
      <c r="K111" s="238" t="s">
        <v>1251</v>
      </c>
      <c r="L111" s="71"/>
      <c r="M111" s="243" t="s">
        <v>21</v>
      </c>
      <c r="N111" s="244" t="s">
        <v>43</v>
      </c>
      <c r="O111" s="46"/>
      <c r="P111" s="221">
        <f>O111*H111</f>
        <v>0</v>
      </c>
      <c r="Q111" s="221">
        <v>0</v>
      </c>
      <c r="R111" s="221">
        <f>Q111*H111</f>
        <v>0</v>
      </c>
      <c r="S111" s="221">
        <v>0</v>
      </c>
      <c r="T111" s="222">
        <f>S111*H111</f>
        <v>0</v>
      </c>
      <c r="AR111" s="23" t="s">
        <v>248</v>
      </c>
      <c r="AT111" s="23" t="s">
        <v>222</v>
      </c>
      <c r="AU111" s="23" t="s">
        <v>80</v>
      </c>
      <c r="AY111" s="23" t="s">
        <v>181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23" t="s">
        <v>80</v>
      </c>
      <c r="BK111" s="223">
        <f>ROUND(I111*H111,2)</f>
        <v>0</v>
      </c>
      <c r="BL111" s="23" t="s">
        <v>248</v>
      </c>
      <c r="BM111" s="23" t="s">
        <v>1299</v>
      </c>
    </row>
    <row r="112" s="1" customFormat="1">
      <c r="B112" s="45"/>
      <c r="C112" s="73"/>
      <c r="D112" s="226" t="s">
        <v>1253</v>
      </c>
      <c r="E112" s="73"/>
      <c r="F112" s="249" t="s">
        <v>1300</v>
      </c>
      <c r="G112" s="73"/>
      <c r="H112" s="73"/>
      <c r="I112" s="183"/>
      <c r="J112" s="73"/>
      <c r="K112" s="73"/>
      <c r="L112" s="71"/>
      <c r="M112" s="250"/>
      <c r="N112" s="46"/>
      <c r="O112" s="46"/>
      <c r="P112" s="46"/>
      <c r="Q112" s="46"/>
      <c r="R112" s="46"/>
      <c r="S112" s="46"/>
      <c r="T112" s="94"/>
      <c r="AT112" s="23" t="s">
        <v>1253</v>
      </c>
      <c r="AU112" s="23" t="s">
        <v>80</v>
      </c>
    </row>
    <row r="113" s="1" customFormat="1" ht="16.5" customHeight="1">
      <c r="B113" s="45"/>
      <c r="C113" s="236" t="s">
        <v>10</v>
      </c>
      <c r="D113" s="236" t="s">
        <v>222</v>
      </c>
      <c r="E113" s="237" t="s">
        <v>1301</v>
      </c>
      <c r="F113" s="238" t="s">
        <v>1302</v>
      </c>
      <c r="G113" s="239" t="s">
        <v>361</v>
      </c>
      <c r="H113" s="240">
        <v>21.5</v>
      </c>
      <c r="I113" s="241"/>
      <c r="J113" s="242">
        <f>ROUND(I113*H113,2)</f>
        <v>0</v>
      </c>
      <c r="K113" s="238" t="s">
        <v>1251</v>
      </c>
      <c r="L113" s="71"/>
      <c r="M113" s="243" t="s">
        <v>21</v>
      </c>
      <c r="N113" s="244" t="s">
        <v>43</v>
      </c>
      <c r="O113" s="46"/>
      <c r="P113" s="221">
        <f>O113*H113</f>
        <v>0</v>
      </c>
      <c r="Q113" s="221">
        <v>0</v>
      </c>
      <c r="R113" s="221">
        <f>Q113*H113</f>
        <v>0</v>
      </c>
      <c r="S113" s="221">
        <v>0</v>
      </c>
      <c r="T113" s="222">
        <f>S113*H113</f>
        <v>0</v>
      </c>
      <c r="AR113" s="23" t="s">
        <v>248</v>
      </c>
      <c r="AT113" s="23" t="s">
        <v>222</v>
      </c>
      <c r="AU113" s="23" t="s">
        <v>80</v>
      </c>
      <c r="AY113" s="23" t="s">
        <v>181</v>
      </c>
      <c r="BE113" s="223">
        <f>IF(N113="základní",J113,0)</f>
        <v>0</v>
      </c>
      <c r="BF113" s="223">
        <f>IF(N113="snížená",J113,0)</f>
        <v>0</v>
      </c>
      <c r="BG113" s="223">
        <f>IF(N113="zákl. přenesená",J113,0)</f>
        <v>0</v>
      </c>
      <c r="BH113" s="223">
        <f>IF(N113="sníž. přenesená",J113,0)</f>
        <v>0</v>
      </c>
      <c r="BI113" s="223">
        <f>IF(N113="nulová",J113,0)</f>
        <v>0</v>
      </c>
      <c r="BJ113" s="23" t="s">
        <v>80</v>
      </c>
      <c r="BK113" s="223">
        <f>ROUND(I113*H113,2)</f>
        <v>0</v>
      </c>
      <c r="BL113" s="23" t="s">
        <v>248</v>
      </c>
      <c r="BM113" s="23" t="s">
        <v>1303</v>
      </c>
    </row>
    <row r="114" s="1" customFormat="1">
      <c r="B114" s="45"/>
      <c r="C114" s="73"/>
      <c r="D114" s="226" t="s">
        <v>1253</v>
      </c>
      <c r="E114" s="73"/>
      <c r="F114" s="249" t="s">
        <v>1304</v>
      </c>
      <c r="G114" s="73"/>
      <c r="H114" s="73"/>
      <c r="I114" s="183"/>
      <c r="J114" s="73"/>
      <c r="K114" s="73"/>
      <c r="L114" s="71"/>
      <c r="M114" s="250"/>
      <c r="N114" s="46"/>
      <c r="O114" s="46"/>
      <c r="P114" s="46"/>
      <c r="Q114" s="46"/>
      <c r="R114" s="46"/>
      <c r="S114" s="46"/>
      <c r="T114" s="94"/>
      <c r="AT114" s="23" t="s">
        <v>1253</v>
      </c>
      <c r="AU114" s="23" t="s">
        <v>80</v>
      </c>
    </row>
    <row r="115" s="1" customFormat="1" ht="16.5" customHeight="1">
      <c r="B115" s="45"/>
      <c r="C115" s="236" t="s">
        <v>248</v>
      </c>
      <c r="D115" s="236" t="s">
        <v>222</v>
      </c>
      <c r="E115" s="237" t="s">
        <v>1305</v>
      </c>
      <c r="F115" s="238" t="s">
        <v>1306</v>
      </c>
      <c r="G115" s="239" t="s">
        <v>185</v>
      </c>
      <c r="H115" s="240">
        <v>2</v>
      </c>
      <c r="I115" s="241"/>
      <c r="J115" s="242">
        <f>ROUND(I115*H115,2)</f>
        <v>0</v>
      </c>
      <c r="K115" s="238" t="s">
        <v>1251</v>
      </c>
      <c r="L115" s="71"/>
      <c r="M115" s="243" t="s">
        <v>21</v>
      </c>
      <c r="N115" s="244" t="s">
        <v>43</v>
      </c>
      <c r="O115" s="46"/>
      <c r="P115" s="221">
        <f>O115*H115</f>
        <v>0</v>
      </c>
      <c r="Q115" s="221">
        <v>0</v>
      </c>
      <c r="R115" s="221">
        <f>Q115*H115</f>
        <v>0</v>
      </c>
      <c r="S115" s="221">
        <v>0</v>
      </c>
      <c r="T115" s="222">
        <f>S115*H115</f>
        <v>0</v>
      </c>
      <c r="AR115" s="23" t="s">
        <v>248</v>
      </c>
      <c r="AT115" s="23" t="s">
        <v>222</v>
      </c>
      <c r="AU115" s="23" t="s">
        <v>80</v>
      </c>
      <c r="AY115" s="23" t="s">
        <v>181</v>
      </c>
      <c r="BE115" s="223">
        <f>IF(N115="základní",J115,0)</f>
        <v>0</v>
      </c>
      <c r="BF115" s="223">
        <f>IF(N115="snížená",J115,0)</f>
        <v>0</v>
      </c>
      <c r="BG115" s="223">
        <f>IF(N115="zákl. přenesená",J115,0)</f>
        <v>0</v>
      </c>
      <c r="BH115" s="223">
        <f>IF(N115="sníž. přenesená",J115,0)</f>
        <v>0</v>
      </c>
      <c r="BI115" s="223">
        <f>IF(N115="nulová",J115,0)</f>
        <v>0</v>
      </c>
      <c r="BJ115" s="23" t="s">
        <v>80</v>
      </c>
      <c r="BK115" s="223">
        <f>ROUND(I115*H115,2)</f>
        <v>0</v>
      </c>
      <c r="BL115" s="23" t="s">
        <v>248</v>
      </c>
      <c r="BM115" s="23" t="s">
        <v>1307</v>
      </c>
    </row>
    <row r="116" s="1" customFormat="1">
      <c r="B116" s="45"/>
      <c r="C116" s="73"/>
      <c r="D116" s="226" t="s">
        <v>1253</v>
      </c>
      <c r="E116" s="73"/>
      <c r="F116" s="249" t="s">
        <v>1308</v>
      </c>
      <c r="G116" s="73"/>
      <c r="H116" s="73"/>
      <c r="I116" s="183"/>
      <c r="J116" s="73"/>
      <c r="K116" s="73"/>
      <c r="L116" s="71"/>
      <c r="M116" s="250"/>
      <c r="N116" s="46"/>
      <c r="O116" s="46"/>
      <c r="P116" s="46"/>
      <c r="Q116" s="46"/>
      <c r="R116" s="46"/>
      <c r="S116" s="46"/>
      <c r="T116" s="94"/>
      <c r="AT116" s="23" t="s">
        <v>1253</v>
      </c>
      <c r="AU116" s="23" t="s">
        <v>80</v>
      </c>
    </row>
    <row r="117" s="9" customFormat="1" ht="37.44" customHeight="1">
      <c r="B117" s="197"/>
      <c r="C117" s="198"/>
      <c r="D117" s="199" t="s">
        <v>71</v>
      </c>
      <c r="E117" s="200" t="s">
        <v>1309</v>
      </c>
      <c r="F117" s="200" t="s">
        <v>1310</v>
      </c>
      <c r="G117" s="198"/>
      <c r="H117" s="198"/>
      <c r="I117" s="201"/>
      <c r="J117" s="202">
        <f>BK117</f>
        <v>0</v>
      </c>
      <c r="K117" s="198"/>
      <c r="L117" s="203"/>
      <c r="M117" s="204"/>
      <c r="N117" s="205"/>
      <c r="O117" s="205"/>
      <c r="P117" s="206">
        <f>SUM(P118:P196)</f>
        <v>0</v>
      </c>
      <c r="Q117" s="205"/>
      <c r="R117" s="206">
        <f>SUM(R118:R196)</f>
        <v>0</v>
      </c>
      <c r="S117" s="205"/>
      <c r="T117" s="207">
        <f>SUM(T118:T196)</f>
        <v>0</v>
      </c>
      <c r="AR117" s="208" t="s">
        <v>82</v>
      </c>
      <c r="AT117" s="209" t="s">
        <v>71</v>
      </c>
      <c r="AU117" s="209" t="s">
        <v>72</v>
      </c>
      <c r="AY117" s="208" t="s">
        <v>181</v>
      </c>
      <c r="BK117" s="210">
        <f>SUM(BK118:BK196)</f>
        <v>0</v>
      </c>
    </row>
    <row r="118" s="1" customFormat="1" ht="16.5" customHeight="1">
      <c r="B118" s="45"/>
      <c r="C118" s="236" t="s">
        <v>253</v>
      </c>
      <c r="D118" s="236" t="s">
        <v>222</v>
      </c>
      <c r="E118" s="237" t="s">
        <v>1311</v>
      </c>
      <c r="F118" s="238" t="s">
        <v>1312</v>
      </c>
      <c r="G118" s="239" t="s">
        <v>361</v>
      </c>
      <c r="H118" s="240">
        <v>4</v>
      </c>
      <c r="I118" s="241"/>
      <c r="J118" s="242">
        <f>ROUND(I118*H118,2)</f>
        <v>0</v>
      </c>
      <c r="K118" s="238" t="s">
        <v>1251</v>
      </c>
      <c r="L118" s="71"/>
      <c r="M118" s="243" t="s">
        <v>21</v>
      </c>
      <c r="N118" s="244" t="s">
        <v>43</v>
      </c>
      <c r="O118" s="46"/>
      <c r="P118" s="221">
        <f>O118*H118</f>
        <v>0</v>
      </c>
      <c r="Q118" s="221">
        <v>0</v>
      </c>
      <c r="R118" s="221">
        <f>Q118*H118</f>
        <v>0</v>
      </c>
      <c r="S118" s="221">
        <v>0</v>
      </c>
      <c r="T118" s="222">
        <f>S118*H118</f>
        <v>0</v>
      </c>
      <c r="AR118" s="23" t="s">
        <v>248</v>
      </c>
      <c r="AT118" s="23" t="s">
        <v>222</v>
      </c>
      <c r="AU118" s="23" t="s">
        <v>80</v>
      </c>
      <c r="AY118" s="23" t="s">
        <v>181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23" t="s">
        <v>80</v>
      </c>
      <c r="BK118" s="223">
        <f>ROUND(I118*H118,2)</f>
        <v>0</v>
      </c>
      <c r="BL118" s="23" t="s">
        <v>248</v>
      </c>
      <c r="BM118" s="23" t="s">
        <v>1313</v>
      </c>
    </row>
    <row r="119" s="1" customFormat="1">
      <c r="B119" s="45"/>
      <c r="C119" s="73"/>
      <c r="D119" s="226" t="s">
        <v>1253</v>
      </c>
      <c r="E119" s="73"/>
      <c r="F119" s="249" t="s">
        <v>1314</v>
      </c>
      <c r="G119" s="73"/>
      <c r="H119" s="73"/>
      <c r="I119" s="183"/>
      <c r="J119" s="73"/>
      <c r="K119" s="73"/>
      <c r="L119" s="71"/>
      <c r="M119" s="250"/>
      <c r="N119" s="46"/>
      <c r="O119" s="46"/>
      <c r="P119" s="46"/>
      <c r="Q119" s="46"/>
      <c r="R119" s="46"/>
      <c r="S119" s="46"/>
      <c r="T119" s="94"/>
      <c r="AT119" s="23" t="s">
        <v>1253</v>
      </c>
      <c r="AU119" s="23" t="s">
        <v>80</v>
      </c>
    </row>
    <row r="120" s="1" customFormat="1" ht="16.5" customHeight="1">
      <c r="B120" s="45"/>
      <c r="C120" s="236" t="s">
        <v>259</v>
      </c>
      <c r="D120" s="236" t="s">
        <v>222</v>
      </c>
      <c r="E120" s="237" t="s">
        <v>1315</v>
      </c>
      <c r="F120" s="238" t="s">
        <v>1316</v>
      </c>
      <c r="G120" s="239" t="s">
        <v>361</v>
      </c>
      <c r="H120" s="240">
        <v>10</v>
      </c>
      <c r="I120" s="241"/>
      <c r="J120" s="242">
        <f>ROUND(I120*H120,2)</f>
        <v>0</v>
      </c>
      <c r="K120" s="238" t="s">
        <v>1251</v>
      </c>
      <c r="L120" s="71"/>
      <c r="M120" s="243" t="s">
        <v>21</v>
      </c>
      <c r="N120" s="244" t="s">
        <v>43</v>
      </c>
      <c r="O120" s="46"/>
      <c r="P120" s="221">
        <f>O120*H120</f>
        <v>0</v>
      </c>
      <c r="Q120" s="221">
        <v>0</v>
      </c>
      <c r="R120" s="221">
        <f>Q120*H120</f>
        <v>0</v>
      </c>
      <c r="S120" s="221">
        <v>0</v>
      </c>
      <c r="T120" s="222">
        <f>S120*H120</f>
        <v>0</v>
      </c>
      <c r="AR120" s="23" t="s">
        <v>248</v>
      </c>
      <c r="AT120" s="23" t="s">
        <v>222</v>
      </c>
      <c r="AU120" s="23" t="s">
        <v>80</v>
      </c>
      <c r="AY120" s="23" t="s">
        <v>181</v>
      </c>
      <c r="BE120" s="223">
        <f>IF(N120="základní",J120,0)</f>
        <v>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23" t="s">
        <v>80</v>
      </c>
      <c r="BK120" s="223">
        <f>ROUND(I120*H120,2)</f>
        <v>0</v>
      </c>
      <c r="BL120" s="23" t="s">
        <v>248</v>
      </c>
      <c r="BM120" s="23" t="s">
        <v>1317</v>
      </c>
    </row>
    <row r="121" s="1" customFormat="1">
      <c r="B121" s="45"/>
      <c r="C121" s="73"/>
      <c r="D121" s="226" t="s">
        <v>1253</v>
      </c>
      <c r="E121" s="73"/>
      <c r="F121" s="249" t="s">
        <v>1318</v>
      </c>
      <c r="G121" s="73"/>
      <c r="H121" s="73"/>
      <c r="I121" s="183"/>
      <c r="J121" s="73"/>
      <c r="K121" s="73"/>
      <c r="L121" s="71"/>
      <c r="M121" s="250"/>
      <c r="N121" s="46"/>
      <c r="O121" s="46"/>
      <c r="P121" s="46"/>
      <c r="Q121" s="46"/>
      <c r="R121" s="46"/>
      <c r="S121" s="46"/>
      <c r="T121" s="94"/>
      <c r="AT121" s="23" t="s">
        <v>1253</v>
      </c>
      <c r="AU121" s="23" t="s">
        <v>80</v>
      </c>
    </row>
    <row r="122" s="1" customFormat="1" ht="16.5" customHeight="1">
      <c r="B122" s="45"/>
      <c r="C122" s="236" t="s">
        <v>263</v>
      </c>
      <c r="D122" s="236" t="s">
        <v>222</v>
      </c>
      <c r="E122" s="237" t="s">
        <v>1319</v>
      </c>
      <c r="F122" s="238" t="s">
        <v>1320</v>
      </c>
      <c r="G122" s="239" t="s">
        <v>361</v>
      </c>
      <c r="H122" s="240">
        <v>275</v>
      </c>
      <c r="I122" s="241"/>
      <c r="J122" s="242">
        <f>ROUND(I122*H122,2)</f>
        <v>0</v>
      </c>
      <c r="K122" s="238" t="s">
        <v>1251</v>
      </c>
      <c r="L122" s="71"/>
      <c r="M122" s="243" t="s">
        <v>21</v>
      </c>
      <c r="N122" s="244" t="s">
        <v>43</v>
      </c>
      <c r="O122" s="46"/>
      <c r="P122" s="221">
        <f>O122*H122</f>
        <v>0</v>
      </c>
      <c r="Q122" s="221">
        <v>0</v>
      </c>
      <c r="R122" s="221">
        <f>Q122*H122</f>
        <v>0</v>
      </c>
      <c r="S122" s="221">
        <v>0</v>
      </c>
      <c r="T122" s="222">
        <f>S122*H122</f>
        <v>0</v>
      </c>
      <c r="AR122" s="23" t="s">
        <v>248</v>
      </c>
      <c r="AT122" s="23" t="s">
        <v>222</v>
      </c>
      <c r="AU122" s="23" t="s">
        <v>80</v>
      </c>
      <c r="AY122" s="23" t="s">
        <v>181</v>
      </c>
      <c r="BE122" s="223">
        <f>IF(N122="základní",J122,0)</f>
        <v>0</v>
      </c>
      <c r="BF122" s="223">
        <f>IF(N122="snížená",J122,0)</f>
        <v>0</v>
      </c>
      <c r="BG122" s="223">
        <f>IF(N122="zákl. přenesená",J122,0)</f>
        <v>0</v>
      </c>
      <c r="BH122" s="223">
        <f>IF(N122="sníž. přenesená",J122,0)</f>
        <v>0</v>
      </c>
      <c r="BI122" s="223">
        <f>IF(N122="nulová",J122,0)</f>
        <v>0</v>
      </c>
      <c r="BJ122" s="23" t="s">
        <v>80</v>
      </c>
      <c r="BK122" s="223">
        <f>ROUND(I122*H122,2)</f>
        <v>0</v>
      </c>
      <c r="BL122" s="23" t="s">
        <v>248</v>
      </c>
      <c r="BM122" s="23" t="s">
        <v>1321</v>
      </c>
    </row>
    <row r="123" s="1" customFormat="1">
      <c r="B123" s="45"/>
      <c r="C123" s="73"/>
      <c r="D123" s="226" t="s">
        <v>1253</v>
      </c>
      <c r="E123" s="73"/>
      <c r="F123" s="249" t="s">
        <v>1322</v>
      </c>
      <c r="G123" s="73"/>
      <c r="H123" s="73"/>
      <c r="I123" s="183"/>
      <c r="J123" s="73"/>
      <c r="K123" s="73"/>
      <c r="L123" s="71"/>
      <c r="M123" s="250"/>
      <c r="N123" s="46"/>
      <c r="O123" s="46"/>
      <c r="P123" s="46"/>
      <c r="Q123" s="46"/>
      <c r="R123" s="46"/>
      <c r="S123" s="46"/>
      <c r="T123" s="94"/>
      <c r="AT123" s="23" t="s">
        <v>1253</v>
      </c>
      <c r="AU123" s="23" t="s">
        <v>80</v>
      </c>
    </row>
    <row r="124" s="1" customFormat="1" ht="16.5" customHeight="1">
      <c r="B124" s="45"/>
      <c r="C124" s="236" t="s">
        <v>267</v>
      </c>
      <c r="D124" s="236" t="s">
        <v>222</v>
      </c>
      <c r="E124" s="237" t="s">
        <v>1323</v>
      </c>
      <c r="F124" s="238" t="s">
        <v>1324</v>
      </c>
      <c r="G124" s="239" t="s">
        <v>361</v>
      </c>
      <c r="H124" s="240">
        <v>145</v>
      </c>
      <c r="I124" s="241"/>
      <c r="J124" s="242">
        <f>ROUND(I124*H124,2)</f>
        <v>0</v>
      </c>
      <c r="K124" s="238" t="s">
        <v>1251</v>
      </c>
      <c r="L124" s="71"/>
      <c r="M124" s="243" t="s">
        <v>21</v>
      </c>
      <c r="N124" s="244" t="s">
        <v>43</v>
      </c>
      <c r="O124" s="46"/>
      <c r="P124" s="221">
        <f>O124*H124</f>
        <v>0</v>
      </c>
      <c r="Q124" s="221">
        <v>0</v>
      </c>
      <c r="R124" s="221">
        <f>Q124*H124</f>
        <v>0</v>
      </c>
      <c r="S124" s="221">
        <v>0</v>
      </c>
      <c r="T124" s="222">
        <f>S124*H124</f>
        <v>0</v>
      </c>
      <c r="AR124" s="23" t="s">
        <v>248</v>
      </c>
      <c r="AT124" s="23" t="s">
        <v>222</v>
      </c>
      <c r="AU124" s="23" t="s">
        <v>80</v>
      </c>
      <c r="AY124" s="23" t="s">
        <v>181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23" t="s">
        <v>80</v>
      </c>
      <c r="BK124" s="223">
        <f>ROUND(I124*H124,2)</f>
        <v>0</v>
      </c>
      <c r="BL124" s="23" t="s">
        <v>248</v>
      </c>
      <c r="BM124" s="23" t="s">
        <v>1325</v>
      </c>
    </row>
    <row r="125" s="1" customFormat="1">
      <c r="B125" s="45"/>
      <c r="C125" s="73"/>
      <c r="D125" s="226" t="s">
        <v>1253</v>
      </c>
      <c r="E125" s="73"/>
      <c r="F125" s="249" t="s">
        <v>1326</v>
      </c>
      <c r="G125" s="73"/>
      <c r="H125" s="73"/>
      <c r="I125" s="183"/>
      <c r="J125" s="73"/>
      <c r="K125" s="73"/>
      <c r="L125" s="71"/>
      <c r="M125" s="250"/>
      <c r="N125" s="46"/>
      <c r="O125" s="46"/>
      <c r="P125" s="46"/>
      <c r="Q125" s="46"/>
      <c r="R125" s="46"/>
      <c r="S125" s="46"/>
      <c r="T125" s="94"/>
      <c r="AT125" s="23" t="s">
        <v>1253</v>
      </c>
      <c r="AU125" s="23" t="s">
        <v>80</v>
      </c>
    </row>
    <row r="126" s="1" customFormat="1" ht="16.5" customHeight="1">
      <c r="B126" s="45"/>
      <c r="C126" s="236" t="s">
        <v>9</v>
      </c>
      <c r="D126" s="236" t="s">
        <v>222</v>
      </c>
      <c r="E126" s="237" t="s">
        <v>1327</v>
      </c>
      <c r="F126" s="238" t="s">
        <v>1328</v>
      </c>
      <c r="G126" s="239" t="s">
        <v>361</v>
      </c>
      <c r="H126" s="240">
        <v>50</v>
      </c>
      <c r="I126" s="241"/>
      <c r="J126" s="242">
        <f>ROUND(I126*H126,2)</f>
        <v>0</v>
      </c>
      <c r="K126" s="238" t="s">
        <v>1251</v>
      </c>
      <c r="L126" s="71"/>
      <c r="M126" s="243" t="s">
        <v>21</v>
      </c>
      <c r="N126" s="244" t="s">
        <v>43</v>
      </c>
      <c r="O126" s="46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AR126" s="23" t="s">
        <v>248</v>
      </c>
      <c r="AT126" s="23" t="s">
        <v>222</v>
      </c>
      <c r="AU126" s="23" t="s">
        <v>80</v>
      </c>
      <c r="AY126" s="23" t="s">
        <v>181</v>
      </c>
      <c r="BE126" s="223">
        <f>IF(N126="základní",J126,0)</f>
        <v>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23" t="s">
        <v>80</v>
      </c>
      <c r="BK126" s="223">
        <f>ROUND(I126*H126,2)</f>
        <v>0</v>
      </c>
      <c r="BL126" s="23" t="s">
        <v>248</v>
      </c>
      <c r="BM126" s="23" t="s">
        <v>1329</v>
      </c>
    </row>
    <row r="127" s="1" customFormat="1">
      <c r="B127" s="45"/>
      <c r="C127" s="73"/>
      <c r="D127" s="226" t="s">
        <v>1253</v>
      </c>
      <c r="E127" s="73"/>
      <c r="F127" s="249" t="s">
        <v>1326</v>
      </c>
      <c r="G127" s="73"/>
      <c r="H127" s="73"/>
      <c r="I127" s="183"/>
      <c r="J127" s="73"/>
      <c r="K127" s="73"/>
      <c r="L127" s="71"/>
      <c r="M127" s="250"/>
      <c r="N127" s="46"/>
      <c r="O127" s="46"/>
      <c r="P127" s="46"/>
      <c r="Q127" s="46"/>
      <c r="R127" s="46"/>
      <c r="S127" s="46"/>
      <c r="T127" s="94"/>
      <c r="AT127" s="23" t="s">
        <v>1253</v>
      </c>
      <c r="AU127" s="23" t="s">
        <v>80</v>
      </c>
    </row>
    <row r="128" s="1" customFormat="1" ht="16.5" customHeight="1">
      <c r="B128" s="45"/>
      <c r="C128" s="236" t="s">
        <v>274</v>
      </c>
      <c r="D128" s="236" t="s">
        <v>222</v>
      </c>
      <c r="E128" s="237" t="s">
        <v>1330</v>
      </c>
      <c r="F128" s="238" t="s">
        <v>1331</v>
      </c>
      <c r="G128" s="239" t="s">
        <v>361</v>
      </c>
      <c r="H128" s="240">
        <v>35</v>
      </c>
      <c r="I128" s="241"/>
      <c r="J128" s="242">
        <f>ROUND(I128*H128,2)</f>
        <v>0</v>
      </c>
      <c r="K128" s="238" t="s">
        <v>1251</v>
      </c>
      <c r="L128" s="71"/>
      <c r="M128" s="243" t="s">
        <v>21</v>
      </c>
      <c r="N128" s="244" t="s">
        <v>43</v>
      </c>
      <c r="O128" s="46"/>
      <c r="P128" s="221">
        <f>O128*H128</f>
        <v>0</v>
      </c>
      <c r="Q128" s="221">
        <v>0</v>
      </c>
      <c r="R128" s="221">
        <f>Q128*H128</f>
        <v>0</v>
      </c>
      <c r="S128" s="221">
        <v>0</v>
      </c>
      <c r="T128" s="222">
        <f>S128*H128</f>
        <v>0</v>
      </c>
      <c r="AR128" s="23" t="s">
        <v>248</v>
      </c>
      <c r="AT128" s="23" t="s">
        <v>222</v>
      </c>
      <c r="AU128" s="23" t="s">
        <v>80</v>
      </c>
      <c r="AY128" s="23" t="s">
        <v>181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23" t="s">
        <v>80</v>
      </c>
      <c r="BK128" s="223">
        <f>ROUND(I128*H128,2)</f>
        <v>0</v>
      </c>
      <c r="BL128" s="23" t="s">
        <v>248</v>
      </c>
      <c r="BM128" s="23" t="s">
        <v>1332</v>
      </c>
    </row>
    <row r="129" s="1" customFormat="1">
      <c r="B129" s="45"/>
      <c r="C129" s="73"/>
      <c r="D129" s="226" t="s">
        <v>1253</v>
      </c>
      <c r="E129" s="73"/>
      <c r="F129" s="249" t="s">
        <v>1326</v>
      </c>
      <c r="G129" s="73"/>
      <c r="H129" s="73"/>
      <c r="I129" s="183"/>
      <c r="J129" s="73"/>
      <c r="K129" s="73"/>
      <c r="L129" s="71"/>
      <c r="M129" s="250"/>
      <c r="N129" s="46"/>
      <c r="O129" s="46"/>
      <c r="P129" s="46"/>
      <c r="Q129" s="46"/>
      <c r="R129" s="46"/>
      <c r="S129" s="46"/>
      <c r="T129" s="94"/>
      <c r="AT129" s="23" t="s">
        <v>1253</v>
      </c>
      <c r="AU129" s="23" t="s">
        <v>80</v>
      </c>
    </row>
    <row r="130" s="1" customFormat="1" ht="16.5" customHeight="1">
      <c r="B130" s="45"/>
      <c r="C130" s="236" t="s">
        <v>281</v>
      </c>
      <c r="D130" s="236" t="s">
        <v>222</v>
      </c>
      <c r="E130" s="237" t="s">
        <v>1333</v>
      </c>
      <c r="F130" s="238" t="s">
        <v>1334</v>
      </c>
      <c r="G130" s="239" t="s">
        <v>361</v>
      </c>
      <c r="H130" s="240">
        <v>80</v>
      </c>
      <c r="I130" s="241"/>
      <c r="J130" s="242">
        <f>ROUND(I130*H130,2)</f>
        <v>0</v>
      </c>
      <c r="K130" s="238" t="s">
        <v>1251</v>
      </c>
      <c r="L130" s="71"/>
      <c r="M130" s="243" t="s">
        <v>21</v>
      </c>
      <c r="N130" s="244" t="s">
        <v>43</v>
      </c>
      <c r="O130" s="46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AR130" s="23" t="s">
        <v>248</v>
      </c>
      <c r="AT130" s="23" t="s">
        <v>222</v>
      </c>
      <c r="AU130" s="23" t="s">
        <v>80</v>
      </c>
      <c r="AY130" s="23" t="s">
        <v>181</v>
      </c>
      <c r="BE130" s="223">
        <f>IF(N130="základní",J130,0)</f>
        <v>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23" t="s">
        <v>80</v>
      </c>
      <c r="BK130" s="223">
        <f>ROUND(I130*H130,2)</f>
        <v>0</v>
      </c>
      <c r="BL130" s="23" t="s">
        <v>248</v>
      </c>
      <c r="BM130" s="23" t="s">
        <v>1335</v>
      </c>
    </row>
    <row r="131" s="1" customFormat="1">
      <c r="B131" s="45"/>
      <c r="C131" s="73"/>
      <c r="D131" s="226" t="s">
        <v>1253</v>
      </c>
      <c r="E131" s="73"/>
      <c r="F131" s="249" t="s">
        <v>1326</v>
      </c>
      <c r="G131" s="73"/>
      <c r="H131" s="73"/>
      <c r="I131" s="183"/>
      <c r="J131" s="73"/>
      <c r="K131" s="73"/>
      <c r="L131" s="71"/>
      <c r="M131" s="250"/>
      <c r="N131" s="46"/>
      <c r="O131" s="46"/>
      <c r="P131" s="46"/>
      <c r="Q131" s="46"/>
      <c r="R131" s="46"/>
      <c r="S131" s="46"/>
      <c r="T131" s="94"/>
      <c r="AT131" s="23" t="s">
        <v>1253</v>
      </c>
      <c r="AU131" s="23" t="s">
        <v>80</v>
      </c>
    </row>
    <row r="132" s="1" customFormat="1" ht="16.5" customHeight="1">
      <c r="B132" s="45"/>
      <c r="C132" s="236" t="s">
        <v>285</v>
      </c>
      <c r="D132" s="236" t="s">
        <v>222</v>
      </c>
      <c r="E132" s="237" t="s">
        <v>1336</v>
      </c>
      <c r="F132" s="238" t="s">
        <v>1337</v>
      </c>
      <c r="G132" s="239" t="s">
        <v>361</v>
      </c>
      <c r="H132" s="240">
        <v>275</v>
      </c>
      <c r="I132" s="241"/>
      <c r="J132" s="242">
        <f>ROUND(I132*H132,2)</f>
        <v>0</v>
      </c>
      <c r="K132" s="238" t="s">
        <v>1251</v>
      </c>
      <c r="L132" s="71"/>
      <c r="M132" s="243" t="s">
        <v>21</v>
      </c>
      <c r="N132" s="244" t="s">
        <v>43</v>
      </c>
      <c r="O132" s="46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AR132" s="23" t="s">
        <v>248</v>
      </c>
      <c r="AT132" s="23" t="s">
        <v>222</v>
      </c>
      <c r="AU132" s="23" t="s">
        <v>80</v>
      </c>
      <c r="AY132" s="23" t="s">
        <v>181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23" t="s">
        <v>80</v>
      </c>
      <c r="BK132" s="223">
        <f>ROUND(I132*H132,2)</f>
        <v>0</v>
      </c>
      <c r="BL132" s="23" t="s">
        <v>248</v>
      </c>
      <c r="BM132" s="23" t="s">
        <v>1338</v>
      </c>
    </row>
    <row r="133" s="1" customFormat="1">
      <c r="B133" s="45"/>
      <c r="C133" s="73"/>
      <c r="D133" s="226" t="s">
        <v>1253</v>
      </c>
      <c r="E133" s="73"/>
      <c r="F133" s="249" t="s">
        <v>1339</v>
      </c>
      <c r="G133" s="73"/>
      <c r="H133" s="73"/>
      <c r="I133" s="183"/>
      <c r="J133" s="73"/>
      <c r="K133" s="73"/>
      <c r="L133" s="71"/>
      <c r="M133" s="250"/>
      <c r="N133" s="46"/>
      <c r="O133" s="46"/>
      <c r="P133" s="46"/>
      <c r="Q133" s="46"/>
      <c r="R133" s="46"/>
      <c r="S133" s="46"/>
      <c r="T133" s="94"/>
      <c r="AT133" s="23" t="s">
        <v>1253</v>
      </c>
      <c r="AU133" s="23" t="s">
        <v>80</v>
      </c>
    </row>
    <row r="134" s="1" customFormat="1" ht="16.5" customHeight="1">
      <c r="B134" s="45"/>
      <c r="C134" s="236" t="s">
        <v>289</v>
      </c>
      <c r="D134" s="236" t="s">
        <v>222</v>
      </c>
      <c r="E134" s="237" t="s">
        <v>1340</v>
      </c>
      <c r="F134" s="238" t="s">
        <v>1341</v>
      </c>
      <c r="G134" s="239" t="s">
        <v>361</v>
      </c>
      <c r="H134" s="240">
        <v>60</v>
      </c>
      <c r="I134" s="241"/>
      <c r="J134" s="242">
        <f>ROUND(I134*H134,2)</f>
        <v>0</v>
      </c>
      <c r="K134" s="238" t="s">
        <v>1251</v>
      </c>
      <c r="L134" s="71"/>
      <c r="M134" s="243" t="s">
        <v>21</v>
      </c>
      <c r="N134" s="244" t="s">
        <v>43</v>
      </c>
      <c r="O134" s="46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AR134" s="23" t="s">
        <v>248</v>
      </c>
      <c r="AT134" s="23" t="s">
        <v>222</v>
      </c>
      <c r="AU134" s="23" t="s">
        <v>80</v>
      </c>
      <c r="AY134" s="23" t="s">
        <v>181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23" t="s">
        <v>80</v>
      </c>
      <c r="BK134" s="223">
        <f>ROUND(I134*H134,2)</f>
        <v>0</v>
      </c>
      <c r="BL134" s="23" t="s">
        <v>248</v>
      </c>
      <c r="BM134" s="23" t="s">
        <v>1342</v>
      </c>
    </row>
    <row r="135" s="1" customFormat="1">
      <c r="B135" s="45"/>
      <c r="C135" s="73"/>
      <c r="D135" s="226" t="s">
        <v>1253</v>
      </c>
      <c r="E135" s="73"/>
      <c r="F135" s="249" t="s">
        <v>1343</v>
      </c>
      <c r="G135" s="73"/>
      <c r="H135" s="73"/>
      <c r="I135" s="183"/>
      <c r="J135" s="73"/>
      <c r="K135" s="73"/>
      <c r="L135" s="71"/>
      <c r="M135" s="250"/>
      <c r="N135" s="46"/>
      <c r="O135" s="46"/>
      <c r="P135" s="46"/>
      <c r="Q135" s="46"/>
      <c r="R135" s="46"/>
      <c r="S135" s="46"/>
      <c r="T135" s="94"/>
      <c r="AT135" s="23" t="s">
        <v>1253</v>
      </c>
      <c r="AU135" s="23" t="s">
        <v>80</v>
      </c>
    </row>
    <row r="136" s="1" customFormat="1" ht="16.5" customHeight="1">
      <c r="B136" s="45"/>
      <c r="C136" s="236" t="s">
        <v>293</v>
      </c>
      <c r="D136" s="236" t="s">
        <v>222</v>
      </c>
      <c r="E136" s="237" t="s">
        <v>1344</v>
      </c>
      <c r="F136" s="238" t="s">
        <v>1345</v>
      </c>
      <c r="G136" s="239" t="s">
        <v>361</v>
      </c>
      <c r="H136" s="240">
        <v>3</v>
      </c>
      <c r="I136" s="241"/>
      <c r="J136" s="242">
        <f>ROUND(I136*H136,2)</f>
        <v>0</v>
      </c>
      <c r="K136" s="238" t="s">
        <v>1251</v>
      </c>
      <c r="L136" s="71"/>
      <c r="M136" s="243" t="s">
        <v>21</v>
      </c>
      <c r="N136" s="244" t="s">
        <v>43</v>
      </c>
      <c r="O136" s="46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AR136" s="23" t="s">
        <v>248</v>
      </c>
      <c r="AT136" s="23" t="s">
        <v>222</v>
      </c>
      <c r="AU136" s="23" t="s">
        <v>80</v>
      </c>
      <c r="AY136" s="23" t="s">
        <v>181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23" t="s">
        <v>80</v>
      </c>
      <c r="BK136" s="223">
        <f>ROUND(I136*H136,2)</f>
        <v>0</v>
      </c>
      <c r="BL136" s="23" t="s">
        <v>248</v>
      </c>
      <c r="BM136" s="23" t="s">
        <v>1346</v>
      </c>
    </row>
    <row r="137" s="1" customFormat="1">
      <c r="B137" s="45"/>
      <c r="C137" s="73"/>
      <c r="D137" s="226" t="s">
        <v>1253</v>
      </c>
      <c r="E137" s="73"/>
      <c r="F137" s="249" t="s">
        <v>1343</v>
      </c>
      <c r="G137" s="73"/>
      <c r="H137" s="73"/>
      <c r="I137" s="183"/>
      <c r="J137" s="73"/>
      <c r="K137" s="73"/>
      <c r="L137" s="71"/>
      <c r="M137" s="250"/>
      <c r="N137" s="46"/>
      <c r="O137" s="46"/>
      <c r="P137" s="46"/>
      <c r="Q137" s="46"/>
      <c r="R137" s="46"/>
      <c r="S137" s="46"/>
      <c r="T137" s="94"/>
      <c r="AT137" s="23" t="s">
        <v>1253</v>
      </c>
      <c r="AU137" s="23" t="s">
        <v>80</v>
      </c>
    </row>
    <row r="138" s="1" customFormat="1" ht="16.5" customHeight="1">
      <c r="B138" s="45"/>
      <c r="C138" s="236" t="s">
        <v>297</v>
      </c>
      <c r="D138" s="236" t="s">
        <v>222</v>
      </c>
      <c r="E138" s="237" t="s">
        <v>1347</v>
      </c>
      <c r="F138" s="238" t="s">
        <v>1348</v>
      </c>
      <c r="G138" s="239" t="s">
        <v>361</v>
      </c>
      <c r="H138" s="240">
        <v>5</v>
      </c>
      <c r="I138" s="241"/>
      <c r="J138" s="242">
        <f>ROUND(I138*H138,2)</f>
        <v>0</v>
      </c>
      <c r="K138" s="238" t="s">
        <v>1251</v>
      </c>
      <c r="L138" s="71"/>
      <c r="M138" s="243" t="s">
        <v>21</v>
      </c>
      <c r="N138" s="244" t="s">
        <v>43</v>
      </c>
      <c r="O138" s="46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AR138" s="23" t="s">
        <v>248</v>
      </c>
      <c r="AT138" s="23" t="s">
        <v>222</v>
      </c>
      <c r="AU138" s="23" t="s">
        <v>80</v>
      </c>
      <c r="AY138" s="23" t="s">
        <v>181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23" t="s">
        <v>80</v>
      </c>
      <c r="BK138" s="223">
        <f>ROUND(I138*H138,2)</f>
        <v>0</v>
      </c>
      <c r="BL138" s="23" t="s">
        <v>248</v>
      </c>
      <c r="BM138" s="23" t="s">
        <v>1349</v>
      </c>
    </row>
    <row r="139" s="1" customFormat="1">
      <c r="B139" s="45"/>
      <c r="C139" s="73"/>
      <c r="D139" s="226" t="s">
        <v>1253</v>
      </c>
      <c r="E139" s="73"/>
      <c r="F139" s="249" t="s">
        <v>1343</v>
      </c>
      <c r="G139" s="73"/>
      <c r="H139" s="73"/>
      <c r="I139" s="183"/>
      <c r="J139" s="73"/>
      <c r="K139" s="73"/>
      <c r="L139" s="71"/>
      <c r="M139" s="250"/>
      <c r="N139" s="46"/>
      <c r="O139" s="46"/>
      <c r="P139" s="46"/>
      <c r="Q139" s="46"/>
      <c r="R139" s="46"/>
      <c r="S139" s="46"/>
      <c r="T139" s="94"/>
      <c r="AT139" s="23" t="s">
        <v>1253</v>
      </c>
      <c r="AU139" s="23" t="s">
        <v>80</v>
      </c>
    </row>
    <row r="140" s="1" customFormat="1" ht="16.5" customHeight="1">
      <c r="B140" s="45"/>
      <c r="C140" s="236" t="s">
        <v>301</v>
      </c>
      <c r="D140" s="236" t="s">
        <v>222</v>
      </c>
      <c r="E140" s="237" t="s">
        <v>1350</v>
      </c>
      <c r="F140" s="238" t="s">
        <v>1351</v>
      </c>
      <c r="G140" s="239" t="s">
        <v>361</v>
      </c>
      <c r="H140" s="240">
        <v>25</v>
      </c>
      <c r="I140" s="241"/>
      <c r="J140" s="242">
        <f>ROUND(I140*H140,2)</f>
        <v>0</v>
      </c>
      <c r="K140" s="238" t="s">
        <v>1251</v>
      </c>
      <c r="L140" s="71"/>
      <c r="M140" s="243" t="s">
        <v>21</v>
      </c>
      <c r="N140" s="244" t="s">
        <v>43</v>
      </c>
      <c r="O140" s="46"/>
      <c r="P140" s="221">
        <f>O140*H140</f>
        <v>0</v>
      </c>
      <c r="Q140" s="221">
        <v>0</v>
      </c>
      <c r="R140" s="221">
        <f>Q140*H140</f>
        <v>0</v>
      </c>
      <c r="S140" s="221">
        <v>0</v>
      </c>
      <c r="T140" s="222">
        <f>S140*H140</f>
        <v>0</v>
      </c>
      <c r="AR140" s="23" t="s">
        <v>248</v>
      </c>
      <c r="AT140" s="23" t="s">
        <v>222</v>
      </c>
      <c r="AU140" s="23" t="s">
        <v>80</v>
      </c>
      <c r="AY140" s="23" t="s">
        <v>181</v>
      </c>
      <c r="BE140" s="223">
        <f>IF(N140="základní",J140,0)</f>
        <v>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23" t="s">
        <v>80</v>
      </c>
      <c r="BK140" s="223">
        <f>ROUND(I140*H140,2)</f>
        <v>0</v>
      </c>
      <c r="BL140" s="23" t="s">
        <v>248</v>
      </c>
      <c r="BM140" s="23" t="s">
        <v>1352</v>
      </c>
    </row>
    <row r="141" s="1" customFormat="1">
      <c r="B141" s="45"/>
      <c r="C141" s="73"/>
      <c r="D141" s="226" t="s">
        <v>1253</v>
      </c>
      <c r="E141" s="73"/>
      <c r="F141" s="249" t="s">
        <v>1343</v>
      </c>
      <c r="G141" s="73"/>
      <c r="H141" s="73"/>
      <c r="I141" s="183"/>
      <c r="J141" s="73"/>
      <c r="K141" s="73"/>
      <c r="L141" s="71"/>
      <c r="M141" s="250"/>
      <c r="N141" s="46"/>
      <c r="O141" s="46"/>
      <c r="P141" s="46"/>
      <c r="Q141" s="46"/>
      <c r="R141" s="46"/>
      <c r="S141" s="46"/>
      <c r="T141" s="94"/>
      <c r="AT141" s="23" t="s">
        <v>1253</v>
      </c>
      <c r="AU141" s="23" t="s">
        <v>80</v>
      </c>
    </row>
    <row r="142" s="1" customFormat="1" ht="16.5" customHeight="1">
      <c r="B142" s="45"/>
      <c r="C142" s="236" t="s">
        <v>305</v>
      </c>
      <c r="D142" s="236" t="s">
        <v>222</v>
      </c>
      <c r="E142" s="237" t="s">
        <v>1353</v>
      </c>
      <c r="F142" s="238" t="s">
        <v>1354</v>
      </c>
      <c r="G142" s="239" t="s">
        <v>361</v>
      </c>
      <c r="H142" s="240">
        <v>15</v>
      </c>
      <c r="I142" s="241"/>
      <c r="J142" s="242">
        <f>ROUND(I142*H142,2)</f>
        <v>0</v>
      </c>
      <c r="K142" s="238" t="s">
        <v>1251</v>
      </c>
      <c r="L142" s="71"/>
      <c r="M142" s="243" t="s">
        <v>21</v>
      </c>
      <c r="N142" s="244" t="s">
        <v>43</v>
      </c>
      <c r="O142" s="46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AR142" s="23" t="s">
        <v>248</v>
      </c>
      <c r="AT142" s="23" t="s">
        <v>222</v>
      </c>
      <c r="AU142" s="23" t="s">
        <v>80</v>
      </c>
      <c r="AY142" s="23" t="s">
        <v>181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23" t="s">
        <v>80</v>
      </c>
      <c r="BK142" s="223">
        <f>ROUND(I142*H142,2)</f>
        <v>0</v>
      </c>
      <c r="BL142" s="23" t="s">
        <v>248</v>
      </c>
      <c r="BM142" s="23" t="s">
        <v>1355</v>
      </c>
    </row>
    <row r="143" s="1" customFormat="1">
      <c r="B143" s="45"/>
      <c r="C143" s="73"/>
      <c r="D143" s="226" t="s">
        <v>1253</v>
      </c>
      <c r="E143" s="73"/>
      <c r="F143" s="249" t="s">
        <v>1343</v>
      </c>
      <c r="G143" s="73"/>
      <c r="H143" s="73"/>
      <c r="I143" s="183"/>
      <c r="J143" s="73"/>
      <c r="K143" s="73"/>
      <c r="L143" s="71"/>
      <c r="M143" s="250"/>
      <c r="N143" s="46"/>
      <c r="O143" s="46"/>
      <c r="P143" s="46"/>
      <c r="Q143" s="46"/>
      <c r="R143" s="46"/>
      <c r="S143" s="46"/>
      <c r="T143" s="94"/>
      <c r="AT143" s="23" t="s">
        <v>1253</v>
      </c>
      <c r="AU143" s="23" t="s">
        <v>80</v>
      </c>
    </row>
    <row r="144" s="1" customFormat="1" ht="16.5" customHeight="1">
      <c r="B144" s="45"/>
      <c r="C144" s="236" t="s">
        <v>309</v>
      </c>
      <c r="D144" s="236" t="s">
        <v>222</v>
      </c>
      <c r="E144" s="237" t="s">
        <v>1356</v>
      </c>
      <c r="F144" s="238" t="s">
        <v>1357</v>
      </c>
      <c r="G144" s="239" t="s">
        <v>361</v>
      </c>
      <c r="H144" s="240">
        <v>4</v>
      </c>
      <c r="I144" s="241"/>
      <c r="J144" s="242">
        <f>ROUND(I144*H144,2)</f>
        <v>0</v>
      </c>
      <c r="K144" s="238" t="s">
        <v>1251</v>
      </c>
      <c r="L144" s="71"/>
      <c r="M144" s="243" t="s">
        <v>21</v>
      </c>
      <c r="N144" s="244" t="s">
        <v>43</v>
      </c>
      <c r="O144" s="46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AR144" s="23" t="s">
        <v>248</v>
      </c>
      <c r="AT144" s="23" t="s">
        <v>222</v>
      </c>
      <c r="AU144" s="23" t="s">
        <v>80</v>
      </c>
      <c r="AY144" s="23" t="s">
        <v>181</v>
      </c>
      <c r="BE144" s="223">
        <f>IF(N144="základní",J144,0)</f>
        <v>0</v>
      </c>
      <c r="BF144" s="223">
        <f>IF(N144="snížená",J144,0)</f>
        <v>0</v>
      </c>
      <c r="BG144" s="223">
        <f>IF(N144="zákl. přenesená",J144,0)</f>
        <v>0</v>
      </c>
      <c r="BH144" s="223">
        <f>IF(N144="sníž. přenesená",J144,0)</f>
        <v>0</v>
      </c>
      <c r="BI144" s="223">
        <f>IF(N144="nulová",J144,0)</f>
        <v>0</v>
      </c>
      <c r="BJ144" s="23" t="s">
        <v>80</v>
      </c>
      <c r="BK144" s="223">
        <f>ROUND(I144*H144,2)</f>
        <v>0</v>
      </c>
      <c r="BL144" s="23" t="s">
        <v>248</v>
      </c>
      <c r="BM144" s="23" t="s">
        <v>1358</v>
      </c>
    </row>
    <row r="145" s="1" customFormat="1">
      <c r="B145" s="45"/>
      <c r="C145" s="73"/>
      <c r="D145" s="226" t="s">
        <v>1253</v>
      </c>
      <c r="E145" s="73"/>
      <c r="F145" s="249" t="s">
        <v>1343</v>
      </c>
      <c r="G145" s="73"/>
      <c r="H145" s="73"/>
      <c r="I145" s="183"/>
      <c r="J145" s="73"/>
      <c r="K145" s="73"/>
      <c r="L145" s="71"/>
      <c r="M145" s="250"/>
      <c r="N145" s="46"/>
      <c r="O145" s="46"/>
      <c r="P145" s="46"/>
      <c r="Q145" s="46"/>
      <c r="R145" s="46"/>
      <c r="S145" s="46"/>
      <c r="T145" s="94"/>
      <c r="AT145" s="23" t="s">
        <v>1253</v>
      </c>
      <c r="AU145" s="23" t="s">
        <v>80</v>
      </c>
    </row>
    <row r="146" s="1" customFormat="1" ht="16.5" customHeight="1">
      <c r="B146" s="45"/>
      <c r="C146" s="236" t="s">
        <v>313</v>
      </c>
      <c r="D146" s="236" t="s">
        <v>222</v>
      </c>
      <c r="E146" s="237" t="s">
        <v>1359</v>
      </c>
      <c r="F146" s="238" t="s">
        <v>1360</v>
      </c>
      <c r="G146" s="239" t="s">
        <v>361</v>
      </c>
      <c r="H146" s="240">
        <v>50</v>
      </c>
      <c r="I146" s="241"/>
      <c r="J146" s="242">
        <f>ROUND(I146*H146,2)</f>
        <v>0</v>
      </c>
      <c r="K146" s="238" t="s">
        <v>1251</v>
      </c>
      <c r="L146" s="71"/>
      <c r="M146" s="243" t="s">
        <v>21</v>
      </c>
      <c r="N146" s="244" t="s">
        <v>43</v>
      </c>
      <c r="O146" s="46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AR146" s="23" t="s">
        <v>248</v>
      </c>
      <c r="AT146" s="23" t="s">
        <v>222</v>
      </c>
      <c r="AU146" s="23" t="s">
        <v>80</v>
      </c>
      <c r="AY146" s="23" t="s">
        <v>181</v>
      </c>
      <c r="BE146" s="223">
        <f>IF(N146="základní",J146,0)</f>
        <v>0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23" t="s">
        <v>80</v>
      </c>
      <c r="BK146" s="223">
        <f>ROUND(I146*H146,2)</f>
        <v>0</v>
      </c>
      <c r="BL146" s="23" t="s">
        <v>248</v>
      </c>
      <c r="BM146" s="23" t="s">
        <v>1361</v>
      </c>
    </row>
    <row r="147" s="1" customFormat="1">
      <c r="B147" s="45"/>
      <c r="C147" s="73"/>
      <c r="D147" s="226" t="s">
        <v>1253</v>
      </c>
      <c r="E147" s="73"/>
      <c r="F147" s="249" t="s">
        <v>1343</v>
      </c>
      <c r="G147" s="73"/>
      <c r="H147" s="73"/>
      <c r="I147" s="183"/>
      <c r="J147" s="73"/>
      <c r="K147" s="73"/>
      <c r="L147" s="71"/>
      <c r="M147" s="250"/>
      <c r="N147" s="46"/>
      <c r="O147" s="46"/>
      <c r="P147" s="46"/>
      <c r="Q147" s="46"/>
      <c r="R147" s="46"/>
      <c r="S147" s="46"/>
      <c r="T147" s="94"/>
      <c r="AT147" s="23" t="s">
        <v>1253</v>
      </c>
      <c r="AU147" s="23" t="s">
        <v>80</v>
      </c>
    </row>
    <row r="148" s="1" customFormat="1" ht="16.5" customHeight="1">
      <c r="B148" s="45"/>
      <c r="C148" s="236" t="s">
        <v>319</v>
      </c>
      <c r="D148" s="236" t="s">
        <v>222</v>
      </c>
      <c r="E148" s="237" t="s">
        <v>1359</v>
      </c>
      <c r="F148" s="238" t="s">
        <v>1360</v>
      </c>
      <c r="G148" s="239" t="s">
        <v>361</v>
      </c>
      <c r="H148" s="240">
        <v>7</v>
      </c>
      <c r="I148" s="241"/>
      <c r="J148" s="242">
        <f>ROUND(I148*H148,2)</f>
        <v>0</v>
      </c>
      <c r="K148" s="238" t="s">
        <v>1251</v>
      </c>
      <c r="L148" s="71"/>
      <c r="M148" s="243" t="s">
        <v>21</v>
      </c>
      <c r="N148" s="244" t="s">
        <v>43</v>
      </c>
      <c r="O148" s="46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AR148" s="23" t="s">
        <v>248</v>
      </c>
      <c r="AT148" s="23" t="s">
        <v>222</v>
      </c>
      <c r="AU148" s="23" t="s">
        <v>80</v>
      </c>
      <c r="AY148" s="23" t="s">
        <v>181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23" t="s">
        <v>80</v>
      </c>
      <c r="BK148" s="223">
        <f>ROUND(I148*H148,2)</f>
        <v>0</v>
      </c>
      <c r="BL148" s="23" t="s">
        <v>248</v>
      </c>
      <c r="BM148" s="23" t="s">
        <v>1362</v>
      </c>
    </row>
    <row r="149" s="1" customFormat="1">
      <c r="B149" s="45"/>
      <c r="C149" s="73"/>
      <c r="D149" s="226" t="s">
        <v>1253</v>
      </c>
      <c r="E149" s="73"/>
      <c r="F149" s="249" t="s">
        <v>1343</v>
      </c>
      <c r="G149" s="73"/>
      <c r="H149" s="73"/>
      <c r="I149" s="183"/>
      <c r="J149" s="73"/>
      <c r="K149" s="73"/>
      <c r="L149" s="71"/>
      <c r="M149" s="250"/>
      <c r="N149" s="46"/>
      <c r="O149" s="46"/>
      <c r="P149" s="46"/>
      <c r="Q149" s="46"/>
      <c r="R149" s="46"/>
      <c r="S149" s="46"/>
      <c r="T149" s="94"/>
      <c r="AT149" s="23" t="s">
        <v>1253</v>
      </c>
      <c r="AU149" s="23" t="s">
        <v>80</v>
      </c>
    </row>
    <row r="150" s="1" customFormat="1" ht="16.5" customHeight="1">
      <c r="B150" s="45"/>
      <c r="C150" s="236" t="s">
        <v>323</v>
      </c>
      <c r="D150" s="236" t="s">
        <v>222</v>
      </c>
      <c r="E150" s="237" t="s">
        <v>1363</v>
      </c>
      <c r="F150" s="238" t="s">
        <v>1364</v>
      </c>
      <c r="G150" s="239" t="s">
        <v>361</v>
      </c>
      <c r="H150" s="240">
        <v>80</v>
      </c>
      <c r="I150" s="241"/>
      <c r="J150" s="242">
        <f>ROUND(I150*H150,2)</f>
        <v>0</v>
      </c>
      <c r="K150" s="238" t="s">
        <v>1251</v>
      </c>
      <c r="L150" s="71"/>
      <c r="M150" s="243" t="s">
        <v>21</v>
      </c>
      <c r="N150" s="244" t="s">
        <v>43</v>
      </c>
      <c r="O150" s="46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AR150" s="23" t="s">
        <v>248</v>
      </c>
      <c r="AT150" s="23" t="s">
        <v>222</v>
      </c>
      <c r="AU150" s="23" t="s">
        <v>80</v>
      </c>
      <c r="AY150" s="23" t="s">
        <v>181</v>
      </c>
      <c r="BE150" s="223">
        <f>IF(N150="základní",J150,0)</f>
        <v>0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23" t="s">
        <v>80</v>
      </c>
      <c r="BK150" s="223">
        <f>ROUND(I150*H150,2)</f>
        <v>0</v>
      </c>
      <c r="BL150" s="23" t="s">
        <v>248</v>
      </c>
      <c r="BM150" s="23" t="s">
        <v>1365</v>
      </c>
    </row>
    <row r="151" s="1" customFormat="1">
      <c r="B151" s="45"/>
      <c r="C151" s="73"/>
      <c r="D151" s="226" t="s">
        <v>1253</v>
      </c>
      <c r="E151" s="73"/>
      <c r="F151" s="249" t="s">
        <v>1343</v>
      </c>
      <c r="G151" s="73"/>
      <c r="H151" s="73"/>
      <c r="I151" s="183"/>
      <c r="J151" s="73"/>
      <c r="K151" s="73"/>
      <c r="L151" s="71"/>
      <c r="M151" s="250"/>
      <c r="N151" s="46"/>
      <c r="O151" s="46"/>
      <c r="P151" s="46"/>
      <c r="Q151" s="46"/>
      <c r="R151" s="46"/>
      <c r="S151" s="46"/>
      <c r="T151" s="94"/>
      <c r="AT151" s="23" t="s">
        <v>1253</v>
      </c>
      <c r="AU151" s="23" t="s">
        <v>80</v>
      </c>
    </row>
    <row r="152" s="1" customFormat="1" ht="16.5" customHeight="1">
      <c r="B152" s="45"/>
      <c r="C152" s="236" t="s">
        <v>326</v>
      </c>
      <c r="D152" s="236" t="s">
        <v>222</v>
      </c>
      <c r="E152" s="237" t="s">
        <v>1366</v>
      </c>
      <c r="F152" s="238" t="s">
        <v>1367</v>
      </c>
      <c r="G152" s="239" t="s">
        <v>361</v>
      </c>
      <c r="H152" s="240">
        <v>25</v>
      </c>
      <c r="I152" s="241"/>
      <c r="J152" s="242">
        <f>ROUND(I152*H152,2)</f>
        <v>0</v>
      </c>
      <c r="K152" s="238" t="s">
        <v>1251</v>
      </c>
      <c r="L152" s="71"/>
      <c r="M152" s="243" t="s">
        <v>21</v>
      </c>
      <c r="N152" s="244" t="s">
        <v>43</v>
      </c>
      <c r="O152" s="46"/>
      <c r="P152" s="221">
        <f>O152*H152</f>
        <v>0</v>
      </c>
      <c r="Q152" s="221">
        <v>0</v>
      </c>
      <c r="R152" s="221">
        <f>Q152*H152</f>
        <v>0</v>
      </c>
      <c r="S152" s="221">
        <v>0</v>
      </c>
      <c r="T152" s="222">
        <f>S152*H152</f>
        <v>0</v>
      </c>
      <c r="AR152" s="23" t="s">
        <v>248</v>
      </c>
      <c r="AT152" s="23" t="s">
        <v>222</v>
      </c>
      <c r="AU152" s="23" t="s">
        <v>80</v>
      </c>
      <c r="AY152" s="23" t="s">
        <v>181</v>
      </c>
      <c r="BE152" s="223">
        <f>IF(N152="základní",J152,0)</f>
        <v>0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23" t="s">
        <v>80</v>
      </c>
      <c r="BK152" s="223">
        <f>ROUND(I152*H152,2)</f>
        <v>0</v>
      </c>
      <c r="BL152" s="23" t="s">
        <v>248</v>
      </c>
      <c r="BM152" s="23" t="s">
        <v>1368</v>
      </c>
    </row>
    <row r="153" s="1" customFormat="1">
      <c r="B153" s="45"/>
      <c r="C153" s="73"/>
      <c r="D153" s="226" t="s">
        <v>1253</v>
      </c>
      <c r="E153" s="73"/>
      <c r="F153" s="249" t="s">
        <v>1343</v>
      </c>
      <c r="G153" s="73"/>
      <c r="H153" s="73"/>
      <c r="I153" s="183"/>
      <c r="J153" s="73"/>
      <c r="K153" s="73"/>
      <c r="L153" s="71"/>
      <c r="M153" s="250"/>
      <c r="N153" s="46"/>
      <c r="O153" s="46"/>
      <c r="P153" s="46"/>
      <c r="Q153" s="46"/>
      <c r="R153" s="46"/>
      <c r="S153" s="46"/>
      <c r="T153" s="94"/>
      <c r="AT153" s="23" t="s">
        <v>1253</v>
      </c>
      <c r="AU153" s="23" t="s">
        <v>80</v>
      </c>
    </row>
    <row r="154" s="1" customFormat="1" ht="16.5" customHeight="1">
      <c r="B154" s="45"/>
      <c r="C154" s="236" t="s">
        <v>330</v>
      </c>
      <c r="D154" s="236" t="s">
        <v>222</v>
      </c>
      <c r="E154" s="237" t="s">
        <v>1369</v>
      </c>
      <c r="F154" s="238" t="s">
        <v>1370</v>
      </c>
      <c r="G154" s="239" t="s">
        <v>361</v>
      </c>
      <c r="H154" s="240">
        <v>20</v>
      </c>
      <c r="I154" s="241"/>
      <c r="J154" s="242">
        <f>ROUND(I154*H154,2)</f>
        <v>0</v>
      </c>
      <c r="K154" s="238" t="s">
        <v>1251</v>
      </c>
      <c r="L154" s="71"/>
      <c r="M154" s="243" t="s">
        <v>21</v>
      </c>
      <c r="N154" s="244" t="s">
        <v>43</v>
      </c>
      <c r="O154" s="46"/>
      <c r="P154" s="221">
        <f>O154*H154</f>
        <v>0</v>
      </c>
      <c r="Q154" s="221">
        <v>0</v>
      </c>
      <c r="R154" s="221">
        <f>Q154*H154</f>
        <v>0</v>
      </c>
      <c r="S154" s="221">
        <v>0</v>
      </c>
      <c r="T154" s="222">
        <f>S154*H154</f>
        <v>0</v>
      </c>
      <c r="AR154" s="23" t="s">
        <v>248</v>
      </c>
      <c r="AT154" s="23" t="s">
        <v>222</v>
      </c>
      <c r="AU154" s="23" t="s">
        <v>80</v>
      </c>
      <c r="AY154" s="23" t="s">
        <v>181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23" t="s">
        <v>80</v>
      </c>
      <c r="BK154" s="223">
        <f>ROUND(I154*H154,2)</f>
        <v>0</v>
      </c>
      <c r="BL154" s="23" t="s">
        <v>248</v>
      </c>
      <c r="BM154" s="23" t="s">
        <v>1371</v>
      </c>
    </row>
    <row r="155" s="1" customFormat="1">
      <c r="B155" s="45"/>
      <c r="C155" s="73"/>
      <c r="D155" s="226" t="s">
        <v>1253</v>
      </c>
      <c r="E155" s="73"/>
      <c r="F155" s="249" t="s">
        <v>1343</v>
      </c>
      <c r="G155" s="73"/>
      <c r="H155" s="73"/>
      <c r="I155" s="183"/>
      <c r="J155" s="73"/>
      <c r="K155" s="73"/>
      <c r="L155" s="71"/>
      <c r="M155" s="250"/>
      <c r="N155" s="46"/>
      <c r="O155" s="46"/>
      <c r="P155" s="46"/>
      <c r="Q155" s="46"/>
      <c r="R155" s="46"/>
      <c r="S155" s="46"/>
      <c r="T155" s="94"/>
      <c r="AT155" s="23" t="s">
        <v>1253</v>
      </c>
      <c r="AU155" s="23" t="s">
        <v>80</v>
      </c>
    </row>
    <row r="156" s="1" customFormat="1" ht="16.5" customHeight="1">
      <c r="B156" s="45"/>
      <c r="C156" s="236" t="s">
        <v>334</v>
      </c>
      <c r="D156" s="236" t="s">
        <v>222</v>
      </c>
      <c r="E156" s="237" t="s">
        <v>1372</v>
      </c>
      <c r="F156" s="238" t="s">
        <v>1373</v>
      </c>
      <c r="G156" s="239" t="s">
        <v>361</v>
      </c>
      <c r="H156" s="240">
        <v>30</v>
      </c>
      <c r="I156" s="241"/>
      <c r="J156" s="242">
        <f>ROUND(I156*H156,2)</f>
        <v>0</v>
      </c>
      <c r="K156" s="238" t="s">
        <v>1251</v>
      </c>
      <c r="L156" s="71"/>
      <c r="M156" s="243" t="s">
        <v>21</v>
      </c>
      <c r="N156" s="244" t="s">
        <v>43</v>
      </c>
      <c r="O156" s="46"/>
      <c r="P156" s="221">
        <f>O156*H156</f>
        <v>0</v>
      </c>
      <c r="Q156" s="221">
        <v>0</v>
      </c>
      <c r="R156" s="221">
        <f>Q156*H156</f>
        <v>0</v>
      </c>
      <c r="S156" s="221">
        <v>0</v>
      </c>
      <c r="T156" s="222">
        <f>S156*H156</f>
        <v>0</v>
      </c>
      <c r="AR156" s="23" t="s">
        <v>248</v>
      </c>
      <c r="AT156" s="23" t="s">
        <v>222</v>
      </c>
      <c r="AU156" s="23" t="s">
        <v>80</v>
      </c>
      <c r="AY156" s="23" t="s">
        <v>181</v>
      </c>
      <c r="BE156" s="223">
        <f>IF(N156="základní",J156,0)</f>
        <v>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23" t="s">
        <v>80</v>
      </c>
      <c r="BK156" s="223">
        <f>ROUND(I156*H156,2)</f>
        <v>0</v>
      </c>
      <c r="BL156" s="23" t="s">
        <v>248</v>
      </c>
      <c r="BM156" s="23" t="s">
        <v>1374</v>
      </c>
    </row>
    <row r="157" s="1" customFormat="1">
      <c r="B157" s="45"/>
      <c r="C157" s="73"/>
      <c r="D157" s="226" t="s">
        <v>1253</v>
      </c>
      <c r="E157" s="73"/>
      <c r="F157" s="249" t="s">
        <v>1343</v>
      </c>
      <c r="G157" s="73"/>
      <c r="H157" s="73"/>
      <c r="I157" s="183"/>
      <c r="J157" s="73"/>
      <c r="K157" s="73"/>
      <c r="L157" s="71"/>
      <c r="M157" s="250"/>
      <c r="N157" s="46"/>
      <c r="O157" s="46"/>
      <c r="P157" s="46"/>
      <c r="Q157" s="46"/>
      <c r="R157" s="46"/>
      <c r="S157" s="46"/>
      <c r="T157" s="94"/>
      <c r="AT157" s="23" t="s">
        <v>1253</v>
      </c>
      <c r="AU157" s="23" t="s">
        <v>80</v>
      </c>
    </row>
    <row r="158" s="1" customFormat="1" ht="16.5" customHeight="1">
      <c r="B158" s="45"/>
      <c r="C158" s="236" t="s">
        <v>338</v>
      </c>
      <c r="D158" s="236" t="s">
        <v>222</v>
      </c>
      <c r="E158" s="237" t="s">
        <v>1375</v>
      </c>
      <c r="F158" s="238" t="s">
        <v>1376</v>
      </c>
      <c r="G158" s="239" t="s">
        <v>185</v>
      </c>
      <c r="H158" s="240">
        <v>112</v>
      </c>
      <c r="I158" s="241"/>
      <c r="J158" s="242">
        <f>ROUND(I158*H158,2)</f>
        <v>0</v>
      </c>
      <c r="K158" s="238" t="s">
        <v>1251</v>
      </c>
      <c r="L158" s="71"/>
      <c r="M158" s="243" t="s">
        <v>21</v>
      </c>
      <c r="N158" s="244" t="s">
        <v>43</v>
      </c>
      <c r="O158" s="46"/>
      <c r="P158" s="221">
        <f>O158*H158</f>
        <v>0</v>
      </c>
      <c r="Q158" s="221">
        <v>0</v>
      </c>
      <c r="R158" s="221">
        <f>Q158*H158</f>
        <v>0</v>
      </c>
      <c r="S158" s="221">
        <v>0</v>
      </c>
      <c r="T158" s="222">
        <f>S158*H158</f>
        <v>0</v>
      </c>
      <c r="AR158" s="23" t="s">
        <v>248</v>
      </c>
      <c r="AT158" s="23" t="s">
        <v>222</v>
      </c>
      <c r="AU158" s="23" t="s">
        <v>80</v>
      </c>
      <c r="AY158" s="23" t="s">
        <v>181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23" t="s">
        <v>80</v>
      </c>
      <c r="BK158" s="223">
        <f>ROUND(I158*H158,2)</f>
        <v>0</v>
      </c>
      <c r="BL158" s="23" t="s">
        <v>248</v>
      </c>
      <c r="BM158" s="23" t="s">
        <v>1377</v>
      </c>
    </row>
    <row r="159" s="1" customFormat="1">
      <c r="B159" s="45"/>
      <c r="C159" s="73"/>
      <c r="D159" s="226" t="s">
        <v>1253</v>
      </c>
      <c r="E159" s="73"/>
      <c r="F159" s="249" t="s">
        <v>1378</v>
      </c>
      <c r="G159" s="73"/>
      <c r="H159" s="73"/>
      <c r="I159" s="183"/>
      <c r="J159" s="73"/>
      <c r="K159" s="73"/>
      <c r="L159" s="71"/>
      <c r="M159" s="250"/>
      <c r="N159" s="46"/>
      <c r="O159" s="46"/>
      <c r="P159" s="46"/>
      <c r="Q159" s="46"/>
      <c r="R159" s="46"/>
      <c r="S159" s="46"/>
      <c r="T159" s="94"/>
      <c r="AT159" s="23" t="s">
        <v>1253</v>
      </c>
      <c r="AU159" s="23" t="s">
        <v>80</v>
      </c>
    </row>
    <row r="160" s="1" customFormat="1" ht="16.5" customHeight="1">
      <c r="B160" s="45"/>
      <c r="C160" s="236" t="s">
        <v>246</v>
      </c>
      <c r="D160" s="236" t="s">
        <v>222</v>
      </c>
      <c r="E160" s="237" t="s">
        <v>1379</v>
      </c>
      <c r="F160" s="238" t="s">
        <v>1380</v>
      </c>
      <c r="G160" s="239" t="s">
        <v>185</v>
      </c>
      <c r="H160" s="240">
        <v>4</v>
      </c>
      <c r="I160" s="241"/>
      <c r="J160" s="242">
        <f>ROUND(I160*H160,2)</f>
        <v>0</v>
      </c>
      <c r="K160" s="238" t="s">
        <v>1251</v>
      </c>
      <c r="L160" s="71"/>
      <c r="M160" s="243" t="s">
        <v>21</v>
      </c>
      <c r="N160" s="244" t="s">
        <v>43</v>
      </c>
      <c r="O160" s="46"/>
      <c r="P160" s="221">
        <f>O160*H160</f>
        <v>0</v>
      </c>
      <c r="Q160" s="221">
        <v>0</v>
      </c>
      <c r="R160" s="221">
        <f>Q160*H160</f>
        <v>0</v>
      </c>
      <c r="S160" s="221">
        <v>0</v>
      </c>
      <c r="T160" s="222">
        <f>S160*H160</f>
        <v>0</v>
      </c>
      <c r="AR160" s="23" t="s">
        <v>248</v>
      </c>
      <c r="AT160" s="23" t="s">
        <v>222</v>
      </c>
      <c r="AU160" s="23" t="s">
        <v>80</v>
      </c>
      <c r="AY160" s="23" t="s">
        <v>181</v>
      </c>
      <c r="BE160" s="223">
        <f>IF(N160="základní",J160,0)</f>
        <v>0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23" t="s">
        <v>80</v>
      </c>
      <c r="BK160" s="223">
        <f>ROUND(I160*H160,2)</f>
        <v>0</v>
      </c>
      <c r="BL160" s="23" t="s">
        <v>248</v>
      </c>
      <c r="BM160" s="23" t="s">
        <v>1381</v>
      </c>
    </row>
    <row r="161" s="1" customFormat="1">
      <c r="B161" s="45"/>
      <c r="C161" s="73"/>
      <c r="D161" s="226" t="s">
        <v>1253</v>
      </c>
      <c r="E161" s="73"/>
      <c r="F161" s="249" t="s">
        <v>1382</v>
      </c>
      <c r="G161" s="73"/>
      <c r="H161" s="73"/>
      <c r="I161" s="183"/>
      <c r="J161" s="73"/>
      <c r="K161" s="73"/>
      <c r="L161" s="71"/>
      <c r="M161" s="250"/>
      <c r="N161" s="46"/>
      <c r="O161" s="46"/>
      <c r="P161" s="46"/>
      <c r="Q161" s="46"/>
      <c r="R161" s="46"/>
      <c r="S161" s="46"/>
      <c r="T161" s="94"/>
      <c r="AT161" s="23" t="s">
        <v>1253</v>
      </c>
      <c r="AU161" s="23" t="s">
        <v>80</v>
      </c>
    </row>
    <row r="162" s="1" customFormat="1" ht="16.5" customHeight="1">
      <c r="B162" s="45"/>
      <c r="C162" s="236" t="s">
        <v>346</v>
      </c>
      <c r="D162" s="236" t="s">
        <v>222</v>
      </c>
      <c r="E162" s="237" t="s">
        <v>1383</v>
      </c>
      <c r="F162" s="238" t="s">
        <v>1384</v>
      </c>
      <c r="G162" s="239" t="s">
        <v>185</v>
      </c>
      <c r="H162" s="240">
        <v>2</v>
      </c>
      <c r="I162" s="241"/>
      <c r="J162" s="242">
        <f>ROUND(I162*H162,2)</f>
        <v>0</v>
      </c>
      <c r="K162" s="238" t="s">
        <v>1251</v>
      </c>
      <c r="L162" s="71"/>
      <c r="M162" s="243" t="s">
        <v>21</v>
      </c>
      <c r="N162" s="244" t="s">
        <v>43</v>
      </c>
      <c r="O162" s="46"/>
      <c r="P162" s="221">
        <f>O162*H162</f>
        <v>0</v>
      </c>
      <c r="Q162" s="221">
        <v>0</v>
      </c>
      <c r="R162" s="221">
        <f>Q162*H162</f>
        <v>0</v>
      </c>
      <c r="S162" s="221">
        <v>0</v>
      </c>
      <c r="T162" s="222">
        <f>S162*H162</f>
        <v>0</v>
      </c>
      <c r="AR162" s="23" t="s">
        <v>248</v>
      </c>
      <c r="AT162" s="23" t="s">
        <v>222</v>
      </c>
      <c r="AU162" s="23" t="s">
        <v>80</v>
      </c>
      <c r="AY162" s="23" t="s">
        <v>181</v>
      </c>
      <c r="BE162" s="223">
        <f>IF(N162="základní",J162,0)</f>
        <v>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23" t="s">
        <v>80</v>
      </c>
      <c r="BK162" s="223">
        <f>ROUND(I162*H162,2)</f>
        <v>0</v>
      </c>
      <c r="BL162" s="23" t="s">
        <v>248</v>
      </c>
      <c r="BM162" s="23" t="s">
        <v>1385</v>
      </c>
    </row>
    <row r="163" s="1" customFormat="1">
      <c r="B163" s="45"/>
      <c r="C163" s="73"/>
      <c r="D163" s="226" t="s">
        <v>1253</v>
      </c>
      <c r="E163" s="73"/>
      <c r="F163" s="249" t="s">
        <v>1382</v>
      </c>
      <c r="G163" s="73"/>
      <c r="H163" s="73"/>
      <c r="I163" s="183"/>
      <c r="J163" s="73"/>
      <c r="K163" s="73"/>
      <c r="L163" s="71"/>
      <c r="M163" s="250"/>
      <c r="N163" s="46"/>
      <c r="O163" s="46"/>
      <c r="P163" s="46"/>
      <c r="Q163" s="46"/>
      <c r="R163" s="46"/>
      <c r="S163" s="46"/>
      <c r="T163" s="94"/>
      <c r="AT163" s="23" t="s">
        <v>1253</v>
      </c>
      <c r="AU163" s="23" t="s">
        <v>80</v>
      </c>
    </row>
    <row r="164" s="1" customFormat="1" ht="16.5" customHeight="1">
      <c r="B164" s="45"/>
      <c r="C164" s="236" t="s">
        <v>350</v>
      </c>
      <c r="D164" s="236" t="s">
        <v>222</v>
      </c>
      <c r="E164" s="237" t="s">
        <v>1386</v>
      </c>
      <c r="F164" s="238" t="s">
        <v>1387</v>
      </c>
      <c r="G164" s="239" t="s">
        <v>185</v>
      </c>
      <c r="H164" s="240">
        <v>2</v>
      </c>
      <c r="I164" s="241"/>
      <c r="J164" s="242">
        <f>ROUND(I164*H164,2)</f>
        <v>0</v>
      </c>
      <c r="K164" s="238" t="s">
        <v>1251</v>
      </c>
      <c r="L164" s="71"/>
      <c r="M164" s="243" t="s">
        <v>21</v>
      </c>
      <c r="N164" s="244" t="s">
        <v>43</v>
      </c>
      <c r="O164" s="46"/>
      <c r="P164" s="221">
        <f>O164*H164</f>
        <v>0</v>
      </c>
      <c r="Q164" s="221">
        <v>0</v>
      </c>
      <c r="R164" s="221">
        <f>Q164*H164</f>
        <v>0</v>
      </c>
      <c r="S164" s="221">
        <v>0</v>
      </c>
      <c r="T164" s="222">
        <f>S164*H164</f>
        <v>0</v>
      </c>
      <c r="AR164" s="23" t="s">
        <v>248</v>
      </c>
      <c r="AT164" s="23" t="s">
        <v>222</v>
      </c>
      <c r="AU164" s="23" t="s">
        <v>80</v>
      </c>
      <c r="AY164" s="23" t="s">
        <v>181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23" t="s">
        <v>80</v>
      </c>
      <c r="BK164" s="223">
        <f>ROUND(I164*H164,2)</f>
        <v>0</v>
      </c>
      <c r="BL164" s="23" t="s">
        <v>248</v>
      </c>
      <c r="BM164" s="23" t="s">
        <v>1388</v>
      </c>
    </row>
    <row r="165" s="1" customFormat="1" ht="16.5" customHeight="1">
      <c r="B165" s="45"/>
      <c r="C165" s="236" t="s">
        <v>354</v>
      </c>
      <c r="D165" s="236" t="s">
        <v>222</v>
      </c>
      <c r="E165" s="237" t="s">
        <v>1389</v>
      </c>
      <c r="F165" s="238" t="s">
        <v>1390</v>
      </c>
      <c r="G165" s="239" t="s">
        <v>185</v>
      </c>
      <c r="H165" s="240">
        <v>2</v>
      </c>
      <c r="I165" s="241"/>
      <c r="J165" s="242">
        <f>ROUND(I165*H165,2)</f>
        <v>0</v>
      </c>
      <c r="K165" s="238" t="s">
        <v>1251</v>
      </c>
      <c r="L165" s="71"/>
      <c r="M165" s="243" t="s">
        <v>21</v>
      </c>
      <c r="N165" s="244" t="s">
        <v>43</v>
      </c>
      <c r="O165" s="46"/>
      <c r="P165" s="221">
        <f>O165*H165</f>
        <v>0</v>
      </c>
      <c r="Q165" s="221">
        <v>0</v>
      </c>
      <c r="R165" s="221">
        <f>Q165*H165</f>
        <v>0</v>
      </c>
      <c r="S165" s="221">
        <v>0</v>
      </c>
      <c r="T165" s="222">
        <f>S165*H165</f>
        <v>0</v>
      </c>
      <c r="AR165" s="23" t="s">
        <v>248</v>
      </c>
      <c r="AT165" s="23" t="s">
        <v>222</v>
      </c>
      <c r="AU165" s="23" t="s">
        <v>80</v>
      </c>
      <c r="AY165" s="23" t="s">
        <v>181</v>
      </c>
      <c r="BE165" s="223">
        <f>IF(N165="základní",J165,0)</f>
        <v>0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23" t="s">
        <v>80</v>
      </c>
      <c r="BK165" s="223">
        <f>ROUND(I165*H165,2)</f>
        <v>0</v>
      </c>
      <c r="BL165" s="23" t="s">
        <v>248</v>
      </c>
      <c r="BM165" s="23" t="s">
        <v>1391</v>
      </c>
    </row>
    <row r="166" s="1" customFormat="1" ht="16.5" customHeight="1">
      <c r="B166" s="45"/>
      <c r="C166" s="236" t="s">
        <v>358</v>
      </c>
      <c r="D166" s="236" t="s">
        <v>222</v>
      </c>
      <c r="E166" s="237" t="s">
        <v>1392</v>
      </c>
      <c r="F166" s="238" t="s">
        <v>1393</v>
      </c>
      <c r="G166" s="239" t="s">
        <v>185</v>
      </c>
      <c r="H166" s="240">
        <v>5</v>
      </c>
      <c r="I166" s="241"/>
      <c r="J166" s="242">
        <f>ROUND(I166*H166,2)</f>
        <v>0</v>
      </c>
      <c r="K166" s="238" t="s">
        <v>1251</v>
      </c>
      <c r="L166" s="71"/>
      <c r="M166" s="243" t="s">
        <v>21</v>
      </c>
      <c r="N166" s="244" t="s">
        <v>43</v>
      </c>
      <c r="O166" s="46"/>
      <c r="P166" s="221">
        <f>O166*H166</f>
        <v>0</v>
      </c>
      <c r="Q166" s="221">
        <v>0</v>
      </c>
      <c r="R166" s="221">
        <f>Q166*H166</f>
        <v>0</v>
      </c>
      <c r="S166" s="221">
        <v>0</v>
      </c>
      <c r="T166" s="222">
        <f>S166*H166</f>
        <v>0</v>
      </c>
      <c r="AR166" s="23" t="s">
        <v>248</v>
      </c>
      <c r="AT166" s="23" t="s">
        <v>222</v>
      </c>
      <c r="AU166" s="23" t="s">
        <v>80</v>
      </c>
      <c r="AY166" s="23" t="s">
        <v>181</v>
      </c>
      <c r="BE166" s="223">
        <f>IF(N166="základní",J166,0)</f>
        <v>0</v>
      </c>
      <c r="BF166" s="223">
        <f>IF(N166="snížená",J166,0)</f>
        <v>0</v>
      </c>
      <c r="BG166" s="223">
        <f>IF(N166="zákl. přenesená",J166,0)</f>
        <v>0</v>
      </c>
      <c r="BH166" s="223">
        <f>IF(N166="sníž. přenesená",J166,0)</f>
        <v>0</v>
      </c>
      <c r="BI166" s="223">
        <f>IF(N166="nulová",J166,0)</f>
        <v>0</v>
      </c>
      <c r="BJ166" s="23" t="s">
        <v>80</v>
      </c>
      <c r="BK166" s="223">
        <f>ROUND(I166*H166,2)</f>
        <v>0</v>
      </c>
      <c r="BL166" s="23" t="s">
        <v>248</v>
      </c>
      <c r="BM166" s="23" t="s">
        <v>1394</v>
      </c>
    </row>
    <row r="167" s="1" customFormat="1" ht="16.5" customHeight="1">
      <c r="B167" s="45"/>
      <c r="C167" s="236" t="s">
        <v>363</v>
      </c>
      <c r="D167" s="236" t="s">
        <v>222</v>
      </c>
      <c r="E167" s="237" t="s">
        <v>1395</v>
      </c>
      <c r="F167" s="238" t="s">
        <v>1396</v>
      </c>
      <c r="G167" s="239" t="s">
        <v>185</v>
      </c>
      <c r="H167" s="240">
        <v>2</v>
      </c>
      <c r="I167" s="241"/>
      <c r="J167" s="242">
        <f>ROUND(I167*H167,2)</f>
        <v>0</v>
      </c>
      <c r="K167" s="238" t="s">
        <v>1251</v>
      </c>
      <c r="L167" s="71"/>
      <c r="M167" s="243" t="s">
        <v>21</v>
      </c>
      <c r="N167" s="244" t="s">
        <v>43</v>
      </c>
      <c r="O167" s="46"/>
      <c r="P167" s="221">
        <f>O167*H167</f>
        <v>0</v>
      </c>
      <c r="Q167" s="221">
        <v>0</v>
      </c>
      <c r="R167" s="221">
        <f>Q167*H167</f>
        <v>0</v>
      </c>
      <c r="S167" s="221">
        <v>0</v>
      </c>
      <c r="T167" s="222">
        <f>S167*H167</f>
        <v>0</v>
      </c>
      <c r="AR167" s="23" t="s">
        <v>248</v>
      </c>
      <c r="AT167" s="23" t="s">
        <v>222</v>
      </c>
      <c r="AU167" s="23" t="s">
        <v>80</v>
      </c>
      <c r="AY167" s="23" t="s">
        <v>181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23" t="s">
        <v>80</v>
      </c>
      <c r="BK167" s="223">
        <f>ROUND(I167*H167,2)</f>
        <v>0</v>
      </c>
      <c r="BL167" s="23" t="s">
        <v>248</v>
      </c>
      <c r="BM167" s="23" t="s">
        <v>1397</v>
      </c>
    </row>
    <row r="168" s="1" customFormat="1" ht="16.5" customHeight="1">
      <c r="B168" s="45"/>
      <c r="C168" s="236" t="s">
        <v>365</v>
      </c>
      <c r="D168" s="236" t="s">
        <v>222</v>
      </c>
      <c r="E168" s="237" t="s">
        <v>1398</v>
      </c>
      <c r="F168" s="238" t="s">
        <v>1399</v>
      </c>
      <c r="G168" s="239" t="s">
        <v>185</v>
      </c>
      <c r="H168" s="240">
        <v>1</v>
      </c>
      <c r="I168" s="241"/>
      <c r="J168" s="242">
        <f>ROUND(I168*H168,2)</f>
        <v>0</v>
      </c>
      <c r="K168" s="238" t="s">
        <v>1251</v>
      </c>
      <c r="L168" s="71"/>
      <c r="M168" s="243" t="s">
        <v>21</v>
      </c>
      <c r="N168" s="244" t="s">
        <v>43</v>
      </c>
      <c r="O168" s="46"/>
      <c r="P168" s="221">
        <f>O168*H168</f>
        <v>0</v>
      </c>
      <c r="Q168" s="221">
        <v>0</v>
      </c>
      <c r="R168" s="221">
        <f>Q168*H168</f>
        <v>0</v>
      </c>
      <c r="S168" s="221">
        <v>0</v>
      </c>
      <c r="T168" s="222">
        <f>S168*H168</f>
        <v>0</v>
      </c>
      <c r="AR168" s="23" t="s">
        <v>248</v>
      </c>
      <c r="AT168" s="23" t="s">
        <v>222</v>
      </c>
      <c r="AU168" s="23" t="s">
        <v>80</v>
      </c>
      <c r="AY168" s="23" t="s">
        <v>181</v>
      </c>
      <c r="BE168" s="223">
        <f>IF(N168="základní",J168,0)</f>
        <v>0</v>
      </c>
      <c r="BF168" s="223">
        <f>IF(N168="snížená",J168,0)</f>
        <v>0</v>
      </c>
      <c r="BG168" s="223">
        <f>IF(N168="zákl. přenesená",J168,0)</f>
        <v>0</v>
      </c>
      <c r="BH168" s="223">
        <f>IF(N168="sníž. přenesená",J168,0)</f>
        <v>0</v>
      </c>
      <c r="BI168" s="223">
        <f>IF(N168="nulová",J168,0)</f>
        <v>0</v>
      </c>
      <c r="BJ168" s="23" t="s">
        <v>80</v>
      </c>
      <c r="BK168" s="223">
        <f>ROUND(I168*H168,2)</f>
        <v>0</v>
      </c>
      <c r="BL168" s="23" t="s">
        <v>248</v>
      </c>
      <c r="BM168" s="23" t="s">
        <v>1400</v>
      </c>
    </row>
    <row r="169" s="1" customFormat="1" ht="16.5" customHeight="1">
      <c r="B169" s="45"/>
      <c r="C169" s="236" t="s">
        <v>367</v>
      </c>
      <c r="D169" s="236" t="s">
        <v>222</v>
      </c>
      <c r="E169" s="237" t="s">
        <v>1401</v>
      </c>
      <c r="F169" s="238" t="s">
        <v>1402</v>
      </c>
      <c r="G169" s="239" t="s">
        <v>185</v>
      </c>
      <c r="H169" s="240">
        <v>3</v>
      </c>
      <c r="I169" s="241"/>
      <c r="J169" s="242">
        <f>ROUND(I169*H169,2)</f>
        <v>0</v>
      </c>
      <c r="K169" s="238" t="s">
        <v>1251</v>
      </c>
      <c r="L169" s="71"/>
      <c r="M169" s="243" t="s">
        <v>21</v>
      </c>
      <c r="N169" s="244" t="s">
        <v>43</v>
      </c>
      <c r="O169" s="46"/>
      <c r="P169" s="221">
        <f>O169*H169</f>
        <v>0</v>
      </c>
      <c r="Q169" s="221">
        <v>0</v>
      </c>
      <c r="R169" s="221">
        <f>Q169*H169</f>
        <v>0</v>
      </c>
      <c r="S169" s="221">
        <v>0</v>
      </c>
      <c r="T169" s="222">
        <f>S169*H169</f>
        <v>0</v>
      </c>
      <c r="AR169" s="23" t="s">
        <v>248</v>
      </c>
      <c r="AT169" s="23" t="s">
        <v>222</v>
      </c>
      <c r="AU169" s="23" t="s">
        <v>80</v>
      </c>
      <c r="AY169" s="23" t="s">
        <v>181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23" t="s">
        <v>80</v>
      </c>
      <c r="BK169" s="223">
        <f>ROUND(I169*H169,2)</f>
        <v>0</v>
      </c>
      <c r="BL169" s="23" t="s">
        <v>248</v>
      </c>
      <c r="BM169" s="23" t="s">
        <v>1403</v>
      </c>
    </row>
    <row r="170" s="1" customFormat="1" ht="16.5" customHeight="1">
      <c r="B170" s="45"/>
      <c r="C170" s="236" t="s">
        <v>373</v>
      </c>
      <c r="D170" s="236" t="s">
        <v>222</v>
      </c>
      <c r="E170" s="237" t="s">
        <v>1404</v>
      </c>
      <c r="F170" s="238" t="s">
        <v>1405</v>
      </c>
      <c r="G170" s="239" t="s">
        <v>185</v>
      </c>
      <c r="H170" s="240">
        <v>1</v>
      </c>
      <c r="I170" s="241"/>
      <c r="J170" s="242">
        <f>ROUND(I170*H170,2)</f>
        <v>0</v>
      </c>
      <c r="K170" s="238" t="s">
        <v>1251</v>
      </c>
      <c r="L170" s="71"/>
      <c r="M170" s="243" t="s">
        <v>21</v>
      </c>
      <c r="N170" s="244" t="s">
        <v>43</v>
      </c>
      <c r="O170" s="46"/>
      <c r="P170" s="221">
        <f>O170*H170</f>
        <v>0</v>
      </c>
      <c r="Q170" s="221">
        <v>0</v>
      </c>
      <c r="R170" s="221">
        <f>Q170*H170</f>
        <v>0</v>
      </c>
      <c r="S170" s="221">
        <v>0</v>
      </c>
      <c r="T170" s="222">
        <f>S170*H170</f>
        <v>0</v>
      </c>
      <c r="AR170" s="23" t="s">
        <v>248</v>
      </c>
      <c r="AT170" s="23" t="s">
        <v>222</v>
      </c>
      <c r="AU170" s="23" t="s">
        <v>80</v>
      </c>
      <c r="AY170" s="23" t="s">
        <v>181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23" t="s">
        <v>80</v>
      </c>
      <c r="BK170" s="223">
        <f>ROUND(I170*H170,2)</f>
        <v>0</v>
      </c>
      <c r="BL170" s="23" t="s">
        <v>248</v>
      </c>
      <c r="BM170" s="23" t="s">
        <v>1406</v>
      </c>
    </row>
    <row r="171" s="1" customFormat="1" ht="16.5" customHeight="1">
      <c r="B171" s="45"/>
      <c r="C171" s="236" t="s">
        <v>377</v>
      </c>
      <c r="D171" s="236" t="s">
        <v>222</v>
      </c>
      <c r="E171" s="237" t="s">
        <v>1407</v>
      </c>
      <c r="F171" s="238" t="s">
        <v>1408</v>
      </c>
      <c r="G171" s="239" t="s">
        <v>185</v>
      </c>
      <c r="H171" s="240">
        <v>1</v>
      </c>
      <c r="I171" s="241"/>
      <c r="J171" s="242">
        <f>ROUND(I171*H171,2)</f>
        <v>0</v>
      </c>
      <c r="K171" s="238" t="s">
        <v>1251</v>
      </c>
      <c r="L171" s="71"/>
      <c r="M171" s="243" t="s">
        <v>21</v>
      </c>
      <c r="N171" s="244" t="s">
        <v>43</v>
      </c>
      <c r="O171" s="46"/>
      <c r="P171" s="221">
        <f>O171*H171</f>
        <v>0</v>
      </c>
      <c r="Q171" s="221">
        <v>0</v>
      </c>
      <c r="R171" s="221">
        <f>Q171*H171</f>
        <v>0</v>
      </c>
      <c r="S171" s="221">
        <v>0</v>
      </c>
      <c r="T171" s="222">
        <f>S171*H171</f>
        <v>0</v>
      </c>
      <c r="AR171" s="23" t="s">
        <v>248</v>
      </c>
      <c r="AT171" s="23" t="s">
        <v>222</v>
      </c>
      <c r="AU171" s="23" t="s">
        <v>80</v>
      </c>
      <c r="AY171" s="23" t="s">
        <v>181</v>
      </c>
      <c r="BE171" s="223">
        <f>IF(N171="základní",J171,0)</f>
        <v>0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23" t="s">
        <v>80</v>
      </c>
      <c r="BK171" s="223">
        <f>ROUND(I171*H171,2)</f>
        <v>0</v>
      </c>
      <c r="BL171" s="23" t="s">
        <v>248</v>
      </c>
      <c r="BM171" s="23" t="s">
        <v>1409</v>
      </c>
    </row>
    <row r="172" s="1" customFormat="1" ht="16.5" customHeight="1">
      <c r="B172" s="45"/>
      <c r="C172" s="236" t="s">
        <v>381</v>
      </c>
      <c r="D172" s="236" t="s">
        <v>222</v>
      </c>
      <c r="E172" s="237" t="s">
        <v>1410</v>
      </c>
      <c r="F172" s="238" t="s">
        <v>1411</v>
      </c>
      <c r="G172" s="239" t="s">
        <v>185</v>
      </c>
      <c r="H172" s="240">
        <v>1</v>
      </c>
      <c r="I172" s="241"/>
      <c r="J172" s="242">
        <f>ROUND(I172*H172,2)</f>
        <v>0</v>
      </c>
      <c r="K172" s="238" t="s">
        <v>1251</v>
      </c>
      <c r="L172" s="71"/>
      <c r="M172" s="243" t="s">
        <v>21</v>
      </c>
      <c r="N172" s="244" t="s">
        <v>43</v>
      </c>
      <c r="O172" s="46"/>
      <c r="P172" s="221">
        <f>O172*H172</f>
        <v>0</v>
      </c>
      <c r="Q172" s="221">
        <v>0</v>
      </c>
      <c r="R172" s="221">
        <f>Q172*H172</f>
        <v>0</v>
      </c>
      <c r="S172" s="221">
        <v>0</v>
      </c>
      <c r="T172" s="222">
        <f>S172*H172</f>
        <v>0</v>
      </c>
      <c r="AR172" s="23" t="s">
        <v>248</v>
      </c>
      <c r="AT172" s="23" t="s">
        <v>222</v>
      </c>
      <c r="AU172" s="23" t="s">
        <v>80</v>
      </c>
      <c r="AY172" s="23" t="s">
        <v>181</v>
      </c>
      <c r="BE172" s="223">
        <f>IF(N172="základní",J172,0)</f>
        <v>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23" t="s">
        <v>80</v>
      </c>
      <c r="BK172" s="223">
        <f>ROUND(I172*H172,2)</f>
        <v>0</v>
      </c>
      <c r="BL172" s="23" t="s">
        <v>248</v>
      </c>
      <c r="BM172" s="23" t="s">
        <v>1412</v>
      </c>
    </row>
    <row r="173" s="1" customFormat="1" ht="16.5" customHeight="1">
      <c r="B173" s="45"/>
      <c r="C173" s="236" t="s">
        <v>385</v>
      </c>
      <c r="D173" s="236" t="s">
        <v>222</v>
      </c>
      <c r="E173" s="237" t="s">
        <v>1413</v>
      </c>
      <c r="F173" s="238" t="s">
        <v>1414</v>
      </c>
      <c r="G173" s="239" t="s">
        <v>185</v>
      </c>
      <c r="H173" s="240">
        <v>3</v>
      </c>
      <c r="I173" s="241"/>
      <c r="J173" s="242">
        <f>ROUND(I173*H173,2)</f>
        <v>0</v>
      </c>
      <c r="K173" s="238" t="s">
        <v>1251</v>
      </c>
      <c r="L173" s="71"/>
      <c r="M173" s="243" t="s">
        <v>21</v>
      </c>
      <c r="N173" s="244" t="s">
        <v>43</v>
      </c>
      <c r="O173" s="46"/>
      <c r="P173" s="221">
        <f>O173*H173</f>
        <v>0</v>
      </c>
      <c r="Q173" s="221">
        <v>0</v>
      </c>
      <c r="R173" s="221">
        <f>Q173*H173</f>
        <v>0</v>
      </c>
      <c r="S173" s="221">
        <v>0</v>
      </c>
      <c r="T173" s="222">
        <f>S173*H173</f>
        <v>0</v>
      </c>
      <c r="AR173" s="23" t="s">
        <v>248</v>
      </c>
      <c r="AT173" s="23" t="s">
        <v>222</v>
      </c>
      <c r="AU173" s="23" t="s">
        <v>80</v>
      </c>
      <c r="AY173" s="23" t="s">
        <v>181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23" t="s">
        <v>80</v>
      </c>
      <c r="BK173" s="223">
        <f>ROUND(I173*H173,2)</f>
        <v>0</v>
      </c>
      <c r="BL173" s="23" t="s">
        <v>248</v>
      </c>
      <c r="BM173" s="23" t="s">
        <v>1415</v>
      </c>
    </row>
    <row r="174" s="1" customFormat="1" ht="16.5" customHeight="1">
      <c r="B174" s="45"/>
      <c r="C174" s="236" t="s">
        <v>389</v>
      </c>
      <c r="D174" s="236" t="s">
        <v>222</v>
      </c>
      <c r="E174" s="237" t="s">
        <v>1416</v>
      </c>
      <c r="F174" s="238" t="s">
        <v>1417</v>
      </c>
      <c r="G174" s="239" t="s">
        <v>533</v>
      </c>
      <c r="H174" s="240">
        <v>2</v>
      </c>
      <c r="I174" s="241"/>
      <c r="J174" s="242">
        <f>ROUND(I174*H174,2)</f>
        <v>0</v>
      </c>
      <c r="K174" s="238" t="s">
        <v>1251</v>
      </c>
      <c r="L174" s="71"/>
      <c r="M174" s="243" t="s">
        <v>21</v>
      </c>
      <c r="N174" s="244" t="s">
        <v>43</v>
      </c>
      <c r="O174" s="46"/>
      <c r="P174" s="221">
        <f>O174*H174</f>
        <v>0</v>
      </c>
      <c r="Q174" s="221">
        <v>0</v>
      </c>
      <c r="R174" s="221">
        <f>Q174*H174</f>
        <v>0</v>
      </c>
      <c r="S174" s="221">
        <v>0</v>
      </c>
      <c r="T174" s="222">
        <f>S174*H174</f>
        <v>0</v>
      </c>
      <c r="AR174" s="23" t="s">
        <v>248</v>
      </c>
      <c r="AT174" s="23" t="s">
        <v>222</v>
      </c>
      <c r="AU174" s="23" t="s">
        <v>80</v>
      </c>
      <c r="AY174" s="23" t="s">
        <v>181</v>
      </c>
      <c r="BE174" s="223">
        <f>IF(N174="základní",J174,0)</f>
        <v>0</v>
      </c>
      <c r="BF174" s="223">
        <f>IF(N174="snížená",J174,0)</f>
        <v>0</v>
      </c>
      <c r="BG174" s="223">
        <f>IF(N174="zákl. přenesená",J174,0)</f>
        <v>0</v>
      </c>
      <c r="BH174" s="223">
        <f>IF(N174="sníž. přenesená",J174,0)</f>
        <v>0</v>
      </c>
      <c r="BI174" s="223">
        <f>IF(N174="nulová",J174,0)</f>
        <v>0</v>
      </c>
      <c r="BJ174" s="23" t="s">
        <v>80</v>
      </c>
      <c r="BK174" s="223">
        <f>ROUND(I174*H174,2)</f>
        <v>0</v>
      </c>
      <c r="BL174" s="23" t="s">
        <v>248</v>
      </c>
      <c r="BM174" s="23" t="s">
        <v>1418</v>
      </c>
    </row>
    <row r="175" s="1" customFormat="1" ht="16.5" customHeight="1">
      <c r="B175" s="45"/>
      <c r="C175" s="236" t="s">
        <v>393</v>
      </c>
      <c r="D175" s="236" t="s">
        <v>222</v>
      </c>
      <c r="E175" s="237" t="s">
        <v>1419</v>
      </c>
      <c r="F175" s="238" t="s">
        <v>1420</v>
      </c>
      <c r="G175" s="239" t="s">
        <v>185</v>
      </c>
      <c r="H175" s="240">
        <v>1</v>
      </c>
      <c r="I175" s="241"/>
      <c r="J175" s="242">
        <f>ROUND(I175*H175,2)</f>
        <v>0</v>
      </c>
      <c r="K175" s="238" t="s">
        <v>1251</v>
      </c>
      <c r="L175" s="71"/>
      <c r="M175" s="243" t="s">
        <v>21</v>
      </c>
      <c r="N175" s="244" t="s">
        <v>43</v>
      </c>
      <c r="O175" s="46"/>
      <c r="P175" s="221">
        <f>O175*H175</f>
        <v>0</v>
      </c>
      <c r="Q175" s="221">
        <v>0</v>
      </c>
      <c r="R175" s="221">
        <f>Q175*H175</f>
        <v>0</v>
      </c>
      <c r="S175" s="221">
        <v>0</v>
      </c>
      <c r="T175" s="222">
        <f>S175*H175</f>
        <v>0</v>
      </c>
      <c r="AR175" s="23" t="s">
        <v>248</v>
      </c>
      <c r="AT175" s="23" t="s">
        <v>222</v>
      </c>
      <c r="AU175" s="23" t="s">
        <v>80</v>
      </c>
      <c r="AY175" s="23" t="s">
        <v>181</v>
      </c>
      <c r="BE175" s="223">
        <f>IF(N175="základní",J175,0)</f>
        <v>0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23" t="s">
        <v>80</v>
      </c>
      <c r="BK175" s="223">
        <f>ROUND(I175*H175,2)</f>
        <v>0</v>
      </c>
      <c r="BL175" s="23" t="s">
        <v>248</v>
      </c>
      <c r="BM175" s="23" t="s">
        <v>1421</v>
      </c>
    </row>
    <row r="176" s="1" customFormat="1" ht="16.5" customHeight="1">
      <c r="B176" s="45"/>
      <c r="C176" s="236" t="s">
        <v>397</v>
      </c>
      <c r="D176" s="236" t="s">
        <v>222</v>
      </c>
      <c r="E176" s="237" t="s">
        <v>1422</v>
      </c>
      <c r="F176" s="238" t="s">
        <v>1423</v>
      </c>
      <c r="G176" s="239" t="s">
        <v>185</v>
      </c>
      <c r="H176" s="240">
        <v>1</v>
      </c>
      <c r="I176" s="241"/>
      <c r="J176" s="242">
        <f>ROUND(I176*H176,2)</f>
        <v>0</v>
      </c>
      <c r="K176" s="238" t="s">
        <v>1251</v>
      </c>
      <c r="L176" s="71"/>
      <c r="M176" s="243" t="s">
        <v>21</v>
      </c>
      <c r="N176" s="244" t="s">
        <v>43</v>
      </c>
      <c r="O176" s="46"/>
      <c r="P176" s="221">
        <f>O176*H176</f>
        <v>0</v>
      </c>
      <c r="Q176" s="221">
        <v>0</v>
      </c>
      <c r="R176" s="221">
        <f>Q176*H176</f>
        <v>0</v>
      </c>
      <c r="S176" s="221">
        <v>0</v>
      </c>
      <c r="T176" s="222">
        <f>S176*H176</f>
        <v>0</v>
      </c>
      <c r="AR176" s="23" t="s">
        <v>248</v>
      </c>
      <c r="AT176" s="23" t="s">
        <v>222</v>
      </c>
      <c r="AU176" s="23" t="s">
        <v>80</v>
      </c>
      <c r="AY176" s="23" t="s">
        <v>181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23" t="s">
        <v>80</v>
      </c>
      <c r="BK176" s="223">
        <f>ROUND(I176*H176,2)</f>
        <v>0</v>
      </c>
      <c r="BL176" s="23" t="s">
        <v>248</v>
      </c>
      <c r="BM176" s="23" t="s">
        <v>1424</v>
      </c>
    </row>
    <row r="177" s="1" customFormat="1" ht="16.5" customHeight="1">
      <c r="B177" s="45"/>
      <c r="C177" s="236" t="s">
        <v>401</v>
      </c>
      <c r="D177" s="236" t="s">
        <v>222</v>
      </c>
      <c r="E177" s="237" t="s">
        <v>1425</v>
      </c>
      <c r="F177" s="238" t="s">
        <v>1426</v>
      </c>
      <c r="G177" s="239" t="s">
        <v>361</v>
      </c>
      <c r="H177" s="240">
        <v>509</v>
      </c>
      <c r="I177" s="241"/>
      <c r="J177" s="242">
        <f>ROUND(I177*H177,2)</f>
        <v>0</v>
      </c>
      <c r="K177" s="238" t="s">
        <v>1251</v>
      </c>
      <c r="L177" s="71"/>
      <c r="M177" s="243" t="s">
        <v>21</v>
      </c>
      <c r="N177" s="244" t="s">
        <v>43</v>
      </c>
      <c r="O177" s="46"/>
      <c r="P177" s="221">
        <f>O177*H177</f>
        <v>0</v>
      </c>
      <c r="Q177" s="221">
        <v>0</v>
      </c>
      <c r="R177" s="221">
        <f>Q177*H177</f>
        <v>0</v>
      </c>
      <c r="S177" s="221">
        <v>0</v>
      </c>
      <c r="T177" s="222">
        <f>S177*H177</f>
        <v>0</v>
      </c>
      <c r="AR177" s="23" t="s">
        <v>248</v>
      </c>
      <c r="AT177" s="23" t="s">
        <v>222</v>
      </c>
      <c r="AU177" s="23" t="s">
        <v>80</v>
      </c>
      <c r="AY177" s="23" t="s">
        <v>181</v>
      </c>
      <c r="BE177" s="223">
        <f>IF(N177="základní",J177,0)</f>
        <v>0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23" t="s">
        <v>80</v>
      </c>
      <c r="BK177" s="223">
        <f>ROUND(I177*H177,2)</f>
        <v>0</v>
      </c>
      <c r="BL177" s="23" t="s">
        <v>248</v>
      </c>
      <c r="BM177" s="23" t="s">
        <v>1427</v>
      </c>
    </row>
    <row r="178" s="1" customFormat="1">
      <c r="B178" s="45"/>
      <c r="C178" s="73"/>
      <c r="D178" s="226" t="s">
        <v>1253</v>
      </c>
      <c r="E178" s="73"/>
      <c r="F178" s="249" t="s">
        <v>1428</v>
      </c>
      <c r="G178" s="73"/>
      <c r="H178" s="73"/>
      <c r="I178" s="183"/>
      <c r="J178" s="73"/>
      <c r="K178" s="73"/>
      <c r="L178" s="71"/>
      <c r="M178" s="250"/>
      <c r="N178" s="46"/>
      <c r="O178" s="46"/>
      <c r="P178" s="46"/>
      <c r="Q178" s="46"/>
      <c r="R178" s="46"/>
      <c r="S178" s="46"/>
      <c r="T178" s="94"/>
      <c r="AT178" s="23" t="s">
        <v>1253</v>
      </c>
      <c r="AU178" s="23" t="s">
        <v>80</v>
      </c>
    </row>
    <row r="179" s="1" customFormat="1" ht="16.5" customHeight="1">
      <c r="B179" s="45"/>
      <c r="C179" s="236" t="s">
        <v>405</v>
      </c>
      <c r="D179" s="236" t="s">
        <v>222</v>
      </c>
      <c r="E179" s="237" t="s">
        <v>1429</v>
      </c>
      <c r="F179" s="238" t="s">
        <v>1430</v>
      </c>
      <c r="G179" s="239" t="s">
        <v>361</v>
      </c>
      <c r="H179" s="240">
        <v>90</v>
      </c>
      <c r="I179" s="241"/>
      <c r="J179" s="242">
        <f>ROUND(I179*H179,2)</f>
        <v>0</v>
      </c>
      <c r="K179" s="238" t="s">
        <v>1251</v>
      </c>
      <c r="L179" s="71"/>
      <c r="M179" s="243" t="s">
        <v>21</v>
      </c>
      <c r="N179" s="244" t="s">
        <v>43</v>
      </c>
      <c r="O179" s="46"/>
      <c r="P179" s="221">
        <f>O179*H179</f>
        <v>0</v>
      </c>
      <c r="Q179" s="221">
        <v>0</v>
      </c>
      <c r="R179" s="221">
        <f>Q179*H179</f>
        <v>0</v>
      </c>
      <c r="S179" s="221">
        <v>0</v>
      </c>
      <c r="T179" s="222">
        <f>S179*H179</f>
        <v>0</v>
      </c>
      <c r="AR179" s="23" t="s">
        <v>248</v>
      </c>
      <c r="AT179" s="23" t="s">
        <v>222</v>
      </c>
      <c r="AU179" s="23" t="s">
        <v>80</v>
      </c>
      <c r="AY179" s="23" t="s">
        <v>181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23" t="s">
        <v>80</v>
      </c>
      <c r="BK179" s="223">
        <f>ROUND(I179*H179,2)</f>
        <v>0</v>
      </c>
      <c r="BL179" s="23" t="s">
        <v>248</v>
      </c>
      <c r="BM179" s="23" t="s">
        <v>1431</v>
      </c>
    </row>
    <row r="180" s="1" customFormat="1">
      <c r="B180" s="45"/>
      <c r="C180" s="73"/>
      <c r="D180" s="226" t="s">
        <v>1253</v>
      </c>
      <c r="E180" s="73"/>
      <c r="F180" s="249" t="s">
        <v>1432</v>
      </c>
      <c r="G180" s="73"/>
      <c r="H180" s="73"/>
      <c r="I180" s="183"/>
      <c r="J180" s="73"/>
      <c r="K180" s="73"/>
      <c r="L180" s="71"/>
      <c r="M180" s="250"/>
      <c r="N180" s="46"/>
      <c r="O180" s="46"/>
      <c r="P180" s="46"/>
      <c r="Q180" s="46"/>
      <c r="R180" s="46"/>
      <c r="S180" s="46"/>
      <c r="T180" s="94"/>
      <c r="AT180" s="23" t="s">
        <v>1253</v>
      </c>
      <c r="AU180" s="23" t="s">
        <v>80</v>
      </c>
    </row>
    <row r="181" s="1" customFormat="1" ht="16.5" customHeight="1">
      <c r="B181" s="45"/>
      <c r="C181" s="236" t="s">
        <v>409</v>
      </c>
      <c r="D181" s="236" t="s">
        <v>222</v>
      </c>
      <c r="E181" s="237" t="s">
        <v>1433</v>
      </c>
      <c r="F181" s="238" t="s">
        <v>1434</v>
      </c>
      <c r="G181" s="239" t="s">
        <v>361</v>
      </c>
      <c r="H181" s="240">
        <v>599</v>
      </c>
      <c r="I181" s="241"/>
      <c r="J181" s="242">
        <f>ROUND(I181*H181,2)</f>
        <v>0</v>
      </c>
      <c r="K181" s="238" t="s">
        <v>1251</v>
      </c>
      <c r="L181" s="71"/>
      <c r="M181" s="243" t="s">
        <v>21</v>
      </c>
      <c r="N181" s="244" t="s">
        <v>43</v>
      </c>
      <c r="O181" s="46"/>
      <c r="P181" s="221">
        <f>O181*H181</f>
        <v>0</v>
      </c>
      <c r="Q181" s="221">
        <v>0</v>
      </c>
      <c r="R181" s="221">
        <f>Q181*H181</f>
        <v>0</v>
      </c>
      <c r="S181" s="221">
        <v>0</v>
      </c>
      <c r="T181" s="222">
        <f>S181*H181</f>
        <v>0</v>
      </c>
      <c r="AR181" s="23" t="s">
        <v>248</v>
      </c>
      <c r="AT181" s="23" t="s">
        <v>222</v>
      </c>
      <c r="AU181" s="23" t="s">
        <v>80</v>
      </c>
      <c r="AY181" s="23" t="s">
        <v>181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23" t="s">
        <v>80</v>
      </c>
      <c r="BK181" s="223">
        <f>ROUND(I181*H181,2)</f>
        <v>0</v>
      </c>
      <c r="BL181" s="23" t="s">
        <v>248</v>
      </c>
      <c r="BM181" s="23" t="s">
        <v>1435</v>
      </c>
    </row>
    <row r="182" s="1" customFormat="1">
      <c r="B182" s="45"/>
      <c r="C182" s="73"/>
      <c r="D182" s="226" t="s">
        <v>1253</v>
      </c>
      <c r="E182" s="73"/>
      <c r="F182" s="249" t="s">
        <v>1436</v>
      </c>
      <c r="G182" s="73"/>
      <c r="H182" s="73"/>
      <c r="I182" s="183"/>
      <c r="J182" s="73"/>
      <c r="K182" s="73"/>
      <c r="L182" s="71"/>
      <c r="M182" s="250"/>
      <c r="N182" s="46"/>
      <c r="O182" s="46"/>
      <c r="P182" s="46"/>
      <c r="Q182" s="46"/>
      <c r="R182" s="46"/>
      <c r="S182" s="46"/>
      <c r="T182" s="94"/>
      <c r="AT182" s="23" t="s">
        <v>1253</v>
      </c>
      <c r="AU182" s="23" t="s">
        <v>80</v>
      </c>
    </row>
    <row r="183" s="1" customFormat="1" ht="16.5" customHeight="1">
      <c r="B183" s="45"/>
      <c r="C183" s="236" t="s">
        <v>415</v>
      </c>
      <c r="D183" s="236" t="s">
        <v>222</v>
      </c>
      <c r="E183" s="237" t="s">
        <v>1437</v>
      </c>
      <c r="F183" s="238" t="s">
        <v>1438</v>
      </c>
      <c r="G183" s="239" t="s">
        <v>361</v>
      </c>
      <c r="H183" s="240">
        <v>85</v>
      </c>
      <c r="I183" s="241"/>
      <c r="J183" s="242">
        <f>ROUND(I183*H183,2)</f>
        <v>0</v>
      </c>
      <c r="K183" s="238" t="s">
        <v>1251</v>
      </c>
      <c r="L183" s="71"/>
      <c r="M183" s="243" t="s">
        <v>21</v>
      </c>
      <c r="N183" s="244" t="s">
        <v>43</v>
      </c>
      <c r="O183" s="46"/>
      <c r="P183" s="221">
        <f>O183*H183</f>
        <v>0</v>
      </c>
      <c r="Q183" s="221">
        <v>0</v>
      </c>
      <c r="R183" s="221">
        <f>Q183*H183</f>
        <v>0</v>
      </c>
      <c r="S183" s="221">
        <v>0</v>
      </c>
      <c r="T183" s="222">
        <f>S183*H183</f>
        <v>0</v>
      </c>
      <c r="AR183" s="23" t="s">
        <v>248</v>
      </c>
      <c r="AT183" s="23" t="s">
        <v>222</v>
      </c>
      <c r="AU183" s="23" t="s">
        <v>80</v>
      </c>
      <c r="AY183" s="23" t="s">
        <v>181</v>
      </c>
      <c r="BE183" s="223">
        <f>IF(N183="základní",J183,0)</f>
        <v>0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23" t="s">
        <v>80</v>
      </c>
      <c r="BK183" s="223">
        <f>ROUND(I183*H183,2)</f>
        <v>0</v>
      </c>
      <c r="BL183" s="23" t="s">
        <v>248</v>
      </c>
      <c r="BM183" s="23" t="s">
        <v>1439</v>
      </c>
    </row>
    <row r="184" s="1" customFormat="1">
      <c r="B184" s="45"/>
      <c r="C184" s="73"/>
      <c r="D184" s="226" t="s">
        <v>1253</v>
      </c>
      <c r="E184" s="73"/>
      <c r="F184" s="249" t="s">
        <v>1440</v>
      </c>
      <c r="G184" s="73"/>
      <c r="H184" s="73"/>
      <c r="I184" s="183"/>
      <c r="J184" s="73"/>
      <c r="K184" s="73"/>
      <c r="L184" s="71"/>
      <c r="M184" s="250"/>
      <c r="N184" s="46"/>
      <c r="O184" s="46"/>
      <c r="P184" s="46"/>
      <c r="Q184" s="46"/>
      <c r="R184" s="46"/>
      <c r="S184" s="46"/>
      <c r="T184" s="94"/>
      <c r="AT184" s="23" t="s">
        <v>1253</v>
      </c>
      <c r="AU184" s="23" t="s">
        <v>80</v>
      </c>
    </row>
    <row r="185" s="1" customFormat="1" ht="16.5" customHeight="1">
      <c r="B185" s="45"/>
      <c r="C185" s="236" t="s">
        <v>419</v>
      </c>
      <c r="D185" s="236" t="s">
        <v>222</v>
      </c>
      <c r="E185" s="237" t="s">
        <v>1441</v>
      </c>
      <c r="F185" s="238" t="s">
        <v>1442</v>
      </c>
      <c r="G185" s="239" t="s">
        <v>361</v>
      </c>
      <c r="H185" s="240">
        <v>50</v>
      </c>
      <c r="I185" s="241"/>
      <c r="J185" s="242">
        <f>ROUND(I185*H185,2)</f>
        <v>0</v>
      </c>
      <c r="K185" s="238" t="s">
        <v>1251</v>
      </c>
      <c r="L185" s="71"/>
      <c r="M185" s="243" t="s">
        <v>21</v>
      </c>
      <c r="N185" s="244" t="s">
        <v>43</v>
      </c>
      <c r="O185" s="46"/>
      <c r="P185" s="221">
        <f>O185*H185</f>
        <v>0</v>
      </c>
      <c r="Q185" s="221">
        <v>0</v>
      </c>
      <c r="R185" s="221">
        <f>Q185*H185</f>
        <v>0</v>
      </c>
      <c r="S185" s="221">
        <v>0</v>
      </c>
      <c r="T185" s="222">
        <f>S185*H185</f>
        <v>0</v>
      </c>
      <c r="AR185" s="23" t="s">
        <v>248</v>
      </c>
      <c r="AT185" s="23" t="s">
        <v>222</v>
      </c>
      <c r="AU185" s="23" t="s">
        <v>80</v>
      </c>
      <c r="AY185" s="23" t="s">
        <v>181</v>
      </c>
      <c r="BE185" s="223">
        <f>IF(N185="základní",J185,0)</f>
        <v>0</v>
      </c>
      <c r="BF185" s="223">
        <f>IF(N185="snížená",J185,0)</f>
        <v>0</v>
      </c>
      <c r="BG185" s="223">
        <f>IF(N185="zákl. přenesená",J185,0)</f>
        <v>0</v>
      </c>
      <c r="BH185" s="223">
        <f>IF(N185="sníž. přenesená",J185,0)</f>
        <v>0</v>
      </c>
      <c r="BI185" s="223">
        <f>IF(N185="nulová",J185,0)</f>
        <v>0</v>
      </c>
      <c r="BJ185" s="23" t="s">
        <v>80</v>
      </c>
      <c r="BK185" s="223">
        <f>ROUND(I185*H185,2)</f>
        <v>0</v>
      </c>
      <c r="BL185" s="23" t="s">
        <v>248</v>
      </c>
      <c r="BM185" s="23" t="s">
        <v>1443</v>
      </c>
    </row>
    <row r="186" s="1" customFormat="1">
      <c r="B186" s="45"/>
      <c r="C186" s="73"/>
      <c r="D186" s="226" t="s">
        <v>1253</v>
      </c>
      <c r="E186" s="73"/>
      <c r="F186" s="249" t="s">
        <v>1444</v>
      </c>
      <c r="G186" s="73"/>
      <c r="H186" s="73"/>
      <c r="I186" s="183"/>
      <c r="J186" s="73"/>
      <c r="K186" s="73"/>
      <c r="L186" s="71"/>
      <c r="M186" s="250"/>
      <c r="N186" s="46"/>
      <c r="O186" s="46"/>
      <c r="P186" s="46"/>
      <c r="Q186" s="46"/>
      <c r="R186" s="46"/>
      <c r="S186" s="46"/>
      <c r="T186" s="94"/>
      <c r="AT186" s="23" t="s">
        <v>1253</v>
      </c>
      <c r="AU186" s="23" t="s">
        <v>80</v>
      </c>
    </row>
    <row r="187" s="1" customFormat="1" ht="16.5" customHeight="1">
      <c r="B187" s="45"/>
      <c r="C187" s="236" t="s">
        <v>423</v>
      </c>
      <c r="D187" s="236" t="s">
        <v>222</v>
      </c>
      <c r="E187" s="237" t="s">
        <v>1445</v>
      </c>
      <c r="F187" s="238" t="s">
        <v>1446</v>
      </c>
      <c r="G187" s="239" t="s">
        <v>361</v>
      </c>
      <c r="H187" s="240">
        <v>35</v>
      </c>
      <c r="I187" s="241"/>
      <c r="J187" s="242">
        <f>ROUND(I187*H187,2)</f>
        <v>0</v>
      </c>
      <c r="K187" s="238" t="s">
        <v>1251</v>
      </c>
      <c r="L187" s="71"/>
      <c r="M187" s="243" t="s">
        <v>21</v>
      </c>
      <c r="N187" s="244" t="s">
        <v>43</v>
      </c>
      <c r="O187" s="46"/>
      <c r="P187" s="221">
        <f>O187*H187</f>
        <v>0</v>
      </c>
      <c r="Q187" s="221">
        <v>0</v>
      </c>
      <c r="R187" s="221">
        <f>Q187*H187</f>
        <v>0</v>
      </c>
      <c r="S187" s="221">
        <v>0</v>
      </c>
      <c r="T187" s="222">
        <f>S187*H187</f>
        <v>0</v>
      </c>
      <c r="AR187" s="23" t="s">
        <v>248</v>
      </c>
      <c r="AT187" s="23" t="s">
        <v>222</v>
      </c>
      <c r="AU187" s="23" t="s">
        <v>80</v>
      </c>
      <c r="AY187" s="23" t="s">
        <v>181</v>
      </c>
      <c r="BE187" s="223">
        <f>IF(N187="základní",J187,0)</f>
        <v>0</v>
      </c>
      <c r="BF187" s="223">
        <f>IF(N187="snížená",J187,0)</f>
        <v>0</v>
      </c>
      <c r="BG187" s="223">
        <f>IF(N187="zákl. přenesená",J187,0)</f>
        <v>0</v>
      </c>
      <c r="BH187" s="223">
        <f>IF(N187="sníž. přenesená",J187,0)</f>
        <v>0</v>
      </c>
      <c r="BI187" s="223">
        <f>IF(N187="nulová",J187,0)</f>
        <v>0</v>
      </c>
      <c r="BJ187" s="23" t="s">
        <v>80</v>
      </c>
      <c r="BK187" s="223">
        <f>ROUND(I187*H187,2)</f>
        <v>0</v>
      </c>
      <c r="BL187" s="23" t="s">
        <v>248</v>
      </c>
      <c r="BM187" s="23" t="s">
        <v>1447</v>
      </c>
    </row>
    <row r="188" s="1" customFormat="1">
      <c r="B188" s="45"/>
      <c r="C188" s="73"/>
      <c r="D188" s="226" t="s">
        <v>1253</v>
      </c>
      <c r="E188" s="73"/>
      <c r="F188" s="249" t="s">
        <v>1444</v>
      </c>
      <c r="G188" s="73"/>
      <c r="H188" s="73"/>
      <c r="I188" s="183"/>
      <c r="J188" s="73"/>
      <c r="K188" s="73"/>
      <c r="L188" s="71"/>
      <c r="M188" s="250"/>
      <c r="N188" s="46"/>
      <c r="O188" s="46"/>
      <c r="P188" s="46"/>
      <c r="Q188" s="46"/>
      <c r="R188" s="46"/>
      <c r="S188" s="46"/>
      <c r="T188" s="94"/>
      <c r="AT188" s="23" t="s">
        <v>1253</v>
      </c>
      <c r="AU188" s="23" t="s">
        <v>80</v>
      </c>
    </row>
    <row r="189" s="1" customFormat="1" ht="16.5" customHeight="1">
      <c r="B189" s="45"/>
      <c r="C189" s="236" t="s">
        <v>427</v>
      </c>
      <c r="D189" s="236" t="s">
        <v>222</v>
      </c>
      <c r="E189" s="237" t="s">
        <v>1448</v>
      </c>
      <c r="F189" s="238" t="s">
        <v>1449</v>
      </c>
      <c r="G189" s="239" t="s">
        <v>361</v>
      </c>
      <c r="H189" s="240">
        <v>80</v>
      </c>
      <c r="I189" s="241"/>
      <c r="J189" s="242">
        <f>ROUND(I189*H189,2)</f>
        <v>0</v>
      </c>
      <c r="K189" s="238" t="s">
        <v>1251</v>
      </c>
      <c r="L189" s="71"/>
      <c r="M189" s="243" t="s">
        <v>21</v>
      </c>
      <c r="N189" s="244" t="s">
        <v>43</v>
      </c>
      <c r="O189" s="46"/>
      <c r="P189" s="221">
        <f>O189*H189</f>
        <v>0</v>
      </c>
      <c r="Q189" s="221">
        <v>0</v>
      </c>
      <c r="R189" s="221">
        <f>Q189*H189</f>
        <v>0</v>
      </c>
      <c r="S189" s="221">
        <v>0</v>
      </c>
      <c r="T189" s="222">
        <f>S189*H189</f>
        <v>0</v>
      </c>
      <c r="AR189" s="23" t="s">
        <v>248</v>
      </c>
      <c r="AT189" s="23" t="s">
        <v>222</v>
      </c>
      <c r="AU189" s="23" t="s">
        <v>80</v>
      </c>
      <c r="AY189" s="23" t="s">
        <v>181</v>
      </c>
      <c r="BE189" s="223">
        <f>IF(N189="základní",J189,0)</f>
        <v>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23" t="s">
        <v>80</v>
      </c>
      <c r="BK189" s="223">
        <f>ROUND(I189*H189,2)</f>
        <v>0</v>
      </c>
      <c r="BL189" s="23" t="s">
        <v>248</v>
      </c>
      <c r="BM189" s="23" t="s">
        <v>1450</v>
      </c>
    </row>
    <row r="190" s="1" customFormat="1">
      <c r="B190" s="45"/>
      <c r="C190" s="73"/>
      <c r="D190" s="226" t="s">
        <v>1253</v>
      </c>
      <c r="E190" s="73"/>
      <c r="F190" s="249" t="s">
        <v>1444</v>
      </c>
      <c r="G190" s="73"/>
      <c r="H190" s="73"/>
      <c r="I190" s="183"/>
      <c r="J190" s="73"/>
      <c r="K190" s="73"/>
      <c r="L190" s="71"/>
      <c r="M190" s="250"/>
      <c r="N190" s="46"/>
      <c r="O190" s="46"/>
      <c r="P190" s="46"/>
      <c r="Q190" s="46"/>
      <c r="R190" s="46"/>
      <c r="S190" s="46"/>
      <c r="T190" s="94"/>
      <c r="AT190" s="23" t="s">
        <v>1253</v>
      </c>
      <c r="AU190" s="23" t="s">
        <v>80</v>
      </c>
    </row>
    <row r="191" s="1" customFormat="1" ht="16.5" customHeight="1">
      <c r="B191" s="45"/>
      <c r="C191" s="236" t="s">
        <v>432</v>
      </c>
      <c r="D191" s="236" t="s">
        <v>222</v>
      </c>
      <c r="E191" s="237" t="s">
        <v>1451</v>
      </c>
      <c r="F191" s="238" t="s">
        <v>1452</v>
      </c>
      <c r="G191" s="239" t="s">
        <v>185</v>
      </c>
      <c r="H191" s="240">
        <v>16</v>
      </c>
      <c r="I191" s="241"/>
      <c r="J191" s="242">
        <f>ROUND(I191*H191,2)</f>
        <v>0</v>
      </c>
      <c r="K191" s="238" t="s">
        <v>1251</v>
      </c>
      <c r="L191" s="71"/>
      <c r="M191" s="243" t="s">
        <v>21</v>
      </c>
      <c r="N191" s="244" t="s">
        <v>43</v>
      </c>
      <c r="O191" s="46"/>
      <c r="P191" s="221">
        <f>O191*H191</f>
        <v>0</v>
      </c>
      <c r="Q191" s="221">
        <v>0</v>
      </c>
      <c r="R191" s="221">
        <f>Q191*H191</f>
        <v>0</v>
      </c>
      <c r="S191" s="221">
        <v>0</v>
      </c>
      <c r="T191" s="222">
        <f>S191*H191</f>
        <v>0</v>
      </c>
      <c r="AR191" s="23" t="s">
        <v>248</v>
      </c>
      <c r="AT191" s="23" t="s">
        <v>222</v>
      </c>
      <c r="AU191" s="23" t="s">
        <v>80</v>
      </c>
      <c r="AY191" s="23" t="s">
        <v>181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23" t="s">
        <v>80</v>
      </c>
      <c r="BK191" s="223">
        <f>ROUND(I191*H191,2)</f>
        <v>0</v>
      </c>
      <c r="BL191" s="23" t="s">
        <v>248</v>
      </c>
      <c r="BM191" s="23" t="s">
        <v>1453</v>
      </c>
    </row>
    <row r="192" s="1" customFormat="1" ht="16.5" customHeight="1">
      <c r="B192" s="45"/>
      <c r="C192" s="236" t="s">
        <v>279</v>
      </c>
      <c r="D192" s="236" t="s">
        <v>222</v>
      </c>
      <c r="E192" s="237" t="s">
        <v>1454</v>
      </c>
      <c r="F192" s="238" t="s">
        <v>1455</v>
      </c>
      <c r="G192" s="239" t="s">
        <v>185</v>
      </c>
      <c r="H192" s="240">
        <v>3</v>
      </c>
      <c r="I192" s="241"/>
      <c r="J192" s="242">
        <f>ROUND(I192*H192,2)</f>
        <v>0</v>
      </c>
      <c r="K192" s="238" t="s">
        <v>1251</v>
      </c>
      <c r="L192" s="71"/>
      <c r="M192" s="243" t="s">
        <v>21</v>
      </c>
      <c r="N192" s="244" t="s">
        <v>43</v>
      </c>
      <c r="O192" s="46"/>
      <c r="P192" s="221">
        <f>O192*H192</f>
        <v>0</v>
      </c>
      <c r="Q192" s="221">
        <v>0</v>
      </c>
      <c r="R192" s="221">
        <f>Q192*H192</f>
        <v>0</v>
      </c>
      <c r="S192" s="221">
        <v>0</v>
      </c>
      <c r="T192" s="222">
        <f>S192*H192</f>
        <v>0</v>
      </c>
      <c r="AR192" s="23" t="s">
        <v>248</v>
      </c>
      <c r="AT192" s="23" t="s">
        <v>222</v>
      </c>
      <c r="AU192" s="23" t="s">
        <v>80</v>
      </c>
      <c r="AY192" s="23" t="s">
        <v>181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23" t="s">
        <v>80</v>
      </c>
      <c r="BK192" s="223">
        <f>ROUND(I192*H192,2)</f>
        <v>0</v>
      </c>
      <c r="BL192" s="23" t="s">
        <v>248</v>
      </c>
      <c r="BM192" s="23" t="s">
        <v>1456</v>
      </c>
    </row>
    <row r="193" s="1" customFormat="1" ht="16.5" customHeight="1">
      <c r="B193" s="45"/>
      <c r="C193" s="236" t="s">
        <v>317</v>
      </c>
      <c r="D193" s="236" t="s">
        <v>222</v>
      </c>
      <c r="E193" s="237" t="s">
        <v>1457</v>
      </c>
      <c r="F193" s="238" t="s">
        <v>1458</v>
      </c>
      <c r="G193" s="239" t="s">
        <v>185</v>
      </c>
      <c r="H193" s="240">
        <v>18</v>
      </c>
      <c r="I193" s="241"/>
      <c r="J193" s="242">
        <f>ROUND(I193*H193,2)</f>
        <v>0</v>
      </c>
      <c r="K193" s="238" t="s">
        <v>1251</v>
      </c>
      <c r="L193" s="71"/>
      <c r="M193" s="243" t="s">
        <v>21</v>
      </c>
      <c r="N193" s="244" t="s">
        <v>43</v>
      </c>
      <c r="O193" s="46"/>
      <c r="P193" s="221">
        <f>O193*H193</f>
        <v>0</v>
      </c>
      <c r="Q193" s="221">
        <v>0</v>
      </c>
      <c r="R193" s="221">
        <f>Q193*H193</f>
        <v>0</v>
      </c>
      <c r="S193" s="221">
        <v>0</v>
      </c>
      <c r="T193" s="222">
        <f>S193*H193</f>
        <v>0</v>
      </c>
      <c r="AR193" s="23" t="s">
        <v>248</v>
      </c>
      <c r="AT193" s="23" t="s">
        <v>222</v>
      </c>
      <c r="AU193" s="23" t="s">
        <v>80</v>
      </c>
      <c r="AY193" s="23" t="s">
        <v>181</v>
      </c>
      <c r="BE193" s="223">
        <f>IF(N193="základní",J193,0)</f>
        <v>0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23" t="s">
        <v>80</v>
      </c>
      <c r="BK193" s="223">
        <f>ROUND(I193*H193,2)</f>
        <v>0</v>
      </c>
      <c r="BL193" s="23" t="s">
        <v>248</v>
      </c>
      <c r="BM193" s="23" t="s">
        <v>1459</v>
      </c>
    </row>
    <row r="194" s="1" customFormat="1" ht="16.5" customHeight="1">
      <c r="B194" s="45"/>
      <c r="C194" s="236" t="s">
        <v>371</v>
      </c>
      <c r="D194" s="236" t="s">
        <v>222</v>
      </c>
      <c r="E194" s="237" t="s">
        <v>1460</v>
      </c>
      <c r="F194" s="238" t="s">
        <v>1461</v>
      </c>
      <c r="G194" s="239" t="s">
        <v>185</v>
      </c>
      <c r="H194" s="240">
        <v>5</v>
      </c>
      <c r="I194" s="241"/>
      <c r="J194" s="242">
        <f>ROUND(I194*H194,2)</f>
        <v>0</v>
      </c>
      <c r="K194" s="238" t="s">
        <v>1251</v>
      </c>
      <c r="L194" s="71"/>
      <c r="M194" s="243" t="s">
        <v>21</v>
      </c>
      <c r="N194" s="244" t="s">
        <v>43</v>
      </c>
      <c r="O194" s="46"/>
      <c r="P194" s="221">
        <f>O194*H194</f>
        <v>0</v>
      </c>
      <c r="Q194" s="221">
        <v>0</v>
      </c>
      <c r="R194" s="221">
        <f>Q194*H194</f>
        <v>0</v>
      </c>
      <c r="S194" s="221">
        <v>0</v>
      </c>
      <c r="T194" s="222">
        <f>S194*H194</f>
        <v>0</v>
      </c>
      <c r="AR194" s="23" t="s">
        <v>248</v>
      </c>
      <c r="AT194" s="23" t="s">
        <v>222</v>
      </c>
      <c r="AU194" s="23" t="s">
        <v>80</v>
      </c>
      <c r="AY194" s="23" t="s">
        <v>181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23" t="s">
        <v>80</v>
      </c>
      <c r="BK194" s="223">
        <f>ROUND(I194*H194,2)</f>
        <v>0</v>
      </c>
      <c r="BL194" s="23" t="s">
        <v>248</v>
      </c>
      <c r="BM194" s="23" t="s">
        <v>1462</v>
      </c>
    </row>
    <row r="195" s="1" customFormat="1" ht="16.5" customHeight="1">
      <c r="B195" s="45"/>
      <c r="C195" s="236" t="s">
        <v>413</v>
      </c>
      <c r="D195" s="236" t="s">
        <v>222</v>
      </c>
      <c r="E195" s="237" t="s">
        <v>1463</v>
      </c>
      <c r="F195" s="238" t="s">
        <v>1464</v>
      </c>
      <c r="G195" s="239" t="s">
        <v>185</v>
      </c>
      <c r="H195" s="240">
        <v>1</v>
      </c>
      <c r="I195" s="241"/>
      <c r="J195" s="242">
        <f>ROUND(I195*H195,2)</f>
        <v>0</v>
      </c>
      <c r="K195" s="238" t="s">
        <v>1251</v>
      </c>
      <c r="L195" s="71"/>
      <c r="M195" s="243" t="s">
        <v>21</v>
      </c>
      <c r="N195" s="244" t="s">
        <v>43</v>
      </c>
      <c r="O195" s="46"/>
      <c r="P195" s="221">
        <f>O195*H195</f>
        <v>0</v>
      </c>
      <c r="Q195" s="221">
        <v>0</v>
      </c>
      <c r="R195" s="221">
        <f>Q195*H195</f>
        <v>0</v>
      </c>
      <c r="S195" s="221">
        <v>0</v>
      </c>
      <c r="T195" s="222">
        <f>S195*H195</f>
        <v>0</v>
      </c>
      <c r="AR195" s="23" t="s">
        <v>248</v>
      </c>
      <c r="AT195" s="23" t="s">
        <v>222</v>
      </c>
      <c r="AU195" s="23" t="s">
        <v>80</v>
      </c>
      <c r="AY195" s="23" t="s">
        <v>181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23" t="s">
        <v>80</v>
      </c>
      <c r="BK195" s="223">
        <f>ROUND(I195*H195,2)</f>
        <v>0</v>
      </c>
      <c r="BL195" s="23" t="s">
        <v>248</v>
      </c>
      <c r="BM195" s="23" t="s">
        <v>1465</v>
      </c>
    </row>
    <row r="196" s="1" customFormat="1" ht="16.5" customHeight="1">
      <c r="B196" s="45"/>
      <c r="C196" s="236" t="s">
        <v>451</v>
      </c>
      <c r="D196" s="236" t="s">
        <v>222</v>
      </c>
      <c r="E196" s="237" t="s">
        <v>1466</v>
      </c>
      <c r="F196" s="238" t="s">
        <v>1467</v>
      </c>
      <c r="G196" s="239" t="s">
        <v>256</v>
      </c>
      <c r="H196" s="240">
        <v>3.3410000000000002</v>
      </c>
      <c r="I196" s="241"/>
      <c r="J196" s="242">
        <f>ROUND(I196*H196,2)</f>
        <v>0</v>
      </c>
      <c r="K196" s="238" t="s">
        <v>1251</v>
      </c>
      <c r="L196" s="71"/>
      <c r="M196" s="243" t="s">
        <v>21</v>
      </c>
      <c r="N196" s="244" t="s">
        <v>43</v>
      </c>
      <c r="O196" s="46"/>
      <c r="P196" s="221">
        <f>O196*H196</f>
        <v>0</v>
      </c>
      <c r="Q196" s="221">
        <v>0</v>
      </c>
      <c r="R196" s="221">
        <f>Q196*H196</f>
        <v>0</v>
      </c>
      <c r="S196" s="221">
        <v>0</v>
      </c>
      <c r="T196" s="222">
        <f>S196*H196</f>
        <v>0</v>
      </c>
      <c r="AR196" s="23" t="s">
        <v>248</v>
      </c>
      <c r="AT196" s="23" t="s">
        <v>222</v>
      </c>
      <c r="AU196" s="23" t="s">
        <v>80</v>
      </c>
      <c r="AY196" s="23" t="s">
        <v>181</v>
      </c>
      <c r="BE196" s="223">
        <f>IF(N196="základní",J196,0)</f>
        <v>0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23" t="s">
        <v>80</v>
      </c>
      <c r="BK196" s="223">
        <f>ROUND(I196*H196,2)</f>
        <v>0</v>
      </c>
      <c r="BL196" s="23" t="s">
        <v>248</v>
      </c>
      <c r="BM196" s="23" t="s">
        <v>1468</v>
      </c>
    </row>
    <row r="197" s="9" customFormat="1" ht="37.44" customHeight="1">
      <c r="B197" s="197"/>
      <c r="C197" s="198"/>
      <c r="D197" s="199" t="s">
        <v>71</v>
      </c>
      <c r="E197" s="200" t="s">
        <v>1469</v>
      </c>
      <c r="F197" s="200" t="s">
        <v>1470</v>
      </c>
      <c r="G197" s="198"/>
      <c r="H197" s="198"/>
      <c r="I197" s="201"/>
      <c r="J197" s="202">
        <f>BK197</f>
        <v>0</v>
      </c>
      <c r="K197" s="198"/>
      <c r="L197" s="203"/>
      <c r="M197" s="204"/>
      <c r="N197" s="205"/>
      <c r="O197" s="205"/>
      <c r="P197" s="206">
        <f>SUM(P198:P228)</f>
        <v>0</v>
      </c>
      <c r="Q197" s="205"/>
      <c r="R197" s="206">
        <f>SUM(R198:R228)</f>
        <v>0</v>
      </c>
      <c r="S197" s="205"/>
      <c r="T197" s="207">
        <f>SUM(T198:T228)</f>
        <v>0</v>
      </c>
      <c r="AR197" s="208" t="s">
        <v>82</v>
      </c>
      <c r="AT197" s="209" t="s">
        <v>71</v>
      </c>
      <c r="AU197" s="209" t="s">
        <v>72</v>
      </c>
      <c r="AY197" s="208" t="s">
        <v>181</v>
      </c>
      <c r="BK197" s="210">
        <f>SUM(BK198:BK228)</f>
        <v>0</v>
      </c>
    </row>
    <row r="198" s="1" customFormat="1" ht="16.5" customHeight="1">
      <c r="B198" s="45"/>
      <c r="C198" s="236" t="s">
        <v>455</v>
      </c>
      <c r="D198" s="236" t="s">
        <v>222</v>
      </c>
      <c r="E198" s="237" t="s">
        <v>1471</v>
      </c>
      <c r="F198" s="238" t="s">
        <v>1472</v>
      </c>
      <c r="G198" s="239" t="s">
        <v>361</v>
      </c>
      <c r="H198" s="240">
        <v>0.20000000000000001</v>
      </c>
      <c r="I198" s="241"/>
      <c r="J198" s="242">
        <f>ROUND(I198*H198,2)</f>
        <v>0</v>
      </c>
      <c r="K198" s="238" t="s">
        <v>1251</v>
      </c>
      <c r="L198" s="71"/>
      <c r="M198" s="243" t="s">
        <v>21</v>
      </c>
      <c r="N198" s="244" t="s">
        <v>43</v>
      </c>
      <c r="O198" s="46"/>
      <c r="P198" s="221">
        <f>O198*H198</f>
        <v>0</v>
      </c>
      <c r="Q198" s="221">
        <v>0</v>
      </c>
      <c r="R198" s="221">
        <f>Q198*H198</f>
        <v>0</v>
      </c>
      <c r="S198" s="221">
        <v>0</v>
      </c>
      <c r="T198" s="222">
        <f>S198*H198</f>
        <v>0</v>
      </c>
      <c r="AR198" s="23" t="s">
        <v>248</v>
      </c>
      <c r="AT198" s="23" t="s">
        <v>222</v>
      </c>
      <c r="AU198" s="23" t="s">
        <v>80</v>
      </c>
      <c r="AY198" s="23" t="s">
        <v>181</v>
      </c>
      <c r="BE198" s="223">
        <f>IF(N198="základní",J198,0)</f>
        <v>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23" t="s">
        <v>80</v>
      </c>
      <c r="BK198" s="223">
        <f>ROUND(I198*H198,2)</f>
        <v>0</v>
      </c>
      <c r="BL198" s="23" t="s">
        <v>248</v>
      </c>
      <c r="BM198" s="23" t="s">
        <v>1473</v>
      </c>
    </row>
    <row r="199" s="1" customFormat="1">
      <c r="B199" s="45"/>
      <c r="C199" s="73"/>
      <c r="D199" s="226" t="s">
        <v>1253</v>
      </c>
      <c r="E199" s="73"/>
      <c r="F199" s="249" t="s">
        <v>1474</v>
      </c>
      <c r="G199" s="73"/>
      <c r="H199" s="73"/>
      <c r="I199" s="183"/>
      <c r="J199" s="73"/>
      <c r="K199" s="73"/>
      <c r="L199" s="71"/>
      <c r="M199" s="250"/>
      <c r="N199" s="46"/>
      <c r="O199" s="46"/>
      <c r="P199" s="46"/>
      <c r="Q199" s="46"/>
      <c r="R199" s="46"/>
      <c r="S199" s="46"/>
      <c r="T199" s="94"/>
      <c r="AT199" s="23" t="s">
        <v>1253</v>
      </c>
      <c r="AU199" s="23" t="s">
        <v>80</v>
      </c>
    </row>
    <row r="200" s="1" customFormat="1" ht="16.5" customHeight="1">
      <c r="B200" s="45"/>
      <c r="C200" s="236" t="s">
        <v>459</v>
      </c>
      <c r="D200" s="236" t="s">
        <v>222</v>
      </c>
      <c r="E200" s="237" t="s">
        <v>1475</v>
      </c>
      <c r="F200" s="238" t="s">
        <v>1476</v>
      </c>
      <c r="G200" s="239" t="s">
        <v>361</v>
      </c>
      <c r="H200" s="240">
        <v>1</v>
      </c>
      <c r="I200" s="241"/>
      <c r="J200" s="242">
        <f>ROUND(I200*H200,2)</f>
        <v>0</v>
      </c>
      <c r="K200" s="238" t="s">
        <v>1251</v>
      </c>
      <c r="L200" s="71"/>
      <c r="M200" s="243" t="s">
        <v>21</v>
      </c>
      <c r="N200" s="244" t="s">
        <v>43</v>
      </c>
      <c r="O200" s="46"/>
      <c r="P200" s="221">
        <f>O200*H200</f>
        <v>0</v>
      </c>
      <c r="Q200" s="221">
        <v>0</v>
      </c>
      <c r="R200" s="221">
        <f>Q200*H200</f>
        <v>0</v>
      </c>
      <c r="S200" s="221">
        <v>0</v>
      </c>
      <c r="T200" s="222">
        <f>S200*H200</f>
        <v>0</v>
      </c>
      <c r="AR200" s="23" t="s">
        <v>248</v>
      </c>
      <c r="AT200" s="23" t="s">
        <v>222</v>
      </c>
      <c r="AU200" s="23" t="s">
        <v>80</v>
      </c>
      <c r="AY200" s="23" t="s">
        <v>181</v>
      </c>
      <c r="BE200" s="223">
        <f>IF(N200="základní",J200,0)</f>
        <v>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23" t="s">
        <v>80</v>
      </c>
      <c r="BK200" s="223">
        <f>ROUND(I200*H200,2)</f>
        <v>0</v>
      </c>
      <c r="BL200" s="23" t="s">
        <v>248</v>
      </c>
      <c r="BM200" s="23" t="s">
        <v>1477</v>
      </c>
    </row>
    <row r="201" s="1" customFormat="1">
      <c r="B201" s="45"/>
      <c r="C201" s="73"/>
      <c r="D201" s="226" t="s">
        <v>1253</v>
      </c>
      <c r="E201" s="73"/>
      <c r="F201" s="249" t="s">
        <v>1478</v>
      </c>
      <c r="G201" s="73"/>
      <c r="H201" s="73"/>
      <c r="I201" s="183"/>
      <c r="J201" s="73"/>
      <c r="K201" s="73"/>
      <c r="L201" s="71"/>
      <c r="M201" s="250"/>
      <c r="N201" s="46"/>
      <c r="O201" s="46"/>
      <c r="P201" s="46"/>
      <c r="Q201" s="46"/>
      <c r="R201" s="46"/>
      <c r="S201" s="46"/>
      <c r="T201" s="94"/>
      <c r="AT201" s="23" t="s">
        <v>1253</v>
      </c>
      <c r="AU201" s="23" t="s">
        <v>80</v>
      </c>
    </row>
    <row r="202" s="1" customFormat="1" ht="16.5" customHeight="1">
      <c r="B202" s="45"/>
      <c r="C202" s="236" t="s">
        <v>463</v>
      </c>
      <c r="D202" s="236" t="s">
        <v>222</v>
      </c>
      <c r="E202" s="237" t="s">
        <v>1479</v>
      </c>
      <c r="F202" s="238" t="s">
        <v>1480</v>
      </c>
      <c r="G202" s="239" t="s">
        <v>361</v>
      </c>
      <c r="H202" s="240">
        <v>12</v>
      </c>
      <c r="I202" s="241"/>
      <c r="J202" s="242">
        <f>ROUND(I202*H202,2)</f>
        <v>0</v>
      </c>
      <c r="K202" s="238" t="s">
        <v>1251</v>
      </c>
      <c r="L202" s="71"/>
      <c r="M202" s="243" t="s">
        <v>21</v>
      </c>
      <c r="N202" s="244" t="s">
        <v>43</v>
      </c>
      <c r="O202" s="46"/>
      <c r="P202" s="221">
        <f>O202*H202</f>
        <v>0</v>
      </c>
      <c r="Q202" s="221">
        <v>0</v>
      </c>
      <c r="R202" s="221">
        <f>Q202*H202</f>
        <v>0</v>
      </c>
      <c r="S202" s="221">
        <v>0</v>
      </c>
      <c r="T202" s="222">
        <f>S202*H202</f>
        <v>0</v>
      </c>
      <c r="AR202" s="23" t="s">
        <v>248</v>
      </c>
      <c r="AT202" s="23" t="s">
        <v>222</v>
      </c>
      <c r="AU202" s="23" t="s">
        <v>80</v>
      </c>
      <c r="AY202" s="23" t="s">
        <v>181</v>
      </c>
      <c r="BE202" s="223">
        <f>IF(N202="základní",J202,0)</f>
        <v>0</v>
      </c>
      <c r="BF202" s="223">
        <f>IF(N202="snížená",J202,0)</f>
        <v>0</v>
      </c>
      <c r="BG202" s="223">
        <f>IF(N202="zákl. přenesená",J202,0)</f>
        <v>0</v>
      </c>
      <c r="BH202" s="223">
        <f>IF(N202="sníž. přenesená",J202,0)</f>
        <v>0</v>
      </c>
      <c r="BI202" s="223">
        <f>IF(N202="nulová",J202,0)</f>
        <v>0</v>
      </c>
      <c r="BJ202" s="23" t="s">
        <v>80</v>
      </c>
      <c r="BK202" s="223">
        <f>ROUND(I202*H202,2)</f>
        <v>0</v>
      </c>
      <c r="BL202" s="23" t="s">
        <v>248</v>
      </c>
      <c r="BM202" s="23" t="s">
        <v>1481</v>
      </c>
    </row>
    <row r="203" s="1" customFormat="1">
      <c r="B203" s="45"/>
      <c r="C203" s="73"/>
      <c r="D203" s="226" t="s">
        <v>1253</v>
      </c>
      <c r="E203" s="73"/>
      <c r="F203" s="249" t="s">
        <v>1478</v>
      </c>
      <c r="G203" s="73"/>
      <c r="H203" s="73"/>
      <c r="I203" s="183"/>
      <c r="J203" s="73"/>
      <c r="K203" s="73"/>
      <c r="L203" s="71"/>
      <c r="M203" s="250"/>
      <c r="N203" s="46"/>
      <c r="O203" s="46"/>
      <c r="P203" s="46"/>
      <c r="Q203" s="46"/>
      <c r="R203" s="46"/>
      <c r="S203" s="46"/>
      <c r="T203" s="94"/>
      <c r="AT203" s="23" t="s">
        <v>1253</v>
      </c>
      <c r="AU203" s="23" t="s">
        <v>80</v>
      </c>
    </row>
    <row r="204" s="1" customFormat="1" ht="16.5" customHeight="1">
      <c r="B204" s="45"/>
      <c r="C204" s="236" t="s">
        <v>467</v>
      </c>
      <c r="D204" s="236" t="s">
        <v>222</v>
      </c>
      <c r="E204" s="237" t="s">
        <v>1482</v>
      </c>
      <c r="F204" s="238" t="s">
        <v>1483</v>
      </c>
      <c r="G204" s="239" t="s">
        <v>361</v>
      </c>
      <c r="H204" s="240">
        <v>20</v>
      </c>
      <c r="I204" s="241"/>
      <c r="J204" s="242">
        <f>ROUND(I204*H204,2)</f>
        <v>0</v>
      </c>
      <c r="K204" s="238" t="s">
        <v>1251</v>
      </c>
      <c r="L204" s="71"/>
      <c r="M204" s="243" t="s">
        <v>21</v>
      </c>
      <c r="N204" s="244" t="s">
        <v>43</v>
      </c>
      <c r="O204" s="46"/>
      <c r="P204" s="221">
        <f>O204*H204</f>
        <v>0</v>
      </c>
      <c r="Q204" s="221">
        <v>0</v>
      </c>
      <c r="R204" s="221">
        <f>Q204*H204</f>
        <v>0</v>
      </c>
      <c r="S204" s="221">
        <v>0</v>
      </c>
      <c r="T204" s="222">
        <f>S204*H204</f>
        <v>0</v>
      </c>
      <c r="AR204" s="23" t="s">
        <v>248</v>
      </c>
      <c r="AT204" s="23" t="s">
        <v>222</v>
      </c>
      <c r="AU204" s="23" t="s">
        <v>80</v>
      </c>
      <c r="AY204" s="23" t="s">
        <v>181</v>
      </c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23" t="s">
        <v>80</v>
      </c>
      <c r="BK204" s="223">
        <f>ROUND(I204*H204,2)</f>
        <v>0</v>
      </c>
      <c r="BL204" s="23" t="s">
        <v>248</v>
      </c>
      <c r="BM204" s="23" t="s">
        <v>1484</v>
      </c>
    </row>
    <row r="205" s="1" customFormat="1">
      <c r="B205" s="45"/>
      <c r="C205" s="73"/>
      <c r="D205" s="226" t="s">
        <v>1253</v>
      </c>
      <c r="E205" s="73"/>
      <c r="F205" s="249" t="s">
        <v>1478</v>
      </c>
      <c r="G205" s="73"/>
      <c r="H205" s="73"/>
      <c r="I205" s="183"/>
      <c r="J205" s="73"/>
      <c r="K205" s="73"/>
      <c r="L205" s="71"/>
      <c r="M205" s="250"/>
      <c r="N205" s="46"/>
      <c r="O205" s="46"/>
      <c r="P205" s="46"/>
      <c r="Q205" s="46"/>
      <c r="R205" s="46"/>
      <c r="S205" s="46"/>
      <c r="T205" s="94"/>
      <c r="AT205" s="23" t="s">
        <v>1253</v>
      </c>
      <c r="AU205" s="23" t="s">
        <v>80</v>
      </c>
    </row>
    <row r="206" s="1" customFormat="1" ht="16.5" customHeight="1">
      <c r="B206" s="45"/>
      <c r="C206" s="236" t="s">
        <v>471</v>
      </c>
      <c r="D206" s="236" t="s">
        <v>222</v>
      </c>
      <c r="E206" s="237" t="s">
        <v>1485</v>
      </c>
      <c r="F206" s="238" t="s">
        <v>1486</v>
      </c>
      <c r="G206" s="239" t="s">
        <v>361</v>
      </c>
      <c r="H206" s="240">
        <v>10</v>
      </c>
      <c r="I206" s="241"/>
      <c r="J206" s="242">
        <f>ROUND(I206*H206,2)</f>
        <v>0</v>
      </c>
      <c r="K206" s="238" t="s">
        <v>1251</v>
      </c>
      <c r="L206" s="71"/>
      <c r="M206" s="243" t="s">
        <v>21</v>
      </c>
      <c r="N206" s="244" t="s">
        <v>43</v>
      </c>
      <c r="O206" s="46"/>
      <c r="P206" s="221">
        <f>O206*H206</f>
        <v>0</v>
      </c>
      <c r="Q206" s="221">
        <v>0</v>
      </c>
      <c r="R206" s="221">
        <f>Q206*H206</f>
        <v>0</v>
      </c>
      <c r="S206" s="221">
        <v>0</v>
      </c>
      <c r="T206" s="222">
        <f>S206*H206</f>
        <v>0</v>
      </c>
      <c r="AR206" s="23" t="s">
        <v>248</v>
      </c>
      <c r="AT206" s="23" t="s">
        <v>222</v>
      </c>
      <c r="AU206" s="23" t="s">
        <v>80</v>
      </c>
      <c r="AY206" s="23" t="s">
        <v>181</v>
      </c>
      <c r="BE206" s="223">
        <f>IF(N206="základní",J206,0)</f>
        <v>0</v>
      </c>
      <c r="BF206" s="223">
        <f>IF(N206="snížená",J206,0)</f>
        <v>0</v>
      </c>
      <c r="BG206" s="223">
        <f>IF(N206="zákl. přenesená",J206,0)</f>
        <v>0</v>
      </c>
      <c r="BH206" s="223">
        <f>IF(N206="sníž. přenesená",J206,0)</f>
        <v>0</v>
      </c>
      <c r="BI206" s="223">
        <f>IF(N206="nulová",J206,0)</f>
        <v>0</v>
      </c>
      <c r="BJ206" s="23" t="s">
        <v>80</v>
      </c>
      <c r="BK206" s="223">
        <f>ROUND(I206*H206,2)</f>
        <v>0</v>
      </c>
      <c r="BL206" s="23" t="s">
        <v>248</v>
      </c>
      <c r="BM206" s="23" t="s">
        <v>1487</v>
      </c>
    </row>
    <row r="207" s="1" customFormat="1">
      <c r="B207" s="45"/>
      <c r="C207" s="73"/>
      <c r="D207" s="226" t="s">
        <v>1253</v>
      </c>
      <c r="E207" s="73"/>
      <c r="F207" s="249" t="s">
        <v>1478</v>
      </c>
      <c r="G207" s="73"/>
      <c r="H207" s="73"/>
      <c r="I207" s="183"/>
      <c r="J207" s="73"/>
      <c r="K207" s="73"/>
      <c r="L207" s="71"/>
      <c r="M207" s="250"/>
      <c r="N207" s="46"/>
      <c r="O207" s="46"/>
      <c r="P207" s="46"/>
      <c r="Q207" s="46"/>
      <c r="R207" s="46"/>
      <c r="S207" s="46"/>
      <c r="T207" s="94"/>
      <c r="AT207" s="23" t="s">
        <v>1253</v>
      </c>
      <c r="AU207" s="23" t="s">
        <v>80</v>
      </c>
    </row>
    <row r="208" s="1" customFormat="1" ht="16.5" customHeight="1">
      <c r="B208" s="45"/>
      <c r="C208" s="236" t="s">
        <v>475</v>
      </c>
      <c r="D208" s="236" t="s">
        <v>222</v>
      </c>
      <c r="E208" s="237" t="s">
        <v>1488</v>
      </c>
      <c r="F208" s="238" t="s">
        <v>1489</v>
      </c>
      <c r="G208" s="239" t="s">
        <v>361</v>
      </c>
      <c r="H208" s="240">
        <v>0.5</v>
      </c>
      <c r="I208" s="241"/>
      <c r="J208" s="242">
        <f>ROUND(I208*H208,2)</f>
        <v>0</v>
      </c>
      <c r="K208" s="238" t="s">
        <v>1251</v>
      </c>
      <c r="L208" s="71"/>
      <c r="M208" s="243" t="s">
        <v>21</v>
      </c>
      <c r="N208" s="244" t="s">
        <v>43</v>
      </c>
      <c r="O208" s="46"/>
      <c r="P208" s="221">
        <f>O208*H208</f>
        <v>0</v>
      </c>
      <c r="Q208" s="221">
        <v>0</v>
      </c>
      <c r="R208" s="221">
        <f>Q208*H208</f>
        <v>0</v>
      </c>
      <c r="S208" s="221">
        <v>0</v>
      </c>
      <c r="T208" s="222">
        <f>S208*H208</f>
        <v>0</v>
      </c>
      <c r="AR208" s="23" t="s">
        <v>248</v>
      </c>
      <c r="AT208" s="23" t="s">
        <v>222</v>
      </c>
      <c r="AU208" s="23" t="s">
        <v>80</v>
      </c>
      <c r="AY208" s="23" t="s">
        <v>181</v>
      </c>
      <c r="BE208" s="223">
        <f>IF(N208="základní",J208,0)</f>
        <v>0</v>
      </c>
      <c r="BF208" s="223">
        <f>IF(N208="snížená",J208,0)</f>
        <v>0</v>
      </c>
      <c r="BG208" s="223">
        <f>IF(N208="zákl. přenesená",J208,0)</f>
        <v>0</v>
      </c>
      <c r="BH208" s="223">
        <f>IF(N208="sníž. přenesená",J208,0)</f>
        <v>0</v>
      </c>
      <c r="BI208" s="223">
        <f>IF(N208="nulová",J208,0)</f>
        <v>0</v>
      </c>
      <c r="BJ208" s="23" t="s">
        <v>80</v>
      </c>
      <c r="BK208" s="223">
        <f>ROUND(I208*H208,2)</f>
        <v>0</v>
      </c>
      <c r="BL208" s="23" t="s">
        <v>248</v>
      </c>
      <c r="BM208" s="23" t="s">
        <v>1490</v>
      </c>
    </row>
    <row r="209" s="1" customFormat="1">
      <c r="B209" s="45"/>
      <c r="C209" s="73"/>
      <c r="D209" s="226" t="s">
        <v>1253</v>
      </c>
      <c r="E209" s="73"/>
      <c r="F209" s="249" t="s">
        <v>1478</v>
      </c>
      <c r="G209" s="73"/>
      <c r="H209" s="73"/>
      <c r="I209" s="183"/>
      <c r="J209" s="73"/>
      <c r="K209" s="73"/>
      <c r="L209" s="71"/>
      <c r="M209" s="250"/>
      <c r="N209" s="46"/>
      <c r="O209" s="46"/>
      <c r="P209" s="46"/>
      <c r="Q209" s="46"/>
      <c r="R209" s="46"/>
      <c r="S209" s="46"/>
      <c r="T209" s="94"/>
      <c r="AT209" s="23" t="s">
        <v>1253</v>
      </c>
      <c r="AU209" s="23" t="s">
        <v>80</v>
      </c>
    </row>
    <row r="210" s="1" customFormat="1" ht="16.5" customHeight="1">
      <c r="B210" s="45"/>
      <c r="C210" s="236" t="s">
        <v>482</v>
      </c>
      <c r="D210" s="236" t="s">
        <v>222</v>
      </c>
      <c r="E210" s="237" t="s">
        <v>1491</v>
      </c>
      <c r="F210" s="238" t="s">
        <v>1492</v>
      </c>
      <c r="G210" s="239" t="s">
        <v>361</v>
      </c>
      <c r="H210" s="240">
        <v>2</v>
      </c>
      <c r="I210" s="241"/>
      <c r="J210" s="242">
        <f>ROUND(I210*H210,2)</f>
        <v>0</v>
      </c>
      <c r="K210" s="238" t="s">
        <v>1251</v>
      </c>
      <c r="L210" s="71"/>
      <c r="M210" s="243" t="s">
        <v>21</v>
      </c>
      <c r="N210" s="244" t="s">
        <v>43</v>
      </c>
      <c r="O210" s="46"/>
      <c r="P210" s="221">
        <f>O210*H210</f>
        <v>0</v>
      </c>
      <c r="Q210" s="221">
        <v>0</v>
      </c>
      <c r="R210" s="221">
        <f>Q210*H210</f>
        <v>0</v>
      </c>
      <c r="S210" s="221">
        <v>0</v>
      </c>
      <c r="T210" s="222">
        <f>S210*H210</f>
        <v>0</v>
      </c>
      <c r="AR210" s="23" t="s">
        <v>248</v>
      </c>
      <c r="AT210" s="23" t="s">
        <v>222</v>
      </c>
      <c r="AU210" s="23" t="s">
        <v>80</v>
      </c>
      <c r="AY210" s="23" t="s">
        <v>181</v>
      </c>
      <c r="BE210" s="223">
        <f>IF(N210="základní",J210,0)</f>
        <v>0</v>
      </c>
      <c r="BF210" s="223">
        <f>IF(N210="snížená",J210,0)</f>
        <v>0</v>
      </c>
      <c r="BG210" s="223">
        <f>IF(N210="zákl. přenesená",J210,0)</f>
        <v>0</v>
      </c>
      <c r="BH210" s="223">
        <f>IF(N210="sníž. přenesená",J210,0)</f>
        <v>0</v>
      </c>
      <c r="BI210" s="223">
        <f>IF(N210="nulová",J210,0)</f>
        <v>0</v>
      </c>
      <c r="BJ210" s="23" t="s">
        <v>80</v>
      </c>
      <c r="BK210" s="223">
        <f>ROUND(I210*H210,2)</f>
        <v>0</v>
      </c>
      <c r="BL210" s="23" t="s">
        <v>248</v>
      </c>
      <c r="BM210" s="23" t="s">
        <v>1493</v>
      </c>
    </row>
    <row r="211" s="1" customFormat="1">
      <c r="B211" s="45"/>
      <c r="C211" s="73"/>
      <c r="D211" s="226" t="s">
        <v>1253</v>
      </c>
      <c r="E211" s="73"/>
      <c r="F211" s="249" t="s">
        <v>1478</v>
      </c>
      <c r="G211" s="73"/>
      <c r="H211" s="73"/>
      <c r="I211" s="183"/>
      <c r="J211" s="73"/>
      <c r="K211" s="73"/>
      <c r="L211" s="71"/>
      <c r="M211" s="250"/>
      <c r="N211" s="46"/>
      <c r="O211" s="46"/>
      <c r="P211" s="46"/>
      <c r="Q211" s="46"/>
      <c r="R211" s="46"/>
      <c r="S211" s="46"/>
      <c r="T211" s="94"/>
      <c r="AT211" s="23" t="s">
        <v>1253</v>
      </c>
      <c r="AU211" s="23" t="s">
        <v>80</v>
      </c>
    </row>
    <row r="212" s="1" customFormat="1" ht="16.5" customHeight="1">
      <c r="B212" s="45"/>
      <c r="C212" s="236" t="s">
        <v>486</v>
      </c>
      <c r="D212" s="236" t="s">
        <v>222</v>
      </c>
      <c r="E212" s="237" t="s">
        <v>1494</v>
      </c>
      <c r="F212" s="238" t="s">
        <v>1495</v>
      </c>
      <c r="G212" s="239" t="s">
        <v>361</v>
      </c>
      <c r="H212" s="240">
        <v>2</v>
      </c>
      <c r="I212" s="241"/>
      <c r="J212" s="242">
        <f>ROUND(I212*H212,2)</f>
        <v>0</v>
      </c>
      <c r="K212" s="238" t="s">
        <v>1251</v>
      </c>
      <c r="L212" s="71"/>
      <c r="M212" s="243" t="s">
        <v>21</v>
      </c>
      <c r="N212" s="244" t="s">
        <v>43</v>
      </c>
      <c r="O212" s="46"/>
      <c r="P212" s="221">
        <f>O212*H212</f>
        <v>0</v>
      </c>
      <c r="Q212" s="221">
        <v>0</v>
      </c>
      <c r="R212" s="221">
        <f>Q212*H212</f>
        <v>0</v>
      </c>
      <c r="S212" s="221">
        <v>0</v>
      </c>
      <c r="T212" s="222">
        <f>S212*H212</f>
        <v>0</v>
      </c>
      <c r="AR212" s="23" t="s">
        <v>248</v>
      </c>
      <c r="AT212" s="23" t="s">
        <v>222</v>
      </c>
      <c r="AU212" s="23" t="s">
        <v>80</v>
      </c>
      <c r="AY212" s="23" t="s">
        <v>181</v>
      </c>
      <c r="BE212" s="223">
        <f>IF(N212="základní",J212,0)</f>
        <v>0</v>
      </c>
      <c r="BF212" s="223">
        <f>IF(N212="snížená",J212,0)</f>
        <v>0</v>
      </c>
      <c r="BG212" s="223">
        <f>IF(N212="zákl. přenesená",J212,0)</f>
        <v>0</v>
      </c>
      <c r="BH212" s="223">
        <f>IF(N212="sníž. přenesená",J212,0)</f>
        <v>0</v>
      </c>
      <c r="BI212" s="223">
        <f>IF(N212="nulová",J212,0)</f>
        <v>0</v>
      </c>
      <c r="BJ212" s="23" t="s">
        <v>80</v>
      </c>
      <c r="BK212" s="223">
        <f>ROUND(I212*H212,2)</f>
        <v>0</v>
      </c>
      <c r="BL212" s="23" t="s">
        <v>248</v>
      </c>
      <c r="BM212" s="23" t="s">
        <v>1496</v>
      </c>
    </row>
    <row r="213" s="1" customFormat="1">
      <c r="B213" s="45"/>
      <c r="C213" s="73"/>
      <c r="D213" s="226" t="s">
        <v>1253</v>
      </c>
      <c r="E213" s="73"/>
      <c r="F213" s="249" t="s">
        <v>1478</v>
      </c>
      <c r="G213" s="73"/>
      <c r="H213" s="73"/>
      <c r="I213" s="183"/>
      <c r="J213" s="73"/>
      <c r="K213" s="73"/>
      <c r="L213" s="71"/>
      <c r="M213" s="250"/>
      <c r="N213" s="46"/>
      <c r="O213" s="46"/>
      <c r="P213" s="46"/>
      <c r="Q213" s="46"/>
      <c r="R213" s="46"/>
      <c r="S213" s="46"/>
      <c r="T213" s="94"/>
      <c r="AT213" s="23" t="s">
        <v>1253</v>
      </c>
      <c r="AU213" s="23" t="s">
        <v>80</v>
      </c>
    </row>
    <row r="214" s="1" customFormat="1" ht="16.5" customHeight="1">
      <c r="B214" s="45"/>
      <c r="C214" s="236" t="s">
        <v>490</v>
      </c>
      <c r="D214" s="236" t="s">
        <v>222</v>
      </c>
      <c r="E214" s="237" t="s">
        <v>1497</v>
      </c>
      <c r="F214" s="238" t="s">
        <v>1498</v>
      </c>
      <c r="G214" s="239" t="s">
        <v>185</v>
      </c>
      <c r="H214" s="240">
        <v>2</v>
      </c>
      <c r="I214" s="241"/>
      <c r="J214" s="242">
        <f>ROUND(I214*H214,2)</f>
        <v>0</v>
      </c>
      <c r="K214" s="238" t="s">
        <v>1251</v>
      </c>
      <c r="L214" s="71"/>
      <c r="M214" s="243" t="s">
        <v>21</v>
      </c>
      <c r="N214" s="244" t="s">
        <v>43</v>
      </c>
      <c r="O214" s="46"/>
      <c r="P214" s="221">
        <f>O214*H214</f>
        <v>0</v>
      </c>
      <c r="Q214" s="221">
        <v>0</v>
      </c>
      <c r="R214" s="221">
        <f>Q214*H214</f>
        <v>0</v>
      </c>
      <c r="S214" s="221">
        <v>0</v>
      </c>
      <c r="T214" s="222">
        <f>S214*H214</f>
        <v>0</v>
      </c>
      <c r="AR214" s="23" t="s">
        <v>248</v>
      </c>
      <c r="AT214" s="23" t="s">
        <v>222</v>
      </c>
      <c r="AU214" s="23" t="s">
        <v>80</v>
      </c>
      <c r="AY214" s="23" t="s">
        <v>181</v>
      </c>
      <c r="BE214" s="223">
        <f>IF(N214="základní",J214,0)</f>
        <v>0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23" t="s">
        <v>80</v>
      </c>
      <c r="BK214" s="223">
        <f>ROUND(I214*H214,2)</f>
        <v>0</v>
      </c>
      <c r="BL214" s="23" t="s">
        <v>248</v>
      </c>
      <c r="BM214" s="23" t="s">
        <v>1499</v>
      </c>
    </row>
    <row r="215" s="1" customFormat="1">
      <c r="B215" s="45"/>
      <c r="C215" s="73"/>
      <c r="D215" s="226" t="s">
        <v>1253</v>
      </c>
      <c r="E215" s="73"/>
      <c r="F215" s="249" t="s">
        <v>1500</v>
      </c>
      <c r="G215" s="73"/>
      <c r="H215" s="73"/>
      <c r="I215" s="183"/>
      <c r="J215" s="73"/>
      <c r="K215" s="73"/>
      <c r="L215" s="71"/>
      <c r="M215" s="250"/>
      <c r="N215" s="46"/>
      <c r="O215" s="46"/>
      <c r="P215" s="46"/>
      <c r="Q215" s="46"/>
      <c r="R215" s="46"/>
      <c r="S215" s="46"/>
      <c r="T215" s="94"/>
      <c r="AT215" s="23" t="s">
        <v>1253</v>
      </c>
      <c r="AU215" s="23" t="s">
        <v>80</v>
      </c>
    </row>
    <row r="216" s="1" customFormat="1" ht="16.5" customHeight="1">
      <c r="B216" s="45"/>
      <c r="C216" s="236" t="s">
        <v>494</v>
      </c>
      <c r="D216" s="236" t="s">
        <v>222</v>
      </c>
      <c r="E216" s="237" t="s">
        <v>1501</v>
      </c>
      <c r="F216" s="238" t="s">
        <v>1502</v>
      </c>
      <c r="G216" s="239" t="s">
        <v>361</v>
      </c>
      <c r="H216" s="240">
        <v>46.200000000000003</v>
      </c>
      <c r="I216" s="241"/>
      <c r="J216" s="242">
        <f>ROUND(I216*H216,2)</f>
        <v>0</v>
      </c>
      <c r="K216" s="238" t="s">
        <v>1251</v>
      </c>
      <c r="L216" s="71"/>
      <c r="M216" s="243" t="s">
        <v>21</v>
      </c>
      <c r="N216" s="244" t="s">
        <v>43</v>
      </c>
      <c r="O216" s="46"/>
      <c r="P216" s="221">
        <f>O216*H216</f>
        <v>0</v>
      </c>
      <c r="Q216" s="221">
        <v>0</v>
      </c>
      <c r="R216" s="221">
        <f>Q216*H216</f>
        <v>0</v>
      </c>
      <c r="S216" s="221">
        <v>0</v>
      </c>
      <c r="T216" s="222">
        <f>S216*H216</f>
        <v>0</v>
      </c>
      <c r="AR216" s="23" t="s">
        <v>248</v>
      </c>
      <c r="AT216" s="23" t="s">
        <v>222</v>
      </c>
      <c r="AU216" s="23" t="s">
        <v>80</v>
      </c>
      <c r="AY216" s="23" t="s">
        <v>181</v>
      </c>
      <c r="BE216" s="223">
        <f>IF(N216="základní",J216,0)</f>
        <v>0</v>
      </c>
      <c r="BF216" s="223">
        <f>IF(N216="snížená",J216,0)</f>
        <v>0</v>
      </c>
      <c r="BG216" s="223">
        <f>IF(N216="zákl. přenesená",J216,0)</f>
        <v>0</v>
      </c>
      <c r="BH216" s="223">
        <f>IF(N216="sníž. přenesená",J216,0)</f>
        <v>0</v>
      </c>
      <c r="BI216" s="223">
        <f>IF(N216="nulová",J216,0)</f>
        <v>0</v>
      </c>
      <c r="BJ216" s="23" t="s">
        <v>80</v>
      </c>
      <c r="BK216" s="223">
        <f>ROUND(I216*H216,2)</f>
        <v>0</v>
      </c>
      <c r="BL216" s="23" t="s">
        <v>248</v>
      </c>
      <c r="BM216" s="23" t="s">
        <v>1503</v>
      </c>
    </row>
    <row r="217" s="1" customFormat="1">
      <c r="B217" s="45"/>
      <c r="C217" s="73"/>
      <c r="D217" s="226" t="s">
        <v>1253</v>
      </c>
      <c r="E217" s="73"/>
      <c r="F217" s="249" t="s">
        <v>1504</v>
      </c>
      <c r="G217" s="73"/>
      <c r="H217" s="73"/>
      <c r="I217" s="183"/>
      <c r="J217" s="73"/>
      <c r="K217" s="73"/>
      <c r="L217" s="71"/>
      <c r="M217" s="250"/>
      <c r="N217" s="46"/>
      <c r="O217" s="46"/>
      <c r="P217" s="46"/>
      <c r="Q217" s="46"/>
      <c r="R217" s="46"/>
      <c r="S217" s="46"/>
      <c r="T217" s="94"/>
      <c r="AT217" s="23" t="s">
        <v>1253</v>
      </c>
      <c r="AU217" s="23" t="s">
        <v>80</v>
      </c>
    </row>
    <row r="218" s="1" customFormat="1" ht="16.5" customHeight="1">
      <c r="B218" s="45"/>
      <c r="C218" s="236" t="s">
        <v>498</v>
      </c>
      <c r="D218" s="236" t="s">
        <v>222</v>
      </c>
      <c r="E218" s="237" t="s">
        <v>1505</v>
      </c>
      <c r="F218" s="238" t="s">
        <v>1506</v>
      </c>
      <c r="G218" s="239" t="s">
        <v>185</v>
      </c>
      <c r="H218" s="240">
        <v>1</v>
      </c>
      <c r="I218" s="241"/>
      <c r="J218" s="242">
        <f>ROUND(I218*H218,2)</f>
        <v>0</v>
      </c>
      <c r="K218" s="238" t="s">
        <v>1251</v>
      </c>
      <c r="L218" s="71"/>
      <c r="M218" s="243" t="s">
        <v>21</v>
      </c>
      <c r="N218" s="244" t="s">
        <v>43</v>
      </c>
      <c r="O218" s="46"/>
      <c r="P218" s="221">
        <f>O218*H218</f>
        <v>0</v>
      </c>
      <c r="Q218" s="221">
        <v>0</v>
      </c>
      <c r="R218" s="221">
        <f>Q218*H218</f>
        <v>0</v>
      </c>
      <c r="S218" s="221">
        <v>0</v>
      </c>
      <c r="T218" s="222">
        <f>S218*H218</f>
        <v>0</v>
      </c>
      <c r="AR218" s="23" t="s">
        <v>248</v>
      </c>
      <c r="AT218" s="23" t="s">
        <v>222</v>
      </c>
      <c r="AU218" s="23" t="s">
        <v>80</v>
      </c>
      <c r="AY218" s="23" t="s">
        <v>181</v>
      </c>
      <c r="BE218" s="223">
        <f>IF(N218="základní",J218,0)</f>
        <v>0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23" t="s">
        <v>80</v>
      </c>
      <c r="BK218" s="223">
        <f>ROUND(I218*H218,2)</f>
        <v>0</v>
      </c>
      <c r="BL218" s="23" t="s">
        <v>248</v>
      </c>
      <c r="BM218" s="23" t="s">
        <v>1507</v>
      </c>
    </row>
    <row r="219" s="1" customFormat="1">
      <c r="B219" s="45"/>
      <c r="C219" s="73"/>
      <c r="D219" s="226" t="s">
        <v>1253</v>
      </c>
      <c r="E219" s="73"/>
      <c r="F219" s="249" t="s">
        <v>1508</v>
      </c>
      <c r="G219" s="73"/>
      <c r="H219" s="73"/>
      <c r="I219" s="183"/>
      <c r="J219" s="73"/>
      <c r="K219" s="73"/>
      <c r="L219" s="71"/>
      <c r="M219" s="250"/>
      <c r="N219" s="46"/>
      <c r="O219" s="46"/>
      <c r="P219" s="46"/>
      <c r="Q219" s="46"/>
      <c r="R219" s="46"/>
      <c r="S219" s="46"/>
      <c r="T219" s="94"/>
      <c r="AT219" s="23" t="s">
        <v>1253</v>
      </c>
      <c r="AU219" s="23" t="s">
        <v>80</v>
      </c>
    </row>
    <row r="220" s="1" customFormat="1" ht="16.5" customHeight="1">
      <c r="B220" s="45"/>
      <c r="C220" s="236" t="s">
        <v>502</v>
      </c>
      <c r="D220" s="236" t="s">
        <v>222</v>
      </c>
      <c r="E220" s="237" t="s">
        <v>1509</v>
      </c>
      <c r="F220" s="238" t="s">
        <v>1510</v>
      </c>
      <c r="G220" s="239" t="s">
        <v>185</v>
      </c>
      <c r="H220" s="240">
        <v>2</v>
      </c>
      <c r="I220" s="241"/>
      <c r="J220" s="242">
        <f>ROUND(I220*H220,2)</f>
        <v>0</v>
      </c>
      <c r="K220" s="238" t="s">
        <v>1251</v>
      </c>
      <c r="L220" s="71"/>
      <c r="M220" s="243" t="s">
        <v>21</v>
      </c>
      <c r="N220" s="244" t="s">
        <v>43</v>
      </c>
      <c r="O220" s="46"/>
      <c r="P220" s="221">
        <f>O220*H220</f>
        <v>0</v>
      </c>
      <c r="Q220" s="221">
        <v>0</v>
      </c>
      <c r="R220" s="221">
        <f>Q220*H220</f>
        <v>0</v>
      </c>
      <c r="S220" s="221">
        <v>0</v>
      </c>
      <c r="T220" s="222">
        <f>S220*H220</f>
        <v>0</v>
      </c>
      <c r="AR220" s="23" t="s">
        <v>248</v>
      </c>
      <c r="AT220" s="23" t="s">
        <v>222</v>
      </c>
      <c r="AU220" s="23" t="s">
        <v>80</v>
      </c>
      <c r="AY220" s="23" t="s">
        <v>181</v>
      </c>
      <c r="BE220" s="223">
        <f>IF(N220="základní",J220,0)</f>
        <v>0</v>
      </c>
      <c r="BF220" s="223">
        <f>IF(N220="snížená",J220,0)</f>
        <v>0</v>
      </c>
      <c r="BG220" s="223">
        <f>IF(N220="zákl. přenesená",J220,0)</f>
        <v>0</v>
      </c>
      <c r="BH220" s="223">
        <f>IF(N220="sníž. přenesená",J220,0)</f>
        <v>0</v>
      </c>
      <c r="BI220" s="223">
        <f>IF(N220="nulová",J220,0)</f>
        <v>0</v>
      </c>
      <c r="BJ220" s="23" t="s">
        <v>80</v>
      </c>
      <c r="BK220" s="223">
        <f>ROUND(I220*H220,2)</f>
        <v>0</v>
      </c>
      <c r="BL220" s="23" t="s">
        <v>248</v>
      </c>
      <c r="BM220" s="23" t="s">
        <v>1511</v>
      </c>
    </row>
    <row r="221" s="1" customFormat="1" ht="16.5" customHeight="1">
      <c r="B221" s="45"/>
      <c r="C221" s="236" t="s">
        <v>506</v>
      </c>
      <c r="D221" s="236" t="s">
        <v>222</v>
      </c>
      <c r="E221" s="237" t="s">
        <v>1512</v>
      </c>
      <c r="F221" s="238" t="s">
        <v>1513</v>
      </c>
      <c r="G221" s="239" t="s">
        <v>185</v>
      </c>
      <c r="H221" s="240">
        <v>1</v>
      </c>
      <c r="I221" s="241"/>
      <c r="J221" s="242">
        <f>ROUND(I221*H221,2)</f>
        <v>0</v>
      </c>
      <c r="K221" s="238" t="s">
        <v>1251</v>
      </c>
      <c r="L221" s="71"/>
      <c r="M221" s="243" t="s">
        <v>21</v>
      </c>
      <c r="N221" s="244" t="s">
        <v>43</v>
      </c>
      <c r="O221" s="46"/>
      <c r="P221" s="221">
        <f>O221*H221</f>
        <v>0</v>
      </c>
      <c r="Q221" s="221">
        <v>0</v>
      </c>
      <c r="R221" s="221">
        <f>Q221*H221</f>
        <v>0</v>
      </c>
      <c r="S221" s="221">
        <v>0</v>
      </c>
      <c r="T221" s="222">
        <f>S221*H221</f>
        <v>0</v>
      </c>
      <c r="AR221" s="23" t="s">
        <v>248</v>
      </c>
      <c r="AT221" s="23" t="s">
        <v>222</v>
      </c>
      <c r="AU221" s="23" t="s">
        <v>80</v>
      </c>
      <c r="AY221" s="23" t="s">
        <v>181</v>
      </c>
      <c r="BE221" s="223">
        <f>IF(N221="základní",J221,0)</f>
        <v>0</v>
      </c>
      <c r="BF221" s="223">
        <f>IF(N221="snížená",J221,0)</f>
        <v>0</v>
      </c>
      <c r="BG221" s="223">
        <f>IF(N221="zákl. přenesená",J221,0)</f>
        <v>0</v>
      </c>
      <c r="BH221" s="223">
        <f>IF(N221="sníž. přenesená",J221,0)</f>
        <v>0</v>
      </c>
      <c r="BI221" s="223">
        <f>IF(N221="nulová",J221,0)</f>
        <v>0</v>
      </c>
      <c r="BJ221" s="23" t="s">
        <v>80</v>
      </c>
      <c r="BK221" s="223">
        <f>ROUND(I221*H221,2)</f>
        <v>0</v>
      </c>
      <c r="BL221" s="23" t="s">
        <v>248</v>
      </c>
      <c r="BM221" s="23" t="s">
        <v>1514</v>
      </c>
    </row>
    <row r="222" s="1" customFormat="1" ht="16.5" customHeight="1">
      <c r="B222" s="45"/>
      <c r="C222" s="236" t="s">
        <v>510</v>
      </c>
      <c r="D222" s="236" t="s">
        <v>222</v>
      </c>
      <c r="E222" s="237" t="s">
        <v>1515</v>
      </c>
      <c r="F222" s="238" t="s">
        <v>1516</v>
      </c>
      <c r="G222" s="239" t="s">
        <v>185</v>
      </c>
      <c r="H222" s="240">
        <v>1</v>
      </c>
      <c r="I222" s="241"/>
      <c r="J222" s="242">
        <f>ROUND(I222*H222,2)</f>
        <v>0</v>
      </c>
      <c r="K222" s="238" t="s">
        <v>1251</v>
      </c>
      <c r="L222" s="71"/>
      <c r="M222" s="243" t="s">
        <v>21</v>
      </c>
      <c r="N222" s="244" t="s">
        <v>43</v>
      </c>
      <c r="O222" s="46"/>
      <c r="P222" s="221">
        <f>O222*H222</f>
        <v>0</v>
      </c>
      <c r="Q222" s="221">
        <v>0</v>
      </c>
      <c r="R222" s="221">
        <f>Q222*H222</f>
        <v>0</v>
      </c>
      <c r="S222" s="221">
        <v>0</v>
      </c>
      <c r="T222" s="222">
        <f>S222*H222</f>
        <v>0</v>
      </c>
      <c r="AR222" s="23" t="s">
        <v>248</v>
      </c>
      <c r="AT222" s="23" t="s">
        <v>222</v>
      </c>
      <c r="AU222" s="23" t="s">
        <v>80</v>
      </c>
      <c r="AY222" s="23" t="s">
        <v>181</v>
      </c>
      <c r="BE222" s="223">
        <f>IF(N222="základní",J222,0)</f>
        <v>0</v>
      </c>
      <c r="BF222" s="223">
        <f>IF(N222="snížená",J222,0)</f>
        <v>0</v>
      </c>
      <c r="BG222" s="223">
        <f>IF(N222="zákl. přenesená",J222,0)</f>
        <v>0</v>
      </c>
      <c r="BH222" s="223">
        <f>IF(N222="sníž. přenesená",J222,0)</f>
        <v>0</v>
      </c>
      <c r="BI222" s="223">
        <f>IF(N222="nulová",J222,0)</f>
        <v>0</v>
      </c>
      <c r="BJ222" s="23" t="s">
        <v>80</v>
      </c>
      <c r="BK222" s="223">
        <f>ROUND(I222*H222,2)</f>
        <v>0</v>
      </c>
      <c r="BL222" s="23" t="s">
        <v>248</v>
      </c>
      <c r="BM222" s="23" t="s">
        <v>1517</v>
      </c>
    </row>
    <row r="223" s="1" customFormat="1">
      <c r="B223" s="45"/>
      <c r="C223" s="73"/>
      <c r="D223" s="226" t="s">
        <v>1253</v>
      </c>
      <c r="E223" s="73"/>
      <c r="F223" s="249" t="s">
        <v>1518</v>
      </c>
      <c r="G223" s="73"/>
      <c r="H223" s="73"/>
      <c r="I223" s="183"/>
      <c r="J223" s="73"/>
      <c r="K223" s="73"/>
      <c r="L223" s="71"/>
      <c r="M223" s="250"/>
      <c r="N223" s="46"/>
      <c r="O223" s="46"/>
      <c r="P223" s="46"/>
      <c r="Q223" s="46"/>
      <c r="R223" s="46"/>
      <c r="S223" s="46"/>
      <c r="T223" s="94"/>
      <c r="AT223" s="23" t="s">
        <v>1253</v>
      </c>
      <c r="AU223" s="23" t="s">
        <v>80</v>
      </c>
    </row>
    <row r="224" s="1" customFormat="1" ht="25.5" customHeight="1">
      <c r="B224" s="45"/>
      <c r="C224" s="236" t="s">
        <v>516</v>
      </c>
      <c r="D224" s="236" t="s">
        <v>222</v>
      </c>
      <c r="E224" s="237" t="s">
        <v>1519</v>
      </c>
      <c r="F224" s="238" t="s">
        <v>1520</v>
      </c>
      <c r="G224" s="239" t="s">
        <v>361</v>
      </c>
      <c r="H224" s="240">
        <v>3</v>
      </c>
      <c r="I224" s="241"/>
      <c r="J224" s="242">
        <f>ROUND(I224*H224,2)</f>
        <v>0</v>
      </c>
      <c r="K224" s="238" t="s">
        <v>1251</v>
      </c>
      <c r="L224" s="71"/>
      <c r="M224" s="243" t="s">
        <v>21</v>
      </c>
      <c r="N224" s="244" t="s">
        <v>43</v>
      </c>
      <c r="O224" s="46"/>
      <c r="P224" s="221">
        <f>O224*H224</f>
        <v>0</v>
      </c>
      <c r="Q224" s="221">
        <v>0</v>
      </c>
      <c r="R224" s="221">
        <f>Q224*H224</f>
        <v>0</v>
      </c>
      <c r="S224" s="221">
        <v>0</v>
      </c>
      <c r="T224" s="222">
        <f>S224*H224</f>
        <v>0</v>
      </c>
      <c r="AR224" s="23" t="s">
        <v>248</v>
      </c>
      <c r="AT224" s="23" t="s">
        <v>222</v>
      </c>
      <c r="AU224" s="23" t="s">
        <v>80</v>
      </c>
      <c r="AY224" s="23" t="s">
        <v>181</v>
      </c>
      <c r="BE224" s="223">
        <f>IF(N224="základní",J224,0)</f>
        <v>0</v>
      </c>
      <c r="BF224" s="223">
        <f>IF(N224="snížená",J224,0)</f>
        <v>0</v>
      </c>
      <c r="BG224" s="223">
        <f>IF(N224="zákl. přenesená",J224,0)</f>
        <v>0</v>
      </c>
      <c r="BH224" s="223">
        <f>IF(N224="sníž. přenesená",J224,0)</f>
        <v>0</v>
      </c>
      <c r="BI224" s="223">
        <f>IF(N224="nulová",J224,0)</f>
        <v>0</v>
      </c>
      <c r="BJ224" s="23" t="s">
        <v>80</v>
      </c>
      <c r="BK224" s="223">
        <f>ROUND(I224*H224,2)</f>
        <v>0</v>
      </c>
      <c r="BL224" s="23" t="s">
        <v>248</v>
      </c>
      <c r="BM224" s="23" t="s">
        <v>1521</v>
      </c>
    </row>
    <row r="225" s="1" customFormat="1">
      <c r="B225" s="45"/>
      <c r="C225" s="73"/>
      <c r="D225" s="226" t="s">
        <v>1253</v>
      </c>
      <c r="E225" s="73"/>
      <c r="F225" s="249" t="s">
        <v>1522</v>
      </c>
      <c r="G225" s="73"/>
      <c r="H225" s="73"/>
      <c r="I225" s="183"/>
      <c r="J225" s="73"/>
      <c r="K225" s="73"/>
      <c r="L225" s="71"/>
      <c r="M225" s="250"/>
      <c r="N225" s="46"/>
      <c r="O225" s="46"/>
      <c r="P225" s="46"/>
      <c r="Q225" s="46"/>
      <c r="R225" s="46"/>
      <c r="S225" s="46"/>
      <c r="T225" s="94"/>
      <c r="AT225" s="23" t="s">
        <v>1253</v>
      </c>
      <c r="AU225" s="23" t="s">
        <v>80</v>
      </c>
    </row>
    <row r="226" s="1" customFormat="1" ht="16.5" customHeight="1">
      <c r="B226" s="45"/>
      <c r="C226" s="236" t="s">
        <v>520</v>
      </c>
      <c r="D226" s="236" t="s">
        <v>222</v>
      </c>
      <c r="E226" s="237" t="s">
        <v>1523</v>
      </c>
      <c r="F226" s="238" t="s">
        <v>1524</v>
      </c>
      <c r="G226" s="239" t="s">
        <v>185</v>
      </c>
      <c r="H226" s="240">
        <v>1</v>
      </c>
      <c r="I226" s="241"/>
      <c r="J226" s="242">
        <f>ROUND(I226*H226,2)</f>
        <v>0</v>
      </c>
      <c r="K226" s="238" t="s">
        <v>1251</v>
      </c>
      <c r="L226" s="71"/>
      <c r="M226" s="243" t="s">
        <v>21</v>
      </c>
      <c r="N226" s="244" t="s">
        <v>43</v>
      </c>
      <c r="O226" s="46"/>
      <c r="P226" s="221">
        <f>O226*H226</f>
        <v>0</v>
      </c>
      <c r="Q226" s="221">
        <v>0</v>
      </c>
      <c r="R226" s="221">
        <f>Q226*H226</f>
        <v>0</v>
      </c>
      <c r="S226" s="221">
        <v>0</v>
      </c>
      <c r="T226" s="222">
        <f>S226*H226</f>
        <v>0</v>
      </c>
      <c r="AR226" s="23" t="s">
        <v>248</v>
      </c>
      <c r="AT226" s="23" t="s">
        <v>222</v>
      </c>
      <c r="AU226" s="23" t="s">
        <v>80</v>
      </c>
      <c r="AY226" s="23" t="s">
        <v>181</v>
      </c>
      <c r="BE226" s="223">
        <f>IF(N226="základní",J226,0)</f>
        <v>0</v>
      </c>
      <c r="BF226" s="223">
        <f>IF(N226="snížená",J226,0)</f>
        <v>0</v>
      </c>
      <c r="BG226" s="223">
        <f>IF(N226="zákl. přenesená",J226,0)</f>
        <v>0</v>
      </c>
      <c r="BH226" s="223">
        <f>IF(N226="sníž. přenesená",J226,0)</f>
        <v>0</v>
      </c>
      <c r="BI226" s="223">
        <f>IF(N226="nulová",J226,0)</f>
        <v>0</v>
      </c>
      <c r="BJ226" s="23" t="s">
        <v>80</v>
      </c>
      <c r="BK226" s="223">
        <f>ROUND(I226*H226,2)</f>
        <v>0</v>
      </c>
      <c r="BL226" s="23" t="s">
        <v>248</v>
      </c>
      <c r="BM226" s="23" t="s">
        <v>1525</v>
      </c>
    </row>
    <row r="227" s="1" customFormat="1">
      <c r="B227" s="45"/>
      <c r="C227" s="73"/>
      <c r="D227" s="226" t="s">
        <v>1253</v>
      </c>
      <c r="E227" s="73"/>
      <c r="F227" s="249" t="s">
        <v>1526</v>
      </c>
      <c r="G227" s="73"/>
      <c r="H227" s="73"/>
      <c r="I227" s="183"/>
      <c r="J227" s="73"/>
      <c r="K227" s="73"/>
      <c r="L227" s="71"/>
      <c r="M227" s="250"/>
      <c r="N227" s="46"/>
      <c r="O227" s="46"/>
      <c r="P227" s="46"/>
      <c r="Q227" s="46"/>
      <c r="R227" s="46"/>
      <c r="S227" s="46"/>
      <c r="T227" s="94"/>
      <c r="AT227" s="23" t="s">
        <v>1253</v>
      </c>
      <c r="AU227" s="23" t="s">
        <v>80</v>
      </c>
    </row>
    <row r="228" s="1" customFormat="1" ht="16.5" customHeight="1">
      <c r="B228" s="45"/>
      <c r="C228" s="236" t="s">
        <v>524</v>
      </c>
      <c r="D228" s="236" t="s">
        <v>222</v>
      </c>
      <c r="E228" s="237" t="s">
        <v>1527</v>
      </c>
      <c r="F228" s="238" t="s">
        <v>1528</v>
      </c>
      <c r="G228" s="239" t="s">
        <v>256</v>
      </c>
      <c r="H228" s="240">
        <v>0.75800000000000001</v>
      </c>
      <c r="I228" s="241"/>
      <c r="J228" s="242">
        <f>ROUND(I228*H228,2)</f>
        <v>0</v>
      </c>
      <c r="K228" s="238" t="s">
        <v>1251</v>
      </c>
      <c r="L228" s="71"/>
      <c r="M228" s="243" t="s">
        <v>21</v>
      </c>
      <c r="N228" s="244" t="s">
        <v>43</v>
      </c>
      <c r="O228" s="46"/>
      <c r="P228" s="221">
        <f>O228*H228</f>
        <v>0</v>
      </c>
      <c r="Q228" s="221">
        <v>0</v>
      </c>
      <c r="R228" s="221">
        <f>Q228*H228</f>
        <v>0</v>
      </c>
      <c r="S228" s="221">
        <v>0</v>
      </c>
      <c r="T228" s="222">
        <f>S228*H228</f>
        <v>0</v>
      </c>
      <c r="AR228" s="23" t="s">
        <v>248</v>
      </c>
      <c r="AT228" s="23" t="s">
        <v>222</v>
      </c>
      <c r="AU228" s="23" t="s">
        <v>80</v>
      </c>
      <c r="AY228" s="23" t="s">
        <v>181</v>
      </c>
      <c r="BE228" s="223">
        <f>IF(N228="základní",J228,0)</f>
        <v>0</v>
      </c>
      <c r="BF228" s="223">
        <f>IF(N228="snížená",J228,0)</f>
        <v>0</v>
      </c>
      <c r="BG228" s="223">
        <f>IF(N228="zákl. přenesená",J228,0)</f>
        <v>0</v>
      </c>
      <c r="BH228" s="223">
        <f>IF(N228="sníž. přenesená",J228,0)</f>
        <v>0</v>
      </c>
      <c r="BI228" s="223">
        <f>IF(N228="nulová",J228,0)</f>
        <v>0</v>
      </c>
      <c r="BJ228" s="23" t="s">
        <v>80</v>
      </c>
      <c r="BK228" s="223">
        <f>ROUND(I228*H228,2)</f>
        <v>0</v>
      </c>
      <c r="BL228" s="23" t="s">
        <v>248</v>
      </c>
      <c r="BM228" s="23" t="s">
        <v>1529</v>
      </c>
    </row>
    <row r="229" s="9" customFormat="1" ht="37.44" customHeight="1">
      <c r="B229" s="197"/>
      <c r="C229" s="198"/>
      <c r="D229" s="199" t="s">
        <v>71</v>
      </c>
      <c r="E229" s="200" t="s">
        <v>1530</v>
      </c>
      <c r="F229" s="200" t="s">
        <v>1531</v>
      </c>
      <c r="G229" s="198"/>
      <c r="H229" s="198"/>
      <c r="I229" s="201"/>
      <c r="J229" s="202">
        <f>BK229</f>
        <v>0</v>
      </c>
      <c r="K229" s="198"/>
      <c r="L229" s="203"/>
      <c r="M229" s="204"/>
      <c r="N229" s="205"/>
      <c r="O229" s="205"/>
      <c r="P229" s="206">
        <f>SUM(P230:P231)</f>
        <v>0</v>
      </c>
      <c r="Q229" s="205"/>
      <c r="R229" s="206">
        <f>SUM(R230:R231)</f>
        <v>0</v>
      </c>
      <c r="S229" s="205"/>
      <c r="T229" s="207">
        <f>SUM(T230:T231)</f>
        <v>0</v>
      </c>
      <c r="AR229" s="208" t="s">
        <v>82</v>
      </c>
      <c r="AT229" s="209" t="s">
        <v>71</v>
      </c>
      <c r="AU229" s="209" t="s">
        <v>72</v>
      </c>
      <c r="AY229" s="208" t="s">
        <v>181</v>
      </c>
      <c r="BK229" s="210">
        <f>SUM(BK230:BK231)</f>
        <v>0</v>
      </c>
    </row>
    <row r="230" s="1" customFormat="1" ht="16.5" customHeight="1">
      <c r="B230" s="45"/>
      <c r="C230" s="236" t="s">
        <v>530</v>
      </c>
      <c r="D230" s="236" t="s">
        <v>222</v>
      </c>
      <c r="E230" s="237" t="s">
        <v>1532</v>
      </c>
      <c r="F230" s="238" t="s">
        <v>1533</v>
      </c>
      <c r="G230" s="239" t="s">
        <v>533</v>
      </c>
      <c r="H230" s="240">
        <v>1</v>
      </c>
      <c r="I230" s="241"/>
      <c r="J230" s="242">
        <f>ROUND(I230*H230,2)</f>
        <v>0</v>
      </c>
      <c r="K230" s="238" t="s">
        <v>1251</v>
      </c>
      <c r="L230" s="71"/>
      <c r="M230" s="243" t="s">
        <v>21</v>
      </c>
      <c r="N230" s="244" t="s">
        <v>43</v>
      </c>
      <c r="O230" s="46"/>
      <c r="P230" s="221">
        <f>O230*H230</f>
        <v>0</v>
      </c>
      <c r="Q230" s="221">
        <v>0</v>
      </c>
      <c r="R230" s="221">
        <f>Q230*H230</f>
        <v>0</v>
      </c>
      <c r="S230" s="221">
        <v>0</v>
      </c>
      <c r="T230" s="222">
        <f>S230*H230</f>
        <v>0</v>
      </c>
      <c r="AR230" s="23" t="s">
        <v>248</v>
      </c>
      <c r="AT230" s="23" t="s">
        <v>222</v>
      </c>
      <c r="AU230" s="23" t="s">
        <v>80</v>
      </c>
      <c r="AY230" s="23" t="s">
        <v>181</v>
      </c>
      <c r="BE230" s="223">
        <f>IF(N230="základní",J230,0)</f>
        <v>0</v>
      </c>
      <c r="BF230" s="223">
        <f>IF(N230="snížená",J230,0)</f>
        <v>0</v>
      </c>
      <c r="BG230" s="223">
        <f>IF(N230="zákl. přenesená",J230,0)</f>
        <v>0</v>
      </c>
      <c r="BH230" s="223">
        <f>IF(N230="sníž. přenesená",J230,0)</f>
        <v>0</v>
      </c>
      <c r="BI230" s="223">
        <f>IF(N230="nulová",J230,0)</f>
        <v>0</v>
      </c>
      <c r="BJ230" s="23" t="s">
        <v>80</v>
      </c>
      <c r="BK230" s="223">
        <f>ROUND(I230*H230,2)</f>
        <v>0</v>
      </c>
      <c r="BL230" s="23" t="s">
        <v>248</v>
      </c>
      <c r="BM230" s="23" t="s">
        <v>1534</v>
      </c>
    </row>
    <row r="231" s="1" customFormat="1" ht="16.5" customHeight="1">
      <c r="B231" s="45"/>
      <c r="C231" s="236" t="s">
        <v>535</v>
      </c>
      <c r="D231" s="236" t="s">
        <v>222</v>
      </c>
      <c r="E231" s="237" t="s">
        <v>1535</v>
      </c>
      <c r="F231" s="238" t="s">
        <v>1536</v>
      </c>
      <c r="G231" s="239" t="s">
        <v>256</v>
      </c>
      <c r="H231" s="240">
        <v>0.001</v>
      </c>
      <c r="I231" s="241"/>
      <c r="J231" s="242">
        <f>ROUND(I231*H231,2)</f>
        <v>0</v>
      </c>
      <c r="K231" s="238" t="s">
        <v>1251</v>
      </c>
      <c r="L231" s="71"/>
      <c r="M231" s="243" t="s">
        <v>21</v>
      </c>
      <c r="N231" s="244" t="s">
        <v>43</v>
      </c>
      <c r="O231" s="46"/>
      <c r="P231" s="221">
        <f>O231*H231</f>
        <v>0</v>
      </c>
      <c r="Q231" s="221">
        <v>0</v>
      </c>
      <c r="R231" s="221">
        <f>Q231*H231</f>
        <v>0</v>
      </c>
      <c r="S231" s="221">
        <v>0</v>
      </c>
      <c r="T231" s="222">
        <f>S231*H231</f>
        <v>0</v>
      </c>
      <c r="AR231" s="23" t="s">
        <v>248</v>
      </c>
      <c r="AT231" s="23" t="s">
        <v>222</v>
      </c>
      <c r="AU231" s="23" t="s">
        <v>80</v>
      </c>
      <c r="AY231" s="23" t="s">
        <v>181</v>
      </c>
      <c r="BE231" s="223">
        <f>IF(N231="základní",J231,0)</f>
        <v>0</v>
      </c>
      <c r="BF231" s="223">
        <f>IF(N231="snížená",J231,0)</f>
        <v>0</v>
      </c>
      <c r="BG231" s="223">
        <f>IF(N231="zákl. přenesená",J231,0)</f>
        <v>0</v>
      </c>
      <c r="BH231" s="223">
        <f>IF(N231="sníž. přenesená",J231,0)</f>
        <v>0</v>
      </c>
      <c r="BI231" s="223">
        <f>IF(N231="nulová",J231,0)</f>
        <v>0</v>
      </c>
      <c r="BJ231" s="23" t="s">
        <v>80</v>
      </c>
      <c r="BK231" s="223">
        <f>ROUND(I231*H231,2)</f>
        <v>0</v>
      </c>
      <c r="BL231" s="23" t="s">
        <v>248</v>
      </c>
      <c r="BM231" s="23" t="s">
        <v>1537</v>
      </c>
    </row>
    <row r="232" s="9" customFormat="1" ht="37.44" customHeight="1">
      <c r="B232" s="197"/>
      <c r="C232" s="198"/>
      <c r="D232" s="199" t="s">
        <v>71</v>
      </c>
      <c r="E232" s="200" t="s">
        <v>528</v>
      </c>
      <c r="F232" s="200" t="s">
        <v>1538</v>
      </c>
      <c r="G232" s="198"/>
      <c r="H232" s="198"/>
      <c r="I232" s="201"/>
      <c r="J232" s="202">
        <f>BK232</f>
        <v>0</v>
      </c>
      <c r="K232" s="198"/>
      <c r="L232" s="203"/>
      <c r="M232" s="204"/>
      <c r="N232" s="205"/>
      <c r="O232" s="205"/>
      <c r="P232" s="206">
        <f>SUM(P233:P283)</f>
        <v>0</v>
      </c>
      <c r="Q232" s="205"/>
      <c r="R232" s="206">
        <f>SUM(R233:R283)</f>
        <v>0</v>
      </c>
      <c r="S232" s="205"/>
      <c r="T232" s="207">
        <f>SUM(T233:T283)</f>
        <v>0</v>
      </c>
      <c r="AR232" s="208" t="s">
        <v>82</v>
      </c>
      <c r="AT232" s="209" t="s">
        <v>71</v>
      </c>
      <c r="AU232" s="209" t="s">
        <v>72</v>
      </c>
      <c r="AY232" s="208" t="s">
        <v>181</v>
      </c>
      <c r="BK232" s="210">
        <f>SUM(BK233:BK283)</f>
        <v>0</v>
      </c>
    </row>
    <row r="233" s="1" customFormat="1" ht="16.5" customHeight="1">
      <c r="B233" s="45"/>
      <c r="C233" s="236" t="s">
        <v>539</v>
      </c>
      <c r="D233" s="236" t="s">
        <v>222</v>
      </c>
      <c r="E233" s="237" t="s">
        <v>1539</v>
      </c>
      <c r="F233" s="238" t="s">
        <v>1540</v>
      </c>
      <c r="G233" s="239" t="s">
        <v>533</v>
      </c>
      <c r="H233" s="240">
        <v>15</v>
      </c>
      <c r="I233" s="241"/>
      <c r="J233" s="242">
        <f>ROUND(I233*H233,2)</f>
        <v>0</v>
      </c>
      <c r="K233" s="238" t="s">
        <v>1251</v>
      </c>
      <c r="L233" s="71"/>
      <c r="M233" s="243" t="s">
        <v>21</v>
      </c>
      <c r="N233" s="244" t="s">
        <v>43</v>
      </c>
      <c r="O233" s="46"/>
      <c r="P233" s="221">
        <f>O233*H233</f>
        <v>0</v>
      </c>
      <c r="Q233" s="221">
        <v>0</v>
      </c>
      <c r="R233" s="221">
        <f>Q233*H233</f>
        <v>0</v>
      </c>
      <c r="S233" s="221">
        <v>0</v>
      </c>
      <c r="T233" s="222">
        <f>S233*H233</f>
        <v>0</v>
      </c>
      <c r="AR233" s="23" t="s">
        <v>248</v>
      </c>
      <c r="AT233" s="23" t="s">
        <v>222</v>
      </c>
      <c r="AU233" s="23" t="s">
        <v>80</v>
      </c>
      <c r="AY233" s="23" t="s">
        <v>181</v>
      </c>
      <c r="BE233" s="223">
        <f>IF(N233="základní",J233,0)</f>
        <v>0</v>
      </c>
      <c r="BF233" s="223">
        <f>IF(N233="snížená",J233,0)</f>
        <v>0</v>
      </c>
      <c r="BG233" s="223">
        <f>IF(N233="zákl. přenesená",J233,0)</f>
        <v>0</v>
      </c>
      <c r="BH233" s="223">
        <f>IF(N233="sníž. přenesená",J233,0)</f>
        <v>0</v>
      </c>
      <c r="BI233" s="223">
        <f>IF(N233="nulová",J233,0)</f>
        <v>0</v>
      </c>
      <c r="BJ233" s="23" t="s">
        <v>80</v>
      </c>
      <c r="BK233" s="223">
        <f>ROUND(I233*H233,2)</f>
        <v>0</v>
      </c>
      <c r="BL233" s="23" t="s">
        <v>248</v>
      </c>
      <c r="BM233" s="23" t="s">
        <v>1541</v>
      </c>
    </row>
    <row r="234" s="1" customFormat="1">
      <c r="B234" s="45"/>
      <c r="C234" s="73"/>
      <c r="D234" s="226" t="s">
        <v>1253</v>
      </c>
      <c r="E234" s="73"/>
      <c r="F234" s="249" t="s">
        <v>1542</v>
      </c>
      <c r="G234" s="73"/>
      <c r="H234" s="73"/>
      <c r="I234" s="183"/>
      <c r="J234" s="73"/>
      <c r="K234" s="73"/>
      <c r="L234" s="71"/>
      <c r="M234" s="250"/>
      <c r="N234" s="46"/>
      <c r="O234" s="46"/>
      <c r="P234" s="46"/>
      <c r="Q234" s="46"/>
      <c r="R234" s="46"/>
      <c r="S234" s="46"/>
      <c r="T234" s="94"/>
      <c r="AT234" s="23" t="s">
        <v>1253</v>
      </c>
      <c r="AU234" s="23" t="s">
        <v>80</v>
      </c>
    </row>
    <row r="235" s="1" customFormat="1" ht="16.5" customHeight="1">
      <c r="B235" s="45"/>
      <c r="C235" s="236" t="s">
        <v>543</v>
      </c>
      <c r="D235" s="236" t="s">
        <v>222</v>
      </c>
      <c r="E235" s="237" t="s">
        <v>1543</v>
      </c>
      <c r="F235" s="238" t="s">
        <v>1544</v>
      </c>
      <c r="G235" s="239" t="s">
        <v>533</v>
      </c>
      <c r="H235" s="240">
        <v>1</v>
      </c>
      <c r="I235" s="241"/>
      <c r="J235" s="242">
        <f>ROUND(I235*H235,2)</f>
        <v>0</v>
      </c>
      <c r="K235" s="238" t="s">
        <v>1251</v>
      </c>
      <c r="L235" s="71"/>
      <c r="M235" s="243" t="s">
        <v>21</v>
      </c>
      <c r="N235" s="244" t="s">
        <v>43</v>
      </c>
      <c r="O235" s="46"/>
      <c r="P235" s="221">
        <f>O235*H235</f>
        <v>0</v>
      </c>
      <c r="Q235" s="221">
        <v>0</v>
      </c>
      <c r="R235" s="221">
        <f>Q235*H235</f>
        <v>0</v>
      </c>
      <c r="S235" s="221">
        <v>0</v>
      </c>
      <c r="T235" s="222">
        <f>S235*H235</f>
        <v>0</v>
      </c>
      <c r="AR235" s="23" t="s">
        <v>248</v>
      </c>
      <c r="AT235" s="23" t="s">
        <v>222</v>
      </c>
      <c r="AU235" s="23" t="s">
        <v>80</v>
      </c>
      <c r="AY235" s="23" t="s">
        <v>181</v>
      </c>
      <c r="BE235" s="223">
        <f>IF(N235="základní",J235,0)</f>
        <v>0</v>
      </c>
      <c r="BF235" s="223">
        <f>IF(N235="snížená",J235,0)</f>
        <v>0</v>
      </c>
      <c r="BG235" s="223">
        <f>IF(N235="zákl. přenesená",J235,0)</f>
        <v>0</v>
      </c>
      <c r="BH235" s="223">
        <f>IF(N235="sníž. přenesená",J235,0)</f>
        <v>0</v>
      </c>
      <c r="BI235" s="223">
        <f>IF(N235="nulová",J235,0)</f>
        <v>0</v>
      </c>
      <c r="BJ235" s="23" t="s">
        <v>80</v>
      </c>
      <c r="BK235" s="223">
        <f>ROUND(I235*H235,2)</f>
        <v>0</v>
      </c>
      <c r="BL235" s="23" t="s">
        <v>248</v>
      </c>
      <c r="BM235" s="23" t="s">
        <v>1545</v>
      </c>
    </row>
    <row r="236" s="1" customFormat="1">
      <c r="B236" s="45"/>
      <c r="C236" s="73"/>
      <c r="D236" s="226" t="s">
        <v>1253</v>
      </c>
      <c r="E236" s="73"/>
      <c r="F236" s="249" t="s">
        <v>1546</v>
      </c>
      <c r="G236" s="73"/>
      <c r="H236" s="73"/>
      <c r="I236" s="183"/>
      <c r="J236" s="73"/>
      <c r="K236" s="73"/>
      <c r="L236" s="71"/>
      <c r="M236" s="250"/>
      <c r="N236" s="46"/>
      <c r="O236" s="46"/>
      <c r="P236" s="46"/>
      <c r="Q236" s="46"/>
      <c r="R236" s="46"/>
      <c r="S236" s="46"/>
      <c r="T236" s="94"/>
      <c r="AT236" s="23" t="s">
        <v>1253</v>
      </c>
      <c r="AU236" s="23" t="s">
        <v>80</v>
      </c>
    </row>
    <row r="237" s="1" customFormat="1" ht="16.5" customHeight="1">
      <c r="B237" s="45"/>
      <c r="C237" s="236" t="s">
        <v>547</v>
      </c>
      <c r="D237" s="236" t="s">
        <v>222</v>
      </c>
      <c r="E237" s="237" t="s">
        <v>1547</v>
      </c>
      <c r="F237" s="238" t="s">
        <v>1548</v>
      </c>
      <c r="G237" s="239" t="s">
        <v>533</v>
      </c>
      <c r="H237" s="240">
        <v>2</v>
      </c>
      <c r="I237" s="241"/>
      <c r="J237" s="242">
        <f>ROUND(I237*H237,2)</f>
        <v>0</v>
      </c>
      <c r="K237" s="238" t="s">
        <v>1251</v>
      </c>
      <c r="L237" s="71"/>
      <c r="M237" s="243" t="s">
        <v>21</v>
      </c>
      <c r="N237" s="244" t="s">
        <v>43</v>
      </c>
      <c r="O237" s="46"/>
      <c r="P237" s="221">
        <f>O237*H237</f>
        <v>0</v>
      </c>
      <c r="Q237" s="221">
        <v>0</v>
      </c>
      <c r="R237" s="221">
        <f>Q237*H237</f>
        <v>0</v>
      </c>
      <c r="S237" s="221">
        <v>0</v>
      </c>
      <c r="T237" s="222">
        <f>S237*H237</f>
        <v>0</v>
      </c>
      <c r="AR237" s="23" t="s">
        <v>248</v>
      </c>
      <c r="AT237" s="23" t="s">
        <v>222</v>
      </c>
      <c r="AU237" s="23" t="s">
        <v>80</v>
      </c>
      <c r="AY237" s="23" t="s">
        <v>181</v>
      </c>
      <c r="BE237" s="223">
        <f>IF(N237="základní",J237,0)</f>
        <v>0</v>
      </c>
      <c r="BF237" s="223">
        <f>IF(N237="snížená",J237,0)</f>
        <v>0</v>
      </c>
      <c r="BG237" s="223">
        <f>IF(N237="zákl. přenesená",J237,0)</f>
        <v>0</v>
      </c>
      <c r="BH237" s="223">
        <f>IF(N237="sníž. přenesená",J237,0)</f>
        <v>0</v>
      </c>
      <c r="BI237" s="223">
        <f>IF(N237="nulová",J237,0)</f>
        <v>0</v>
      </c>
      <c r="BJ237" s="23" t="s">
        <v>80</v>
      </c>
      <c r="BK237" s="223">
        <f>ROUND(I237*H237,2)</f>
        <v>0</v>
      </c>
      <c r="BL237" s="23" t="s">
        <v>248</v>
      </c>
      <c r="BM237" s="23" t="s">
        <v>1549</v>
      </c>
    </row>
    <row r="238" s="1" customFormat="1">
      <c r="B238" s="45"/>
      <c r="C238" s="73"/>
      <c r="D238" s="226" t="s">
        <v>1253</v>
      </c>
      <c r="E238" s="73"/>
      <c r="F238" s="249" t="s">
        <v>1550</v>
      </c>
      <c r="G238" s="73"/>
      <c r="H238" s="73"/>
      <c r="I238" s="183"/>
      <c r="J238" s="73"/>
      <c r="K238" s="73"/>
      <c r="L238" s="71"/>
      <c r="M238" s="250"/>
      <c r="N238" s="46"/>
      <c r="O238" s="46"/>
      <c r="P238" s="46"/>
      <c r="Q238" s="46"/>
      <c r="R238" s="46"/>
      <c r="S238" s="46"/>
      <c r="T238" s="94"/>
      <c r="AT238" s="23" t="s">
        <v>1253</v>
      </c>
      <c r="AU238" s="23" t="s">
        <v>80</v>
      </c>
    </row>
    <row r="239" s="1" customFormat="1" ht="16.5" customHeight="1">
      <c r="B239" s="45"/>
      <c r="C239" s="236" t="s">
        <v>551</v>
      </c>
      <c r="D239" s="236" t="s">
        <v>222</v>
      </c>
      <c r="E239" s="237" t="s">
        <v>1551</v>
      </c>
      <c r="F239" s="238" t="s">
        <v>1552</v>
      </c>
      <c r="G239" s="239" t="s">
        <v>533</v>
      </c>
      <c r="H239" s="240">
        <v>1</v>
      </c>
      <c r="I239" s="241"/>
      <c r="J239" s="242">
        <f>ROUND(I239*H239,2)</f>
        <v>0</v>
      </c>
      <c r="K239" s="238" t="s">
        <v>1251</v>
      </c>
      <c r="L239" s="71"/>
      <c r="M239" s="243" t="s">
        <v>21</v>
      </c>
      <c r="N239" s="244" t="s">
        <v>43</v>
      </c>
      <c r="O239" s="46"/>
      <c r="P239" s="221">
        <f>O239*H239</f>
        <v>0</v>
      </c>
      <c r="Q239" s="221">
        <v>0</v>
      </c>
      <c r="R239" s="221">
        <f>Q239*H239</f>
        <v>0</v>
      </c>
      <c r="S239" s="221">
        <v>0</v>
      </c>
      <c r="T239" s="222">
        <f>S239*H239</f>
        <v>0</v>
      </c>
      <c r="AR239" s="23" t="s">
        <v>248</v>
      </c>
      <c r="AT239" s="23" t="s">
        <v>222</v>
      </c>
      <c r="AU239" s="23" t="s">
        <v>80</v>
      </c>
      <c r="AY239" s="23" t="s">
        <v>181</v>
      </c>
      <c r="BE239" s="223">
        <f>IF(N239="základní",J239,0)</f>
        <v>0</v>
      </c>
      <c r="BF239" s="223">
        <f>IF(N239="snížená",J239,0)</f>
        <v>0</v>
      </c>
      <c r="BG239" s="223">
        <f>IF(N239="zákl. přenesená",J239,0)</f>
        <v>0</v>
      </c>
      <c r="BH239" s="223">
        <f>IF(N239="sníž. přenesená",J239,0)</f>
        <v>0</v>
      </c>
      <c r="BI239" s="223">
        <f>IF(N239="nulová",J239,0)</f>
        <v>0</v>
      </c>
      <c r="BJ239" s="23" t="s">
        <v>80</v>
      </c>
      <c r="BK239" s="223">
        <f>ROUND(I239*H239,2)</f>
        <v>0</v>
      </c>
      <c r="BL239" s="23" t="s">
        <v>248</v>
      </c>
      <c r="BM239" s="23" t="s">
        <v>1553</v>
      </c>
    </row>
    <row r="240" s="1" customFormat="1">
      <c r="B240" s="45"/>
      <c r="C240" s="73"/>
      <c r="D240" s="226" t="s">
        <v>1253</v>
      </c>
      <c r="E240" s="73"/>
      <c r="F240" s="249" t="s">
        <v>1554</v>
      </c>
      <c r="G240" s="73"/>
      <c r="H240" s="73"/>
      <c r="I240" s="183"/>
      <c r="J240" s="73"/>
      <c r="K240" s="73"/>
      <c r="L240" s="71"/>
      <c r="M240" s="250"/>
      <c r="N240" s="46"/>
      <c r="O240" s="46"/>
      <c r="P240" s="46"/>
      <c r="Q240" s="46"/>
      <c r="R240" s="46"/>
      <c r="S240" s="46"/>
      <c r="T240" s="94"/>
      <c r="AT240" s="23" t="s">
        <v>1253</v>
      </c>
      <c r="AU240" s="23" t="s">
        <v>80</v>
      </c>
    </row>
    <row r="241" s="1" customFormat="1" ht="16.5" customHeight="1">
      <c r="B241" s="45"/>
      <c r="C241" s="236" t="s">
        <v>555</v>
      </c>
      <c r="D241" s="236" t="s">
        <v>222</v>
      </c>
      <c r="E241" s="237" t="s">
        <v>1555</v>
      </c>
      <c r="F241" s="238" t="s">
        <v>1556</v>
      </c>
      <c r="G241" s="239" t="s">
        <v>533</v>
      </c>
      <c r="H241" s="240">
        <v>18</v>
      </c>
      <c r="I241" s="241"/>
      <c r="J241" s="242">
        <f>ROUND(I241*H241,2)</f>
        <v>0</v>
      </c>
      <c r="K241" s="238" t="s">
        <v>1251</v>
      </c>
      <c r="L241" s="71"/>
      <c r="M241" s="243" t="s">
        <v>21</v>
      </c>
      <c r="N241" s="244" t="s">
        <v>43</v>
      </c>
      <c r="O241" s="46"/>
      <c r="P241" s="221">
        <f>O241*H241</f>
        <v>0</v>
      </c>
      <c r="Q241" s="221">
        <v>0</v>
      </c>
      <c r="R241" s="221">
        <f>Q241*H241</f>
        <v>0</v>
      </c>
      <c r="S241" s="221">
        <v>0</v>
      </c>
      <c r="T241" s="222">
        <f>S241*H241</f>
        <v>0</v>
      </c>
      <c r="AR241" s="23" t="s">
        <v>248</v>
      </c>
      <c r="AT241" s="23" t="s">
        <v>222</v>
      </c>
      <c r="AU241" s="23" t="s">
        <v>80</v>
      </c>
      <c r="AY241" s="23" t="s">
        <v>181</v>
      </c>
      <c r="BE241" s="223">
        <f>IF(N241="základní",J241,0)</f>
        <v>0</v>
      </c>
      <c r="BF241" s="223">
        <f>IF(N241="snížená",J241,0)</f>
        <v>0</v>
      </c>
      <c r="BG241" s="223">
        <f>IF(N241="zákl. přenesená",J241,0)</f>
        <v>0</v>
      </c>
      <c r="BH241" s="223">
        <f>IF(N241="sníž. přenesená",J241,0)</f>
        <v>0</v>
      </c>
      <c r="BI241" s="223">
        <f>IF(N241="nulová",J241,0)</f>
        <v>0</v>
      </c>
      <c r="BJ241" s="23" t="s">
        <v>80</v>
      </c>
      <c r="BK241" s="223">
        <f>ROUND(I241*H241,2)</f>
        <v>0</v>
      </c>
      <c r="BL241" s="23" t="s">
        <v>248</v>
      </c>
      <c r="BM241" s="23" t="s">
        <v>1557</v>
      </c>
    </row>
    <row r="242" s="1" customFormat="1">
      <c r="B242" s="45"/>
      <c r="C242" s="73"/>
      <c r="D242" s="226" t="s">
        <v>1253</v>
      </c>
      <c r="E242" s="73"/>
      <c r="F242" s="249" t="s">
        <v>1558</v>
      </c>
      <c r="G242" s="73"/>
      <c r="H242" s="73"/>
      <c r="I242" s="183"/>
      <c r="J242" s="73"/>
      <c r="K242" s="73"/>
      <c r="L242" s="71"/>
      <c r="M242" s="250"/>
      <c r="N242" s="46"/>
      <c r="O242" s="46"/>
      <c r="P242" s="46"/>
      <c r="Q242" s="46"/>
      <c r="R242" s="46"/>
      <c r="S242" s="46"/>
      <c r="T242" s="94"/>
      <c r="AT242" s="23" t="s">
        <v>1253</v>
      </c>
      <c r="AU242" s="23" t="s">
        <v>80</v>
      </c>
    </row>
    <row r="243" s="1" customFormat="1" ht="16.5" customHeight="1">
      <c r="B243" s="45"/>
      <c r="C243" s="236" t="s">
        <v>559</v>
      </c>
      <c r="D243" s="236" t="s">
        <v>222</v>
      </c>
      <c r="E243" s="237" t="s">
        <v>1559</v>
      </c>
      <c r="F243" s="238" t="s">
        <v>1560</v>
      </c>
      <c r="G243" s="239" t="s">
        <v>533</v>
      </c>
      <c r="H243" s="240">
        <v>6</v>
      </c>
      <c r="I243" s="241"/>
      <c r="J243" s="242">
        <f>ROUND(I243*H243,2)</f>
        <v>0</v>
      </c>
      <c r="K243" s="238" t="s">
        <v>1251</v>
      </c>
      <c r="L243" s="71"/>
      <c r="M243" s="243" t="s">
        <v>21</v>
      </c>
      <c r="N243" s="244" t="s">
        <v>43</v>
      </c>
      <c r="O243" s="46"/>
      <c r="P243" s="221">
        <f>O243*H243</f>
        <v>0</v>
      </c>
      <c r="Q243" s="221">
        <v>0</v>
      </c>
      <c r="R243" s="221">
        <f>Q243*H243</f>
        <v>0</v>
      </c>
      <c r="S243" s="221">
        <v>0</v>
      </c>
      <c r="T243" s="222">
        <f>S243*H243</f>
        <v>0</v>
      </c>
      <c r="AR243" s="23" t="s">
        <v>248</v>
      </c>
      <c r="AT243" s="23" t="s">
        <v>222</v>
      </c>
      <c r="AU243" s="23" t="s">
        <v>80</v>
      </c>
      <c r="AY243" s="23" t="s">
        <v>181</v>
      </c>
      <c r="BE243" s="223">
        <f>IF(N243="základní",J243,0)</f>
        <v>0</v>
      </c>
      <c r="BF243" s="223">
        <f>IF(N243="snížená",J243,0)</f>
        <v>0</v>
      </c>
      <c r="BG243" s="223">
        <f>IF(N243="zákl. přenesená",J243,0)</f>
        <v>0</v>
      </c>
      <c r="BH243" s="223">
        <f>IF(N243="sníž. přenesená",J243,0)</f>
        <v>0</v>
      </c>
      <c r="BI243" s="223">
        <f>IF(N243="nulová",J243,0)</f>
        <v>0</v>
      </c>
      <c r="BJ243" s="23" t="s">
        <v>80</v>
      </c>
      <c r="BK243" s="223">
        <f>ROUND(I243*H243,2)</f>
        <v>0</v>
      </c>
      <c r="BL243" s="23" t="s">
        <v>248</v>
      </c>
      <c r="BM243" s="23" t="s">
        <v>1561</v>
      </c>
    </row>
    <row r="244" s="1" customFormat="1">
      <c r="B244" s="45"/>
      <c r="C244" s="73"/>
      <c r="D244" s="226" t="s">
        <v>1253</v>
      </c>
      <c r="E244" s="73"/>
      <c r="F244" s="249" t="s">
        <v>1562</v>
      </c>
      <c r="G244" s="73"/>
      <c r="H244" s="73"/>
      <c r="I244" s="183"/>
      <c r="J244" s="73"/>
      <c r="K244" s="73"/>
      <c r="L244" s="71"/>
      <c r="M244" s="250"/>
      <c r="N244" s="46"/>
      <c r="O244" s="46"/>
      <c r="P244" s="46"/>
      <c r="Q244" s="46"/>
      <c r="R244" s="46"/>
      <c r="S244" s="46"/>
      <c r="T244" s="94"/>
      <c r="AT244" s="23" t="s">
        <v>1253</v>
      </c>
      <c r="AU244" s="23" t="s">
        <v>80</v>
      </c>
    </row>
    <row r="245" s="1" customFormat="1" ht="16.5" customHeight="1">
      <c r="B245" s="45"/>
      <c r="C245" s="236" t="s">
        <v>563</v>
      </c>
      <c r="D245" s="236" t="s">
        <v>222</v>
      </c>
      <c r="E245" s="237" t="s">
        <v>1563</v>
      </c>
      <c r="F245" s="238" t="s">
        <v>1564</v>
      </c>
      <c r="G245" s="239" t="s">
        <v>533</v>
      </c>
      <c r="H245" s="240">
        <v>6</v>
      </c>
      <c r="I245" s="241"/>
      <c r="J245" s="242">
        <f>ROUND(I245*H245,2)</f>
        <v>0</v>
      </c>
      <c r="K245" s="238" t="s">
        <v>1251</v>
      </c>
      <c r="L245" s="71"/>
      <c r="M245" s="243" t="s">
        <v>21</v>
      </c>
      <c r="N245" s="244" t="s">
        <v>43</v>
      </c>
      <c r="O245" s="46"/>
      <c r="P245" s="221">
        <f>O245*H245</f>
        <v>0</v>
      </c>
      <c r="Q245" s="221">
        <v>0</v>
      </c>
      <c r="R245" s="221">
        <f>Q245*H245</f>
        <v>0</v>
      </c>
      <c r="S245" s="221">
        <v>0</v>
      </c>
      <c r="T245" s="222">
        <f>S245*H245</f>
        <v>0</v>
      </c>
      <c r="AR245" s="23" t="s">
        <v>248</v>
      </c>
      <c r="AT245" s="23" t="s">
        <v>222</v>
      </c>
      <c r="AU245" s="23" t="s">
        <v>80</v>
      </c>
      <c r="AY245" s="23" t="s">
        <v>181</v>
      </c>
      <c r="BE245" s="223">
        <f>IF(N245="základní",J245,0)</f>
        <v>0</v>
      </c>
      <c r="BF245" s="223">
        <f>IF(N245="snížená",J245,0)</f>
        <v>0</v>
      </c>
      <c r="BG245" s="223">
        <f>IF(N245="zákl. přenesená",J245,0)</f>
        <v>0</v>
      </c>
      <c r="BH245" s="223">
        <f>IF(N245="sníž. přenesená",J245,0)</f>
        <v>0</v>
      </c>
      <c r="BI245" s="223">
        <f>IF(N245="nulová",J245,0)</f>
        <v>0</v>
      </c>
      <c r="BJ245" s="23" t="s">
        <v>80</v>
      </c>
      <c r="BK245" s="223">
        <f>ROUND(I245*H245,2)</f>
        <v>0</v>
      </c>
      <c r="BL245" s="23" t="s">
        <v>248</v>
      </c>
      <c r="BM245" s="23" t="s">
        <v>1565</v>
      </c>
    </row>
    <row r="246" s="1" customFormat="1">
      <c r="B246" s="45"/>
      <c r="C246" s="73"/>
      <c r="D246" s="226" t="s">
        <v>1253</v>
      </c>
      <c r="E246" s="73"/>
      <c r="F246" s="249" t="s">
        <v>1566</v>
      </c>
      <c r="G246" s="73"/>
      <c r="H246" s="73"/>
      <c r="I246" s="183"/>
      <c r="J246" s="73"/>
      <c r="K246" s="73"/>
      <c r="L246" s="71"/>
      <c r="M246" s="250"/>
      <c r="N246" s="46"/>
      <c r="O246" s="46"/>
      <c r="P246" s="46"/>
      <c r="Q246" s="46"/>
      <c r="R246" s="46"/>
      <c r="S246" s="46"/>
      <c r="T246" s="94"/>
      <c r="AT246" s="23" t="s">
        <v>1253</v>
      </c>
      <c r="AU246" s="23" t="s">
        <v>80</v>
      </c>
    </row>
    <row r="247" s="1" customFormat="1" ht="16.5" customHeight="1">
      <c r="B247" s="45"/>
      <c r="C247" s="236" t="s">
        <v>567</v>
      </c>
      <c r="D247" s="236" t="s">
        <v>222</v>
      </c>
      <c r="E247" s="237" t="s">
        <v>1567</v>
      </c>
      <c r="F247" s="238" t="s">
        <v>1568</v>
      </c>
      <c r="G247" s="239" t="s">
        <v>533</v>
      </c>
      <c r="H247" s="240">
        <v>6</v>
      </c>
      <c r="I247" s="241"/>
      <c r="J247" s="242">
        <f>ROUND(I247*H247,2)</f>
        <v>0</v>
      </c>
      <c r="K247" s="238" t="s">
        <v>1251</v>
      </c>
      <c r="L247" s="71"/>
      <c r="M247" s="243" t="s">
        <v>21</v>
      </c>
      <c r="N247" s="244" t="s">
        <v>43</v>
      </c>
      <c r="O247" s="46"/>
      <c r="P247" s="221">
        <f>O247*H247</f>
        <v>0</v>
      </c>
      <c r="Q247" s="221">
        <v>0</v>
      </c>
      <c r="R247" s="221">
        <f>Q247*H247</f>
        <v>0</v>
      </c>
      <c r="S247" s="221">
        <v>0</v>
      </c>
      <c r="T247" s="222">
        <f>S247*H247</f>
        <v>0</v>
      </c>
      <c r="AR247" s="23" t="s">
        <v>248</v>
      </c>
      <c r="AT247" s="23" t="s">
        <v>222</v>
      </c>
      <c r="AU247" s="23" t="s">
        <v>80</v>
      </c>
      <c r="AY247" s="23" t="s">
        <v>181</v>
      </c>
      <c r="BE247" s="223">
        <f>IF(N247="základní",J247,0)</f>
        <v>0</v>
      </c>
      <c r="BF247" s="223">
        <f>IF(N247="snížená",J247,0)</f>
        <v>0</v>
      </c>
      <c r="BG247" s="223">
        <f>IF(N247="zákl. přenesená",J247,0)</f>
        <v>0</v>
      </c>
      <c r="BH247" s="223">
        <f>IF(N247="sníž. přenesená",J247,0)</f>
        <v>0</v>
      </c>
      <c r="BI247" s="223">
        <f>IF(N247="nulová",J247,0)</f>
        <v>0</v>
      </c>
      <c r="BJ247" s="23" t="s">
        <v>80</v>
      </c>
      <c r="BK247" s="223">
        <f>ROUND(I247*H247,2)</f>
        <v>0</v>
      </c>
      <c r="BL247" s="23" t="s">
        <v>248</v>
      </c>
      <c r="BM247" s="23" t="s">
        <v>1569</v>
      </c>
    </row>
    <row r="248" s="1" customFormat="1">
      <c r="B248" s="45"/>
      <c r="C248" s="73"/>
      <c r="D248" s="226" t="s">
        <v>1253</v>
      </c>
      <c r="E248" s="73"/>
      <c r="F248" s="249" t="s">
        <v>1570</v>
      </c>
      <c r="G248" s="73"/>
      <c r="H248" s="73"/>
      <c r="I248" s="183"/>
      <c r="J248" s="73"/>
      <c r="K248" s="73"/>
      <c r="L248" s="71"/>
      <c r="M248" s="250"/>
      <c r="N248" s="46"/>
      <c r="O248" s="46"/>
      <c r="P248" s="46"/>
      <c r="Q248" s="46"/>
      <c r="R248" s="46"/>
      <c r="S248" s="46"/>
      <c r="T248" s="94"/>
      <c r="AT248" s="23" t="s">
        <v>1253</v>
      </c>
      <c r="AU248" s="23" t="s">
        <v>80</v>
      </c>
    </row>
    <row r="249" s="1" customFormat="1" ht="16.5" customHeight="1">
      <c r="B249" s="45"/>
      <c r="C249" s="236" t="s">
        <v>571</v>
      </c>
      <c r="D249" s="236" t="s">
        <v>222</v>
      </c>
      <c r="E249" s="237" t="s">
        <v>1571</v>
      </c>
      <c r="F249" s="238" t="s">
        <v>1572</v>
      </c>
      <c r="G249" s="239" t="s">
        <v>533</v>
      </c>
      <c r="H249" s="240">
        <v>15</v>
      </c>
      <c r="I249" s="241"/>
      <c r="J249" s="242">
        <f>ROUND(I249*H249,2)</f>
        <v>0</v>
      </c>
      <c r="K249" s="238" t="s">
        <v>1251</v>
      </c>
      <c r="L249" s="71"/>
      <c r="M249" s="243" t="s">
        <v>21</v>
      </c>
      <c r="N249" s="244" t="s">
        <v>43</v>
      </c>
      <c r="O249" s="46"/>
      <c r="P249" s="221">
        <f>O249*H249</f>
        <v>0</v>
      </c>
      <c r="Q249" s="221">
        <v>0</v>
      </c>
      <c r="R249" s="221">
        <f>Q249*H249</f>
        <v>0</v>
      </c>
      <c r="S249" s="221">
        <v>0</v>
      </c>
      <c r="T249" s="222">
        <f>S249*H249</f>
        <v>0</v>
      </c>
      <c r="AR249" s="23" t="s">
        <v>248</v>
      </c>
      <c r="AT249" s="23" t="s">
        <v>222</v>
      </c>
      <c r="AU249" s="23" t="s">
        <v>80</v>
      </c>
      <c r="AY249" s="23" t="s">
        <v>181</v>
      </c>
      <c r="BE249" s="223">
        <f>IF(N249="základní",J249,0)</f>
        <v>0</v>
      </c>
      <c r="BF249" s="223">
        <f>IF(N249="snížená",J249,0)</f>
        <v>0</v>
      </c>
      <c r="BG249" s="223">
        <f>IF(N249="zákl. přenesená",J249,0)</f>
        <v>0</v>
      </c>
      <c r="BH249" s="223">
        <f>IF(N249="sníž. přenesená",J249,0)</f>
        <v>0</v>
      </c>
      <c r="BI249" s="223">
        <f>IF(N249="nulová",J249,0)</f>
        <v>0</v>
      </c>
      <c r="BJ249" s="23" t="s">
        <v>80</v>
      </c>
      <c r="BK249" s="223">
        <f>ROUND(I249*H249,2)</f>
        <v>0</v>
      </c>
      <c r="BL249" s="23" t="s">
        <v>248</v>
      </c>
      <c r="BM249" s="23" t="s">
        <v>1573</v>
      </c>
    </row>
    <row r="250" s="1" customFormat="1">
      <c r="B250" s="45"/>
      <c r="C250" s="73"/>
      <c r="D250" s="226" t="s">
        <v>1253</v>
      </c>
      <c r="E250" s="73"/>
      <c r="F250" s="249" t="s">
        <v>1574</v>
      </c>
      <c r="G250" s="73"/>
      <c r="H250" s="73"/>
      <c r="I250" s="183"/>
      <c r="J250" s="73"/>
      <c r="K250" s="73"/>
      <c r="L250" s="71"/>
      <c r="M250" s="250"/>
      <c r="N250" s="46"/>
      <c r="O250" s="46"/>
      <c r="P250" s="46"/>
      <c r="Q250" s="46"/>
      <c r="R250" s="46"/>
      <c r="S250" s="46"/>
      <c r="T250" s="94"/>
      <c r="AT250" s="23" t="s">
        <v>1253</v>
      </c>
      <c r="AU250" s="23" t="s">
        <v>80</v>
      </c>
    </row>
    <row r="251" s="1" customFormat="1" ht="16.5" customHeight="1">
      <c r="B251" s="45"/>
      <c r="C251" s="236" t="s">
        <v>577</v>
      </c>
      <c r="D251" s="236" t="s">
        <v>222</v>
      </c>
      <c r="E251" s="237" t="s">
        <v>1575</v>
      </c>
      <c r="F251" s="238" t="s">
        <v>1576</v>
      </c>
      <c r="G251" s="239" t="s">
        <v>533</v>
      </c>
      <c r="H251" s="240">
        <v>1</v>
      </c>
      <c r="I251" s="241"/>
      <c r="J251" s="242">
        <f>ROUND(I251*H251,2)</f>
        <v>0</v>
      </c>
      <c r="K251" s="238" t="s">
        <v>1251</v>
      </c>
      <c r="L251" s="71"/>
      <c r="M251" s="243" t="s">
        <v>21</v>
      </c>
      <c r="N251" s="244" t="s">
        <v>43</v>
      </c>
      <c r="O251" s="46"/>
      <c r="P251" s="221">
        <f>O251*H251</f>
        <v>0</v>
      </c>
      <c r="Q251" s="221">
        <v>0</v>
      </c>
      <c r="R251" s="221">
        <f>Q251*H251</f>
        <v>0</v>
      </c>
      <c r="S251" s="221">
        <v>0</v>
      </c>
      <c r="T251" s="222">
        <f>S251*H251</f>
        <v>0</v>
      </c>
      <c r="AR251" s="23" t="s">
        <v>248</v>
      </c>
      <c r="AT251" s="23" t="s">
        <v>222</v>
      </c>
      <c r="AU251" s="23" t="s">
        <v>80</v>
      </c>
      <c r="AY251" s="23" t="s">
        <v>181</v>
      </c>
      <c r="BE251" s="223">
        <f>IF(N251="základní",J251,0)</f>
        <v>0</v>
      </c>
      <c r="BF251" s="223">
        <f>IF(N251="snížená",J251,0)</f>
        <v>0</v>
      </c>
      <c r="BG251" s="223">
        <f>IF(N251="zákl. přenesená",J251,0)</f>
        <v>0</v>
      </c>
      <c r="BH251" s="223">
        <f>IF(N251="sníž. přenesená",J251,0)</f>
        <v>0</v>
      </c>
      <c r="BI251" s="223">
        <f>IF(N251="nulová",J251,0)</f>
        <v>0</v>
      </c>
      <c r="BJ251" s="23" t="s">
        <v>80</v>
      </c>
      <c r="BK251" s="223">
        <f>ROUND(I251*H251,2)</f>
        <v>0</v>
      </c>
      <c r="BL251" s="23" t="s">
        <v>248</v>
      </c>
      <c r="BM251" s="23" t="s">
        <v>1577</v>
      </c>
    </row>
    <row r="252" s="1" customFormat="1">
      <c r="B252" s="45"/>
      <c r="C252" s="73"/>
      <c r="D252" s="226" t="s">
        <v>1253</v>
      </c>
      <c r="E252" s="73"/>
      <c r="F252" s="249" t="s">
        <v>1578</v>
      </c>
      <c r="G252" s="73"/>
      <c r="H252" s="73"/>
      <c r="I252" s="183"/>
      <c r="J252" s="73"/>
      <c r="K252" s="73"/>
      <c r="L252" s="71"/>
      <c r="M252" s="250"/>
      <c r="N252" s="46"/>
      <c r="O252" s="46"/>
      <c r="P252" s="46"/>
      <c r="Q252" s="46"/>
      <c r="R252" s="46"/>
      <c r="S252" s="46"/>
      <c r="T252" s="94"/>
      <c r="AT252" s="23" t="s">
        <v>1253</v>
      </c>
      <c r="AU252" s="23" t="s">
        <v>80</v>
      </c>
    </row>
    <row r="253" s="1" customFormat="1" ht="16.5" customHeight="1">
      <c r="B253" s="45"/>
      <c r="C253" s="236" t="s">
        <v>581</v>
      </c>
      <c r="D253" s="236" t="s">
        <v>222</v>
      </c>
      <c r="E253" s="237" t="s">
        <v>1579</v>
      </c>
      <c r="F253" s="238" t="s">
        <v>1580</v>
      </c>
      <c r="G253" s="239" t="s">
        <v>533</v>
      </c>
      <c r="H253" s="240">
        <v>1</v>
      </c>
      <c r="I253" s="241"/>
      <c r="J253" s="242">
        <f>ROUND(I253*H253,2)</f>
        <v>0</v>
      </c>
      <c r="K253" s="238" t="s">
        <v>1251</v>
      </c>
      <c r="L253" s="71"/>
      <c r="M253" s="243" t="s">
        <v>21</v>
      </c>
      <c r="N253" s="244" t="s">
        <v>43</v>
      </c>
      <c r="O253" s="46"/>
      <c r="P253" s="221">
        <f>O253*H253</f>
        <v>0</v>
      </c>
      <c r="Q253" s="221">
        <v>0</v>
      </c>
      <c r="R253" s="221">
        <f>Q253*H253</f>
        <v>0</v>
      </c>
      <c r="S253" s="221">
        <v>0</v>
      </c>
      <c r="T253" s="222">
        <f>S253*H253</f>
        <v>0</v>
      </c>
      <c r="AR253" s="23" t="s">
        <v>248</v>
      </c>
      <c r="AT253" s="23" t="s">
        <v>222</v>
      </c>
      <c r="AU253" s="23" t="s">
        <v>80</v>
      </c>
      <c r="AY253" s="23" t="s">
        <v>181</v>
      </c>
      <c r="BE253" s="223">
        <f>IF(N253="základní",J253,0)</f>
        <v>0</v>
      </c>
      <c r="BF253" s="223">
        <f>IF(N253="snížená",J253,0)</f>
        <v>0</v>
      </c>
      <c r="BG253" s="223">
        <f>IF(N253="zákl. přenesená",J253,0)</f>
        <v>0</v>
      </c>
      <c r="BH253" s="223">
        <f>IF(N253="sníž. přenesená",J253,0)</f>
        <v>0</v>
      </c>
      <c r="BI253" s="223">
        <f>IF(N253="nulová",J253,0)</f>
        <v>0</v>
      </c>
      <c r="BJ253" s="23" t="s">
        <v>80</v>
      </c>
      <c r="BK253" s="223">
        <f>ROUND(I253*H253,2)</f>
        <v>0</v>
      </c>
      <c r="BL253" s="23" t="s">
        <v>248</v>
      </c>
      <c r="BM253" s="23" t="s">
        <v>1581</v>
      </c>
    </row>
    <row r="254" s="1" customFormat="1">
      <c r="B254" s="45"/>
      <c r="C254" s="73"/>
      <c r="D254" s="226" t="s">
        <v>1253</v>
      </c>
      <c r="E254" s="73"/>
      <c r="F254" s="249" t="s">
        <v>1582</v>
      </c>
      <c r="G254" s="73"/>
      <c r="H254" s="73"/>
      <c r="I254" s="183"/>
      <c r="J254" s="73"/>
      <c r="K254" s="73"/>
      <c r="L254" s="71"/>
      <c r="M254" s="250"/>
      <c r="N254" s="46"/>
      <c r="O254" s="46"/>
      <c r="P254" s="46"/>
      <c r="Q254" s="46"/>
      <c r="R254" s="46"/>
      <c r="S254" s="46"/>
      <c r="T254" s="94"/>
      <c r="AT254" s="23" t="s">
        <v>1253</v>
      </c>
      <c r="AU254" s="23" t="s">
        <v>80</v>
      </c>
    </row>
    <row r="255" s="1" customFormat="1" ht="16.5" customHeight="1">
      <c r="B255" s="45"/>
      <c r="C255" s="236" t="s">
        <v>583</v>
      </c>
      <c r="D255" s="236" t="s">
        <v>222</v>
      </c>
      <c r="E255" s="237" t="s">
        <v>1583</v>
      </c>
      <c r="F255" s="238" t="s">
        <v>1584</v>
      </c>
      <c r="G255" s="239" t="s">
        <v>533</v>
      </c>
      <c r="H255" s="240">
        <v>12</v>
      </c>
      <c r="I255" s="241"/>
      <c r="J255" s="242">
        <f>ROUND(I255*H255,2)</f>
        <v>0</v>
      </c>
      <c r="K255" s="238" t="s">
        <v>1251</v>
      </c>
      <c r="L255" s="71"/>
      <c r="M255" s="243" t="s">
        <v>21</v>
      </c>
      <c r="N255" s="244" t="s">
        <v>43</v>
      </c>
      <c r="O255" s="46"/>
      <c r="P255" s="221">
        <f>O255*H255</f>
        <v>0</v>
      </c>
      <c r="Q255" s="221">
        <v>0</v>
      </c>
      <c r="R255" s="221">
        <f>Q255*H255</f>
        <v>0</v>
      </c>
      <c r="S255" s="221">
        <v>0</v>
      </c>
      <c r="T255" s="222">
        <f>S255*H255</f>
        <v>0</v>
      </c>
      <c r="AR255" s="23" t="s">
        <v>248</v>
      </c>
      <c r="AT255" s="23" t="s">
        <v>222</v>
      </c>
      <c r="AU255" s="23" t="s">
        <v>80</v>
      </c>
      <c r="AY255" s="23" t="s">
        <v>181</v>
      </c>
      <c r="BE255" s="223">
        <f>IF(N255="základní",J255,0)</f>
        <v>0</v>
      </c>
      <c r="BF255" s="223">
        <f>IF(N255="snížená",J255,0)</f>
        <v>0</v>
      </c>
      <c r="BG255" s="223">
        <f>IF(N255="zákl. přenesená",J255,0)</f>
        <v>0</v>
      </c>
      <c r="BH255" s="223">
        <f>IF(N255="sníž. přenesená",J255,0)</f>
        <v>0</v>
      </c>
      <c r="BI255" s="223">
        <f>IF(N255="nulová",J255,0)</f>
        <v>0</v>
      </c>
      <c r="BJ255" s="23" t="s">
        <v>80</v>
      </c>
      <c r="BK255" s="223">
        <f>ROUND(I255*H255,2)</f>
        <v>0</v>
      </c>
      <c r="BL255" s="23" t="s">
        <v>248</v>
      </c>
      <c r="BM255" s="23" t="s">
        <v>1585</v>
      </c>
    </row>
    <row r="256" s="1" customFormat="1">
      <c r="B256" s="45"/>
      <c r="C256" s="73"/>
      <c r="D256" s="226" t="s">
        <v>1253</v>
      </c>
      <c r="E256" s="73"/>
      <c r="F256" s="249" t="s">
        <v>1586</v>
      </c>
      <c r="G256" s="73"/>
      <c r="H256" s="73"/>
      <c r="I256" s="183"/>
      <c r="J256" s="73"/>
      <c r="K256" s="73"/>
      <c r="L256" s="71"/>
      <c r="M256" s="250"/>
      <c r="N256" s="46"/>
      <c r="O256" s="46"/>
      <c r="P256" s="46"/>
      <c r="Q256" s="46"/>
      <c r="R256" s="46"/>
      <c r="S256" s="46"/>
      <c r="T256" s="94"/>
      <c r="AT256" s="23" t="s">
        <v>1253</v>
      </c>
      <c r="AU256" s="23" t="s">
        <v>80</v>
      </c>
    </row>
    <row r="257" s="1" customFormat="1" ht="16.5" customHeight="1">
      <c r="B257" s="45"/>
      <c r="C257" s="236" t="s">
        <v>587</v>
      </c>
      <c r="D257" s="236" t="s">
        <v>222</v>
      </c>
      <c r="E257" s="237" t="s">
        <v>1587</v>
      </c>
      <c r="F257" s="238" t="s">
        <v>1588</v>
      </c>
      <c r="G257" s="239" t="s">
        <v>533</v>
      </c>
      <c r="H257" s="240">
        <v>56</v>
      </c>
      <c r="I257" s="241"/>
      <c r="J257" s="242">
        <f>ROUND(I257*H257,2)</f>
        <v>0</v>
      </c>
      <c r="K257" s="238" t="s">
        <v>1251</v>
      </c>
      <c r="L257" s="71"/>
      <c r="M257" s="243" t="s">
        <v>21</v>
      </c>
      <c r="N257" s="244" t="s">
        <v>43</v>
      </c>
      <c r="O257" s="46"/>
      <c r="P257" s="221">
        <f>O257*H257</f>
        <v>0</v>
      </c>
      <c r="Q257" s="221">
        <v>0</v>
      </c>
      <c r="R257" s="221">
        <f>Q257*H257</f>
        <v>0</v>
      </c>
      <c r="S257" s="221">
        <v>0</v>
      </c>
      <c r="T257" s="222">
        <f>S257*H257</f>
        <v>0</v>
      </c>
      <c r="AR257" s="23" t="s">
        <v>248</v>
      </c>
      <c r="AT257" s="23" t="s">
        <v>222</v>
      </c>
      <c r="AU257" s="23" t="s">
        <v>80</v>
      </c>
      <c r="AY257" s="23" t="s">
        <v>181</v>
      </c>
      <c r="BE257" s="223">
        <f>IF(N257="základní",J257,0)</f>
        <v>0</v>
      </c>
      <c r="BF257" s="223">
        <f>IF(N257="snížená",J257,0)</f>
        <v>0</v>
      </c>
      <c r="BG257" s="223">
        <f>IF(N257="zákl. přenesená",J257,0)</f>
        <v>0</v>
      </c>
      <c r="BH257" s="223">
        <f>IF(N257="sníž. přenesená",J257,0)</f>
        <v>0</v>
      </c>
      <c r="BI257" s="223">
        <f>IF(N257="nulová",J257,0)</f>
        <v>0</v>
      </c>
      <c r="BJ257" s="23" t="s">
        <v>80</v>
      </c>
      <c r="BK257" s="223">
        <f>ROUND(I257*H257,2)</f>
        <v>0</v>
      </c>
      <c r="BL257" s="23" t="s">
        <v>248</v>
      </c>
      <c r="BM257" s="23" t="s">
        <v>1589</v>
      </c>
    </row>
    <row r="258" s="1" customFormat="1">
      <c r="B258" s="45"/>
      <c r="C258" s="73"/>
      <c r="D258" s="226" t="s">
        <v>1253</v>
      </c>
      <c r="E258" s="73"/>
      <c r="F258" s="249" t="s">
        <v>1590</v>
      </c>
      <c r="G258" s="73"/>
      <c r="H258" s="73"/>
      <c r="I258" s="183"/>
      <c r="J258" s="73"/>
      <c r="K258" s="73"/>
      <c r="L258" s="71"/>
      <c r="M258" s="250"/>
      <c r="N258" s="46"/>
      <c r="O258" s="46"/>
      <c r="P258" s="46"/>
      <c r="Q258" s="46"/>
      <c r="R258" s="46"/>
      <c r="S258" s="46"/>
      <c r="T258" s="94"/>
      <c r="AT258" s="23" t="s">
        <v>1253</v>
      </c>
      <c r="AU258" s="23" t="s">
        <v>80</v>
      </c>
    </row>
    <row r="259" s="1" customFormat="1" ht="16.5" customHeight="1">
      <c r="B259" s="45"/>
      <c r="C259" s="236" t="s">
        <v>591</v>
      </c>
      <c r="D259" s="236" t="s">
        <v>222</v>
      </c>
      <c r="E259" s="237" t="s">
        <v>1591</v>
      </c>
      <c r="F259" s="238" t="s">
        <v>1592</v>
      </c>
      <c r="G259" s="239" t="s">
        <v>533</v>
      </c>
      <c r="H259" s="240">
        <v>25</v>
      </c>
      <c r="I259" s="241"/>
      <c r="J259" s="242">
        <f>ROUND(I259*H259,2)</f>
        <v>0</v>
      </c>
      <c r="K259" s="238" t="s">
        <v>1251</v>
      </c>
      <c r="L259" s="71"/>
      <c r="M259" s="243" t="s">
        <v>21</v>
      </c>
      <c r="N259" s="244" t="s">
        <v>43</v>
      </c>
      <c r="O259" s="46"/>
      <c r="P259" s="221">
        <f>O259*H259</f>
        <v>0</v>
      </c>
      <c r="Q259" s="221">
        <v>0</v>
      </c>
      <c r="R259" s="221">
        <f>Q259*H259</f>
        <v>0</v>
      </c>
      <c r="S259" s="221">
        <v>0</v>
      </c>
      <c r="T259" s="222">
        <f>S259*H259</f>
        <v>0</v>
      </c>
      <c r="AR259" s="23" t="s">
        <v>248</v>
      </c>
      <c r="AT259" s="23" t="s">
        <v>222</v>
      </c>
      <c r="AU259" s="23" t="s">
        <v>80</v>
      </c>
      <c r="AY259" s="23" t="s">
        <v>181</v>
      </c>
      <c r="BE259" s="223">
        <f>IF(N259="základní",J259,0)</f>
        <v>0</v>
      </c>
      <c r="BF259" s="223">
        <f>IF(N259="snížená",J259,0)</f>
        <v>0</v>
      </c>
      <c r="BG259" s="223">
        <f>IF(N259="zákl. přenesená",J259,0)</f>
        <v>0</v>
      </c>
      <c r="BH259" s="223">
        <f>IF(N259="sníž. přenesená",J259,0)</f>
        <v>0</v>
      </c>
      <c r="BI259" s="223">
        <f>IF(N259="nulová",J259,0)</f>
        <v>0</v>
      </c>
      <c r="BJ259" s="23" t="s">
        <v>80</v>
      </c>
      <c r="BK259" s="223">
        <f>ROUND(I259*H259,2)</f>
        <v>0</v>
      </c>
      <c r="BL259" s="23" t="s">
        <v>248</v>
      </c>
      <c r="BM259" s="23" t="s">
        <v>1593</v>
      </c>
    </row>
    <row r="260" s="1" customFormat="1">
      <c r="B260" s="45"/>
      <c r="C260" s="73"/>
      <c r="D260" s="226" t="s">
        <v>1253</v>
      </c>
      <c r="E260" s="73"/>
      <c r="F260" s="249" t="s">
        <v>1594</v>
      </c>
      <c r="G260" s="73"/>
      <c r="H260" s="73"/>
      <c r="I260" s="183"/>
      <c r="J260" s="73"/>
      <c r="K260" s="73"/>
      <c r="L260" s="71"/>
      <c r="M260" s="250"/>
      <c r="N260" s="46"/>
      <c r="O260" s="46"/>
      <c r="P260" s="46"/>
      <c r="Q260" s="46"/>
      <c r="R260" s="46"/>
      <c r="S260" s="46"/>
      <c r="T260" s="94"/>
      <c r="AT260" s="23" t="s">
        <v>1253</v>
      </c>
      <c r="AU260" s="23" t="s">
        <v>80</v>
      </c>
    </row>
    <row r="261" s="1" customFormat="1" ht="16.5" customHeight="1">
      <c r="B261" s="45"/>
      <c r="C261" s="236" t="s">
        <v>595</v>
      </c>
      <c r="D261" s="236" t="s">
        <v>222</v>
      </c>
      <c r="E261" s="237" t="s">
        <v>1595</v>
      </c>
      <c r="F261" s="238" t="s">
        <v>1596</v>
      </c>
      <c r="G261" s="239" t="s">
        <v>533</v>
      </c>
      <c r="H261" s="240">
        <v>2</v>
      </c>
      <c r="I261" s="241"/>
      <c r="J261" s="242">
        <f>ROUND(I261*H261,2)</f>
        <v>0</v>
      </c>
      <c r="K261" s="238" t="s">
        <v>1251</v>
      </c>
      <c r="L261" s="71"/>
      <c r="M261" s="243" t="s">
        <v>21</v>
      </c>
      <c r="N261" s="244" t="s">
        <v>43</v>
      </c>
      <c r="O261" s="46"/>
      <c r="P261" s="221">
        <f>O261*H261</f>
        <v>0</v>
      </c>
      <c r="Q261" s="221">
        <v>0</v>
      </c>
      <c r="R261" s="221">
        <f>Q261*H261</f>
        <v>0</v>
      </c>
      <c r="S261" s="221">
        <v>0</v>
      </c>
      <c r="T261" s="222">
        <f>S261*H261</f>
        <v>0</v>
      </c>
      <c r="AR261" s="23" t="s">
        <v>248</v>
      </c>
      <c r="AT261" s="23" t="s">
        <v>222</v>
      </c>
      <c r="AU261" s="23" t="s">
        <v>80</v>
      </c>
      <c r="AY261" s="23" t="s">
        <v>181</v>
      </c>
      <c r="BE261" s="223">
        <f>IF(N261="základní",J261,0)</f>
        <v>0</v>
      </c>
      <c r="BF261" s="223">
        <f>IF(N261="snížená",J261,0)</f>
        <v>0</v>
      </c>
      <c r="BG261" s="223">
        <f>IF(N261="zákl. přenesená",J261,0)</f>
        <v>0</v>
      </c>
      <c r="BH261" s="223">
        <f>IF(N261="sníž. přenesená",J261,0)</f>
        <v>0</v>
      </c>
      <c r="BI261" s="223">
        <f>IF(N261="nulová",J261,0)</f>
        <v>0</v>
      </c>
      <c r="BJ261" s="23" t="s">
        <v>80</v>
      </c>
      <c r="BK261" s="223">
        <f>ROUND(I261*H261,2)</f>
        <v>0</v>
      </c>
      <c r="BL261" s="23" t="s">
        <v>248</v>
      </c>
      <c r="BM261" s="23" t="s">
        <v>1597</v>
      </c>
    </row>
    <row r="262" s="1" customFormat="1">
      <c r="B262" s="45"/>
      <c r="C262" s="73"/>
      <c r="D262" s="226" t="s">
        <v>1253</v>
      </c>
      <c r="E262" s="73"/>
      <c r="F262" s="249" t="s">
        <v>1598</v>
      </c>
      <c r="G262" s="73"/>
      <c r="H262" s="73"/>
      <c r="I262" s="183"/>
      <c r="J262" s="73"/>
      <c r="K262" s="73"/>
      <c r="L262" s="71"/>
      <c r="M262" s="250"/>
      <c r="N262" s="46"/>
      <c r="O262" s="46"/>
      <c r="P262" s="46"/>
      <c r="Q262" s="46"/>
      <c r="R262" s="46"/>
      <c r="S262" s="46"/>
      <c r="T262" s="94"/>
      <c r="AT262" s="23" t="s">
        <v>1253</v>
      </c>
      <c r="AU262" s="23" t="s">
        <v>80</v>
      </c>
    </row>
    <row r="263" s="1" customFormat="1" ht="16.5" customHeight="1">
      <c r="B263" s="45"/>
      <c r="C263" s="236" t="s">
        <v>601</v>
      </c>
      <c r="D263" s="236" t="s">
        <v>222</v>
      </c>
      <c r="E263" s="237" t="s">
        <v>1599</v>
      </c>
      <c r="F263" s="238" t="s">
        <v>1600</v>
      </c>
      <c r="G263" s="239" t="s">
        <v>533</v>
      </c>
      <c r="H263" s="240">
        <v>18</v>
      </c>
      <c r="I263" s="241"/>
      <c r="J263" s="242">
        <f>ROUND(I263*H263,2)</f>
        <v>0</v>
      </c>
      <c r="K263" s="238" t="s">
        <v>1251</v>
      </c>
      <c r="L263" s="71"/>
      <c r="M263" s="243" t="s">
        <v>21</v>
      </c>
      <c r="N263" s="244" t="s">
        <v>43</v>
      </c>
      <c r="O263" s="46"/>
      <c r="P263" s="221">
        <f>O263*H263</f>
        <v>0</v>
      </c>
      <c r="Q263" s="221">
        <v>0</v>
      </c>
      <c r="R263" s="221">
        <f>Q263*H263</f>
        <v>0</v>
      </c>
      <c r="S263" s="221">
        <v>0</v>
      </c>
      <c r="T263" s="222">
        <f>S263*H263</f>
        <v>0</v>
      </c>
      <c r="AR263" s="23" t="s">
        <v>248</v>
      </c>
      <c r="AT263" s="23" t="s">
        <v>222</v>
      </c>
      <c r="AU263" s="23" t="s">
        <v>80</v>
      </c>
      <c r="AY263" s="23" t="s">
        <v>181</v>
      </c>
      <c r="BE263" s="223">
        <f>IF(N263="základní",J263,0)</f>
        <v>0</v>
      </c>
      <c r="BF263" s="223">
        <f>IF(N263="snížená",J263,0)</f>
        <v>0</v>
      </c>
      <c r="BG263" s="223">
        <f>IF(N263="zákl. přenesená",J263,0)</f>
        <v>0</v>
      </c>
      <c r="BH263" s="223">
        <f>IF(N263="sníž. přenesená",J263,0)</f>
        <v>0</v>
      </c>
      <c r="BI263" s="223">
        <f>IF(N263="nulová",J263,0)</f>
        <v>0</v>
      </c>
      <c r="BJ263" s="23" t="s">
        <v>80</v>
      </c>
      <c r="BK263" s="223">
        <f>ROUND(I263*H263,2)</f>
        <v>0</v>
      </c>
      <c r="BL263" s="23" t="s">
        <v>248</v>
      </c>
      <c r="BM263" s="23" t="s">
        <v>1601</v>
      </c>
    </row>
    <row r="264" s="1" customFormat="1">
      <c r="B264" s="45"/>
      <c r="C264" s="73"/>
      <c r="D264" s="226" t="s">
        <v>1253</v>
      </c>
      <c r="E264" s="73"/>
      <c r="F264" s="249" t="s">
        <v>1602</v>
      </c>
      <c r="G264" s="73"/>
      <c r="H264" s="73"/>
      <c r="I264" s="183"/>
      <c r="J264" s="73"/>
      <c r="K264" s="73"/>
      <c r="L264" s="71"/>
      <c r="M264" s="250"/>
      <c r="N264" s="46"/>
      <c r="O264" s="46"/>
      <c r="P264" s="46"/>
      <c r="Q264" s="46"/>
      <c r="R264" s="46"/>
      <c r="S264" s="46"/>
      <c r="T264" s="94"/>
      <c r="AT264" s="23" t="s">
        <v>1253</v>
      </c>
      <c r="AU264" s="23" t="s">
        <v>80</v>
      </c>
    </row>
    <row r="265" s="1" customFormat="1" ht="16.5" customHeight="1">
      <c r="B265" s="45"/>
      <c r="C265" s="236" t="s">
        <v>605</v>
      </c>
      <c r="D265" s="236" t="s">
        <v>222</v>
      </c>
      <c r="E265" s="237" t="s">
        <v>1603</v>
      </c>
      <c r="F265" s="238" t="s">
        <v>1604</v>
      </c>
      <c r="G265" s="239" t="s">
        <v>533</v>
      </c>
      <c r="H265" s="240">
        <v>6</v>
      </c>
      <c r="I265" s="241"/>
      <c r="J265" s="242">
        <f>ROUND(I265*H265,2)</f>
        <v>0</v>
      </c>
      <c r="K265" s="238" t="s">
        <v>1251</v>
      </c>
      <c r="L265" s="71"/>
      <c r="M265" s="243" t="s">
        <v>21</v>
      </c>
      <c r="N265" s="244" t="s">
        <v>43</v>
      </c>
      <c r="O265" s="46"/>
      <c r="P265" s="221">
        <f>O265*H265</f>
        <v>0</v>
      </c>
      <c r="Q265" s="221">
        <v>0</v>
      </c>
      <c r="R265" s="221">
        <f>Q265*H265</f>
        <v>0</v>
      </c>
      <c r="S265" s="221">
        <v>0</v>
      </c>
      <c r="T265" s="222">
        <f>S265*H265</f>
        <v>0</v>
      </c>
      <c r="AR265" s="23" t="s">
        <v>248</v>
      </c>
      <c r="AT265" s="23" t="s">
        <v>222</v>
      </c>
      <c r="AU265" s="23" t="s">
        <v>80</v>
      </c>
      <c r="AY265" s="23" t="s">
        <v>181</v>
      </c>
      <c r="BE265" s="223">
        <f>IF(N265="základní",J265,0)</f>
        <v>0</v>
      </c>
      <c r="BF265" s="223">
        <f>IF(N265="snížená",J265,0)</f>
        <v>0</v>
      </c>
      <c r="BG265" s="223">
        <f>IF(N265="zákl. přenesená",J265,0)</f>
        <v>0</v>
      </c>
      <c r="BH265" s="223">
        <f>IF(N265="sníž. přenesená",J265,0)</f>
        <v>0</v>
      </c>
      <c r="BI265" s="223">
        <f>IF(N265="nulová",J265,0)</f>
        <v>0</v>
      </c>
      <c r="BJ265" s="23" t="s">
        <v>80</v>
      </c>
      <c r="BK265" s="223">
        <f>ROUND(I265*H265,2)</f>
        <v>0</v>
      </c>
      <c r="BL265" s="23" t="s">
        <v>248</v>
      </c>
      <c r="BM265" s="23" t="s">
        <v>1605</v>
      </c>
    </row>
    <row r="266" s="1" customFormat="1">
      <c r="B266" s="45"/>
      <c r="C266" s="73"/>
      <c r="D266" s="226" t="s">
        <v>1253</v>
      </c>
      <c r="E266" s="73"/>
      <c r="F266" s="249" t="s">
        <v>1606</v>
      </c>
      <c r="G266" s="73"/>
      <c r="H266" s="73"/>
      <c r="I266" s="183"/>
      <c r="J266" s="73"/>
      <c r="K266" s="73"/>
      <c r="L266" s="71"/>
      <c r="M266" s="250"/>
      <c r="N266" s="46"/>
      <c r="O266" s="46"/>
      <c r="P266" s="46"/>
      <c r="Q266" s="46"/>
      <c r="R266" s="46"/>
      <c r="S266" s="46"/>
      <c r="T266" s="94"/>
      <c r="AT266" s="23" t="s">
        <v>1253</v>
      </c>
      <c r="AU266" s="23" t="s">
        <v>80</v>
      </c>
    </row>
    <row r="267" s="1" customFormat="1" ht="16.5" customHeight="1">
      <c r="B267" s="45"/>
      <c r="C267" s="236" t="s">
        <v>609</v>
      </c>
      <c r="D267" s="236" t="s">
        <v>222</v>
      </c>
      <c r="E267" s="237" t="s">
        <v>1607</v>
      </c>
      <c r="F267" s="238" t="s">
        <v>1608</v>
      </c>
      <c r="G267" s="239" t="s">
        <v>533</v>
      </c>
      <c r="H267" s="240">
        <v>6</v>
      </c>
      <c r="I267" s="241"/>
      <c r="J267" s="242">
        <f>ROUND(I267*H267,2)</f>
        <v>0</v>
      </c>
      <c r="K267" s="238" t="s">
        <v>1251</v>
      </c>
      <c r="L267" s="71"/>
      <c r="M267" s="243" t="s">
        <v>21</v>
      </c>
      <c r="N267" s="244" t="s">
        <v>43</v>
      </c>
      <c r="O267" s="46"/>
      <c r="P267" s="221">
        <f>O267*H267</f>
        <v>0</v>
      </c>
      <c r="Q267" s="221">
        <v>0</v>
      </c>
      <c r="R267" s="221">
        <f>Q267*H267</f>
        <v>0</v>
      </c>
      <c r="S267" s="221">
        <v>0</v>
      </c>
      <c r="T267" s="222">
        <f>S267*H267</f>
        <v>0</v>
      </c>
      <c r="AR267" s="23" t="s">
        <v>248</v>
      </c>
      <c r="AT267" s="23" t="s">
        <v>222</v>
      </c>
      <c r="AU267" s="23" t="s">
        <v>80</v>
      </c>
      <c r="AY267" s="23" t="s">
        <v>181</v>
      </c>
      <c r="BE267" s="223">
        <f>IF(N267="základní",J267,0)</f>
        <v>0</v>
      </c>
      <c r="BF267" s="223">
        <f>IF(N267="snížená",J267,0)</f>
        <v>0</v>
      </c>
      <c r="BG267" s="223">
        <f>IF(N267="zákl. přenesená",J267,0)</f>
        <v>0</v>
      </c>
      <c r="BH267" s="223">
        <f>IF(N267="sníž. přenesená",J267,0)</f>
        <v>0</v>
      </c>
      <c r="BI267" s="223">
        <f>IF(N267="nulová",J267,0)</f>
        <v>0</v>
      </c>
      <c r="BJ267" s="23" t="s">
        <v>80</v>
      </c>
      <c r="BK267" s="223">
        <f>ROUND(I267*H267,2)</f>
        <v>0</v>
      </c>
      <c r="BL267" s="23" t="s">
        <v>248</v>
      </c>
      <c r="BM267" s="23" t="s">
        <v>1609</v>
      </c>
    </row>
    <row r="268" s="1" customFormat="1">
      <c r="B268" s="45"/>
      <c r="C268" s="73"/>
      <c r="D268" s="226" t="s">
        <v>1253</v>
      </c>
      <c r="E268" s="73"/>
      <c r="F268" s="249" t="s">
        <v>1610</v>
      </c>
      <c r="G268" s="73"/>
      <c r="H268" s="73"/>
      <c r="I268" s="183"/>
      <c r="J268" s="73"/>
      <c r="K268" s="73"/>
      <c r="L268" s="71"/>
      <c r="M268" s="250"/>
      <c r="N268" s="46"/>
      <c r="O268" s="46"/>
      <c r="P268" s="46"/>
      <c r="Q268" s="46"/>
      <c r="R268" s="46"/>
      <c r="S268" s="46"/>
      <c r="T268" s="94"/>
      <c r="AT268" s="23" t="s">
        <v>1253</v>
      </c>
      <c r="AU268" s="23" t="s">
        <v>80</v>
      </c>
    </row>
    <row r="269" s="1" customFormat="1" ht="16.5" customHeight="1">
      <c r="B269" s="45"/>
      <c r="C269" s="236" t="s">
        <v>615</v>
      </c>
      <c r="D269" s="236" t="s">
        <v>222</v>
      </c>
      <c r="E269" s="237" t="s">
        <v>1611</v>
      </c>
      <c r="F269" s="238" t="s">
        <v>1612</v>
      </c>
      <c r="G269" s="239" t="s">
        <v>185</v>
      </c>
      <c r="H269" s="240">
        <v>3</v>
      </c>
      <c r="I269" s="241"/>
      <c r="J269" s="242">
        <f>ROUND(I269*H269,2)</f>
        <v>0</v>
      </c>
      <c r="K269" s="238" t="s">
        <v>1251</v>
      </c>
      <c r="L269" s="71"/>
      <c r="M269" s="243" t="s">
        <v>21</v>
      </c>
      <c r="N269" s="244" t="s">
        <v>43</v>
      </c>
      <c r="O269" s="46"/>
      <c r="P269" s="221">
        <f>O269*H269</f>
        <v>0</v>
      </c>
      <c r="Q269" s="221">
        <v>0</v>
      </c>
      <c r="R269" s="221">
        <f>Q269*H269</f>
        <v>0</v>
      </c>
      <c r="S269" s="221">
        <v>0</v>
      </c>
      <c r="T269" s="222">
        <f>S269*H269</f>
        <v>0</v>
      </c>
      <c r="AR269" s="23" t="s">
        <v>248</v>
      </c>
      <c r="AT269" s="23" t="s">
        <v>222</v>
      </c>
      <c r="AU269" s="23" t="s">
        <v>80</v>
      </c>
      <c r="AY269" s="23" t="s">
        <v>181</v>
      </c>
      <c r="BE269" s="223">
        <f>IF(N269="základní",J269,0)</f>
        <v>0</v>
      </c>
      <c r="BF269" s="223">
        <f>IF(N269="snížená",J269,0)</f>
        <v>0</v>
      </c>
      <c r="BG269" s="223">
        <f>IF(N269="zákl. přenesená",J269,0)</f>
        <v>0</v>
      </c>
      <c r="BH269" s="223">
        <f>IF(N269="sníž. přenesená",J269,0)</f>
        <v>0</v>
      </c>
      <c r="BI269" s="223">
        <f>IF(N269="nulová",J269,0)</f>
        <v>0</v>
      </c>
      <c r="BJ269" s="23" t="s">
        <v>80</v>
      </c>
      <c r="BK269" s="223">
        <f>ROUND(I269*H269,2)</f>
        <v>0</v>
      </c>
      <c r="BL269" s="23" t="s">
        <v>248</v>
      </c>
      <c r="BM269" s="23" t="s">
        <v>1613</v>
      </c>
    </row>
    <row r="270" s="1" customFormat="1" ht="16.5" customHeight="1">
      <c r="B270" s="45"/>
      <c r="C270" s="211" t="s">
        <v>619</v>
      </c>
      <c r="D270" s="211" t="s">
        <v>182</v>
      </c>
      <c r="E270" s="212" t="s">
        <v>1614</v>
      </c>
      <c r="F270" s="213" t="s">
        <v>1615</v>
      </c>
      <c r="G270" s="214" t="s">
        <v>185</v>
      </c>
      <c r="H270" s="215">
        <v>3</v>
      </c>
      <c r="I270" s="216"/>
      <c r="J270" s="217">
        <f>ROUND(I270*H270,2)</f>
        <v>0</v>
      </c>
      <c r="K270" s="213" t="s">
        <v>1251</v>
      </c>
      <c r="L270" s="218"/>
      <c r="M270" s="219" t="s">
        <v>21</v>
      </c>
      <c r="N270" s="220" t="s">
        <v>43</v>
      </c>
      <c r="O270" s="46"/>
      <c r="P270" s="221">
        <f>O270*H270</f>
        <v>0</v>
      </c>
      <c r="Q270" s="221">
        <v>0</v>
      </c>
      <c r="R270" s="221">
        <f>Q270*H270</f>
        <v>0</v>
      </c>
      <c r="S270" s="221">
        <v>0</v>
      </c>
      <c r="T270" s="222">
        <f>S270*H270</f>
        <v>0</v>
      </c>
      <c r="AR270" s="23" t="s">
        <v>319</v>
      </c>
      <c r="AT270" s="23" t="s">
        <v>182</v>
      </c>
      <c r="AU270" s="23" t="s">
        <v>80</v>
      </c>
      <c r="AY270" s="23" t="s">
        <v>181</v>
      </c>
      <c r="BE270" s="223">
        <f>IF(N270="základní",J270,0)</f>
        <v>0</v>
      </c>
      <c r="BF270" s="223">
        <f>IF(N270="snížená",J270,0)</f>
        <v>0</v>
      </c>
      <c r="BG270" s="223">
        <f>IF(N270="zákl. přenesená",J270,0)</f>
        <v>0</v>
      </c>
      <c r="BH270" s="223">
        <f>IF(N270="sníž. přenesená",J270,0)</f>
        <v>0</v>
      </c>
      <c r="BI270" s="223">
        <f>IF(N270="nulová",J270,0)</f>
        <v>0</v>
      </c>
      <c r="BJ270" s="23" t="s">
        <v>80</v>
      </c>
      <c r="BK270" s="223">
        <f>ROUND(I270*H270,2)</f>
        <v>0</v>
      </c>
      <c r="BL270" s="23" t="s">
        <v>248</v>
      </c>
      <c r="BM270" s="23" t="s">
        <v>1616</v>
      </c>
    </row>
    <row r="271" s="1" customFormat="1">
      <c r="B271" s="45"/>
      <c r="C271" s="73"/>
      <c r="D271" s="226" t="s">
        <v>1253</v>
      </c>
      <c r="E271" s="73"/>
      <c r="F271" s="249" t="s">
        <v>1617</v>
      </c>
      <c r="G271" s="73"/>
      <c r="H271" s="73"/>
      <c r="I271" s="183"/>
      <c r="J271" s="73"/>
      <c r="K271" s="73"/>
      <c r="L271" s="71"/>
      <c r="M271" s="250"/>
      <c r="N271" s="46"/>
      <c r="O271" s="46"/>
      <c r="P271" s="46"/>
      <c r="Q271" s="46"/>
      <c r="R271" s="46"/>
      <c r="S271" s="46"/>
      <c r="T271" s="94"/>
      <c r="AT271" s="23" t="s">
        <v>1253</v>
      </c>
      <c r="AU271" s="23" t="s">
        <v>80</v>
      </c>
    </row>
    <row r="272" s="1" customFormat="1" ht="16.5" customHeight="1">
      <c r="B272" s="45"/>
      <c r="C272" s="236" t="s">
        <v>623</v>
      </c>
      <c r="D272" s="236" t="s">
        <v>222</v>
      </c>
      <c r="E272" s="237" t="s">
        <v>1618</v>
      </c>
      <c r="F272" s="238" t="s">
        <v>1619</v>
      </c>
      <c r="G272" s="239" t="s">
        <v>185</v>
      </c>
      <c r="H272" s="240">
        <v>3</v>
      </c>
      <c r="I272" s="241"/>
      <c r="J272" s="242">
        <f>ROUND(I272*H272,2)</f>
        <v>0</v>
      </c>
      <c r="K272" s="238" t="s">
        <v>1251</v>
      </c>
      <c r="L272" s="71"/>
      <c r="M272" s="243" t="s">
        <v>21</v>
      </c>
      <c r="N272" s="244" t="s">
        <v>43</v>
      </c>
      <c r="O272" s="46"/>
      <c r="P272" s="221">
        <f>O272*H272</f>
        <v>0</v>
      </c>
      <c r="Q272" s="221">
        <v>0</v>
      </c>
      <c r="R272" s="221">
        <f>Q272*H272</f>
        <v>0</v>
      </c>
      <c r="S272" s="221">
        <v>0</v>
      </c>
      <c r="T272" s="222">
        <f>S272*H272</f>
        <v>0</v>
      </c>
      <c r="AR272" s="23" t="s">
        <v>248</v>
      </c>
      <c r="AT272" s="23" t="s">
        <v>222</v>
      </c>
      <c r="AU272" s="23" t="s">
        <v>80</v>
      </c>
      <c r="AY272" s="23" t="s">
        <v>181</v>
      </c>
      <c r="BE272" s="223">
        <f>IF(N272="základní",J272,0)</f>
        <v>0</v>
      </c>
      <c r="BF272" s="223">
        <f>IF(N272="snížená",J272,0)</f>
        <v>0</v>
      </c>
      <c r="BG272" s="223">
        <f>IF(N272="zákl. přenesená",J272,0)</f>
        <v>0</v>
      </c>
      <c r="BH272" s="223">
        <f>IF(N272="sníž. přenesená",J272,0)</f>
        <v>0</v>
      </c>
      <c r="BI272" s="223">
        <f>IF(N272="nulová",J272,0)</f>
        <v>0</v>
      </c>
      <c r="BJ272" s="23" t="s">
        <v>80</v>
      </c>
      <c r="BK272" s="223">
        <f>ROUND(I272*H272,2)</f>
        <v>0</v>
      </c>
      <c r="BL272" s="23" t="s">
        <v>248</v>
      </c>
      <c r="BM272" s="23" t="s">
        <v>1620</v>
      </c>
    </row>
    <row r="273" s="1" customFormat="1" ht="16.5" customHeight="1">
      <c r="B273" s="45"/>
      <c r="C273" s="211" t="s">
        <v>627</v>
      </c>
      <c r="D273" s="211" t="s">
        <v>182</v>
      </c>
      <c r="E273" s="212" t="s">
        <v>1621</v>
      </c>
      <c r="F273" s="213" t="s">
        <v>1622</v>
      </c>
      <c r="G273" s="214" t="s">
        <v>185</v>
      </c>
      <c r="H273" s="215">
        <v>3</v>
      </c>
      <c r="I273" s="216"/>
      <c r="J273" s="217">
        <f>ROUND(I273*H273,2)</f>
        <v>0</v>
      </c>
      <c r="K273" s="213" t="s">
        <v>1251</v>
      </c>
      <c r="L273" s="218"/>
      <c r="M273" s="219" t="s">
        <v>21</v>
      </c>
      <c r="N273" s="220" t="s">
        <v>43</v>
      </c>
      <c r="O273" s="46"/>
      <c r="P273" s="221">
        <f>O273*H273</f>
        <v>0</v>
      </c>
      <c r="Q273" s="221">
        <v>0</v>
      </c>
      <c r="R273" s="221">
        <f>Q273*H273</f>
        <v>0</v>
      </c>
      <c r="S273" s="221">
        <v>0</v>
      </c>
      <c r="T273" s="222">
        <f>S273*H273</f>
        <v>0</v>
      </c>
      <c r="AR273" s="23" t="s">
        <v>319</v>
      </c>
      <c r="AT273" s="23" t="s">
        <v>182</v>
      </c>
      <c r="AU273" s="23" t="s">
        <v>80</v>
      </c>
      <c r="AY273" s="23" t="s">
        <v>181</v>
      </c>
      <c r="BE273" s="223">
        <f>IF(N273="základní",J273,0)</f>
        <v>0</v>
      </c>
      <c r="BF273" s="223">
        <f>IF(N273="snížená",J273,0)</f>
        <v>0</v>
      </c>
      <c r="BG273" s="223">
        <f>IF(N273="zákl. přenesená",J273,0)</f>
        <v>0</v>
      </c>
      <c r="BH273" s="223">
        <f>IF(N273="sníž. přenesená",J273,0)</f>
        <v>0</v>
      </c>
      <c r="BI273" s="223">
        <f>IF(N273="nulová",J273,0)</f>
        <v>0</v>
      </c>
      <c r="BJ273" s="23" t="s">
        <v>80</v>
      </c>
      <c r="BK273" s="223">
        <f>ROUND(I273*H273,2)</f>
        <v>0</v>
      </c>
      <c r="BL273" s="23" t="s">
        <v>248</v>
      </c>
      <c r="BM273" s="23" t="s">
        <v>1623</v>
      </c>
    </row>
    <row r="274" s="1" customFormat="1">
      <c r="B274" s="45"/>
      <c r="C274" s="73"/>
      <c r="D274" s="226" t="s">
        <v>1253</v>
      </c>
      <c r="E274" s="73"/>
      <c r="F274" s="249" t="s">
        <v>1624</v>
      </c>
      <c r="G274" s="73"/>
      <c r="H274" s="73"/>
      <c r="I274" s="183"/>
      <c r="J274" s="73"/>
      <c r="K274" s="73"/>
      <c r="L274" s="71"/>
      <c r="M274" s="250"/>
      <c r="N274" s="46"/>
      <c r="O274" s="46"/>
      <c r="P274" s="46"/>
      <c r="Q274" s="46"/>
      <c r="R274" s="46"/>
      <c r="S274" s="46"/>
      <c r="T274" s="94"/>
      <c r="AT274" s="23" t="s">
        <v>1253</v>
      </c>
      <c r="AU274" s="23" t="s">
        <v>80</v>
      </c>
    </row>
    <row r="275" s="1" customFormat="1" ht="16.5" customHeight="1">
      <c r="B275" s="45"/>
      <c r="C275" s="236" t="s">
        <v>631</v>
      </c>
      <c r="D275" s="236" t="s">
        <v>222</v>
      </c>
      <c r="E275" s="237" t="s">
        <v>1625</v>
      </c>
      <c r="F275" s="238" t="s">
        <v>1626</v>
      </c>
      <c r="G275" s="239" t="s">
        <v>185</v>
      </c>
      <c r="H275" s="240">
        <v>22</v>
      </c>
      <c r="I275" s="241"/>
      <c r="J275" s="242">
        <f>ROUND(I275*H275,2)</f>
        <v>0</v>
      </c>
      <c r="K275" s="238" t="s">
        <v>1251</v>
      </c>
      <c r="L275" s="71"/>
      <c r="M275" s="243" t="s">
        <v>21</v>
      </c>
      <c r="N275" s="244" t="s">
        <v>43</v>
      </c>
      <c r="O275" s="46"/>
      <c r="P275" s="221">
        <f>O275*H275</f>
        <v>0</v>
      </c>
      <c r="Q275" s="221">
        <v>0</v>
      </c>
      <c r="R275" s="221">
        <f>Q275*H275</f>
        <v>0</v>
      </c>
      <c r="S275" s="221">
        <v>0</v>
      </c>
      <c r="T275" s="222">
        <f>S275*H275</f>
        <v>0</v>
      </c>
      <c r="AR275" s="23" t="s">
        <v>248</v>
      </c>
      <c r="AT275" s="23" t="s">
        <v>222</v>
      </c>
      <c r="AU275" s="23" t="s">
        <v>80</v>
      </c>
      <c r="AY275" s="23" t="s">
        <v>181</v>
      </c>
      <c r="BE275" s="223">
        <f>IF(N275="základní",J275,0)</f>
        <v>0</v>
      </c>
      <c r="BF275" s="223">
        <f>IF(N275="snížená",J275,0)</f>
        <v>0</v>
      </c>
      <c r="BG275" s="223">
        <f>IF(N275="zákl. přenesená",J275,0)</f>
        <v>0</v>
      </c>
      <c r="BH275" s="223">
        <f>IF(N275="sníž. přenesená",J275,0)</f>
        <v>0</v>
      </c>
      <c r="BI275" s="223">
        <f>IF(N275="nulová",J275,0)</f>
        <v>0</v>
      </c>
      <c r="BJ275" s="23" t="s">
        <v>80</v>
      </c>
      <c r="BK275" s="223">
        <f>ROUND(I275*H275,2)</f>
        <v>0</v>
      </c>
      <c r="BL275" s="23" t="s">
        <v>248</v>
      </c>
      <c r="BM275" s="23" t="s">
        <v>1627</v>
      </c>
    </row>
    <row r="276" s="1" customFormat="1" ht="16.5" customHeight="1">
      <c r="B276" s="45"/>
      <c r="C276" s="236" t="s">
        <v>635</v>
      </c>
      <c r="D276" s="236" t="s">
        <v>222</v>
      </c>
      <c r="E276" s="237" t="s">
        <v>1628</v>
      </c>
      <c r="F276" s="238" t="s">
        <v>1629</v>
      </c>
      <c r="G276" s="239" t="s">
        <v>533</v>
      </c>
      <c r="H276" s="240">
        <v>18</v>
      </c>
      <c r="I276" s="241"/>
      <c r="J276" s="242">
        <f>ROUND(I276*H276,2)</f>
        <v>0</v>
      </c>
      <c r="K276" s="238" t="s">
        <v>1251</v>
      </c>
      <c r="L276" s="71"/>
      <c r="M276" s="243" t="s">
        <v>21</v>
      </c>
      <c r="N276" s="244" t="s">
        <v>43</v>
      </c>
      <c r="O276" s="46"/>
      <c r="P276" s="221">
        <f>O276*H276</f>
        <v>0</v>
      </c>
      <c r="Q276" s="221">
        <v>0</v>
      </c>
      <c r="R276" s="221">
        <f>Q276*H276</f>
        <v>0</v>
      </c>
      <c r="S276" s="221">
        <v>0</v>
      </c>
      <c r="T276" s="222">
        <f>S276*H276</f>
        <v>0</v>
      </c>
      <c r="AR276" s="23" t="s">
        <v>248</v>
      </c>
      <c r="AT276" s="23" t="s">
        <v>222</v>
      </c>
      <c r="AU276" s="23" t="s">
        <v>80</v>
      </c>
      <c r="AY276" s="23" t="s">
        <v>181</v>
      </c>
      <c r="BE276" s="223">
        <f>IF(N276="základní",J276,0)</f>
        <v>0</v>
      </c>
      <c r="BF276" s="223">
        <f>IF(N276="snížená",J276,0)</f>
        <v>0</v>
      </c>
      <c r="BG276" s="223">
        <f>IF(N276="zákl. přenesená",J276,0)</f>
        <v>0</v>
      </c>
      <c r="BH276" s="223">
        <f>IF(N276="sníž. přenesená",J276,0)</f>
        <v>0</v>
      </c>
      <c r="BI276" s="223">
        <f>IF(N276="nulová",J276,0)</f>
        <v>0</v>
      </c>
      <c r="BJ276" s="23" t="s">
        <v>80</v>
      </c>
      <c r="BK276" s="223">
        <f>ROUND(I276*H276,2)</f>
        <v>0</v>
      </c>
      <c r="BL276" s="23" t="s">
        <v>248</v>
      </c>
      <c r="BM276" s="23" t="s">
        <v>1630</v>
      </c>
    </row>
    <row r="277" s="1" customFormat="1">
      <c r="B277" s="45"/>
      <c r="C277" s="73"/>
      <c r="D277" s="226" t="s">
        <v>1253</v>
      </c>
      <c r="E277" s="73"/>
      <c r="F277" s="249" t="s">
        <v>1631</v>
      </c>
      <c r="G277" s="73"/>
      <c r="H277" s="73"/>
      <c r="I277" s="183"/>
      <c r="J277" s="73"/>
      <c r="K277" s="73"/>
      <c r="L277" s="71"/>
      <c r="M277" s="250"/>
      <c r="N277" s="46"/>
      <c r="O277" s="46"/>
      <c r="P277" s="46"/>
      <c r="Q277" s="46"/>
      <c r="R277" s="46"/>
      <c r="S277" s="46"/>
      <c r="T277" s="94"/>
      <c r="AT277" s="23" t="s">
        <v>1253</v>
      </c>
      <c r="AU277" s="23" t="s">
        <v>80</v>
      </c>
    </row>
    <row r="278" s="1" customFormat="1" ht="16.5" customHeight="1">
      <c r="B278" s="45"/>
      <c r="C278" s="236" t="s">
        <v>639</v>
      </c>
      <c r="D278" s="236" t="s">
        <v>222</v>
      </c>
      <c r="E278" s="237" t="s">
        <v>1632</v>
      </c>
      <c r="F278" s="238" t="s">
        <v>1633</v>
      </c>
      <c r="G278" s="239" t="s">
        <v>185</v>
      </c>
      <c r="H278" s="240">
        <v>12</v>
      </c>
      <c r="I278" s="241"/>
      <c r="J278" s="242">
        <f>ROUND(I278*H278,2)</f>
        <v>0</v>
      </c>
      <c r="K278" s="238" t="s">
        <v>1251</v>
      </c>
      <c r="L278" s="71"/>
      <c r="M278" s="243" t="s">
        <v>21</v>
      </c>
      <c r="N278" s="244" t="s">
        <v>43</v>
      </c>
      <c r="O278" s="46"/>
      <c r="P278" s="221">
        <f>O278*H278</f>
        <v>0</v>
      </c>
      <c r="Q278" s="221">
        <v>0</v>
      </c>
      <c r="R278" s="221">
        <f>Q278*H278</f>
        <v>0</v>
      </c>
      <c r="S278" s="221">
        <v>0</v>
      </c>
      <c r="T278" s="222">
        <f>S278*H278</f>
        <v>0</v>
      </c>
      <c r="AR278" s="23" t="s">
        <v>248</v>
      </c>
      <c r="AT278" s="23" t="s">
        <v>222</v>
      </c>
      <c r="AU278" s="23" t="s">
        <v>80</v>
      </c>
      <c r="AY278" s="23" t="s">
        <v>181</v>
      </c>
      <c r="BE278" s="223">
        <f>IF(N278="základní",J278,0)</f>
        <v>0</v>
      </c>
      <c r="BF278" s="223">
        <f>IF(N278="snížená",J278,0)</f>
        <v>0</v>
      </c>
      <c r="BG278" s="223">
        <f>IF(N278="zákl. přenesená",J278,0)</f>
        <v>0</v>
      </c>
      <c r="BH278" s="223">
        <f>IF(N278="sníž. přenesená",J278,0)</f>
        <v>0</v>
      </c>
      <c r="BI278" s="223">
        <f>IF(N278="nulová",J278,0)</f>
        <v>0</v>
      </c>
      <c r="BJ278" s="23" t="s">
        <v>80</v>
      </c>
      <c r="BK278" s="223">
        <f>ROUND(I278*H278,2)</f>
        <v>0</v>
      </c>
      <c r="BL278" s="23" t="s">
        <v>248</v>
      </c>
      <c r="BM278" s="23" t="s">
        <v>1634</v>
      </c>
    </row>
    <row r="279" s="1" customFormat="1">
      <c r="B279" s="45"/>
      <c r="C279" s="73"/>
      <c r="D279" s="226" t="s">
        <v>1253</v>
      </c>
      <c r="E279" s="73"/>
      <c r="F279" s="249" t="s">
        <v>1635</v>
      </c>
      <c r="G279" s="73"/>
      <c r="H279" s="73"/>
      <c r="I279" s="183"/>
      <c r="J279" s="73"/>
      <c r="K279" s="73"/>
      <c r="L279" s="71"/>
      <c r="M279" s="250"/>
      <c r="N279" s="46"/>
      <c r="O279" s="46"/>
      <c r="P279" s="46"/>
      <c r="Q279" s="46"/>
      <c r="R279" s="46"/>
      <c r="S279" s="46"/>
      <c r="T279" s="94"/>
      <c r="AT279" s="23" t="s">
        <v>1253</v>
      </c>
      <c r="AU279" s="23" t="s">
        <v>80</v>
      </c>
    </row>
    <row r="280" s="1" customFormat="1" ht="16.5" customHeight="1">
      <c r="B280" s="45"/>
      <c r="C280" s="236" t="s">
        <v>643</v>
      </c>
      <c r="D280" s="236" t="s">
        <v>222</v>
      </c>
      <c r="E280" s="237" t="s">
        <v>1636</v>
      </c>
      <c r="F280" s="238" t="s">
        <v>1637</v>
      </c>
      <c r="G280" s="239" t="s">
        <v>185</v>
      </c>
      <c r="H280" s="240">
        <v>3</v>
      </c>
      <c r="I280" s="241"/>
      <c r="J280" s="242">
        <f>ROUND(I280*H280,2)</f>
        <v>0</v>
      </c>
      <c r="K280" s="238" t="s">
        <v>1251</v>
      </c>
      <c r="L280" s="71"/>
      <c r="M280" s="243" t="s">
        <v>21</v>
      </c>
      <c r="N280" s="244" t="s">
        <v>43</v>
      </c>
      <c r="O280" s="46"/>
      <c r="P280" s="221">
        <f>O280*H280</f>
        <v>0</v>
      </c>
      <c r="Q280" s="221">
        <v>0</v>
      </c>
      <c r="R280" s="221">
        <f>Q280*H280</f>
        <v>0</v>
      </c>
      <c r="S280" s="221">
        <v>0</v>
      </c>
      <c r="T280" s="222">
        <f>S280*H280</f>
        <v>0</v>
      </c>
      <c r="AR280" s="23" t="s">
        <v>248</v>
      </c>
      <c r="AT280" s="23" t="s">
        <v>222</v>
      </c>
      <c r="AU280" s="23" t="s">
        <v>80</v>
      </c>
      <c r="AY280" s="23" t="s">
        <v>181</v>
      </c>
      <c r="BE280" s="223">
        <f>IF(N280="základní",J280,0)</f>
        <v>0</v>
      </c>
      <c r="BF280" s="223">
        <f>IF(N280="snížená",J280,0)</f>
        <v>0</v>
      </c>
      <c r="BG280" s="223">
        <f>IF(N280="zákl. přenesená",J280,0)</f>
        <v>0</v>
      </c>
      <c r="BH280" s="223">
        <f>IF(N280="sníž. přenesená",J280,0)</f>
        <v>0</v>
      </c>
      <c r="BI280" s="223">
        <f>IF(N280="nulová",J280,0)</f>
        <v>0</v>
      </c>
      <c r="BJ280" s="23" t="s">
        <v>80</v>
      </c>
      <c r="BK280" s="223">
        <f>ROUND(I280*H280,2)</f>
        <v>0</v>
      </c>
      <c r="BL280" s="23" t="s">
        <v>248</v>
      </c>
      <c r="BM280" s="23" t="s">
        <v>1638</v>
      </c>
    </row>
    <row r="281" s="1" customFormat="1" ht="16.5" customHeight="1">
      <c r="B281" s="45"/>
      <c r="C281" s="236" t="s">
        <v>647</v>
      </c>
      <c r="D281" s="236" t="s">
        <v>222</v>
      </c>
      <c r="E281" s="237" t="s">
        <v>1639</v>
      </c>
      <c r="F281" s="238" t="s">
        <v>1640</v>
      </c>
      <c r="G281" s="239" t="s">
        <v>185</v>
      </c>
      <c r="H281" s="240">
        <v>3</v>
      </c>
      <c r="I281" s="241"/>
      <c r="J281" s="242">
        <f>ROUND(I281*H281,2)</f>
        <v>0</v>
      </c>
      <c r="K281" s="238" t="s">
        <v>1251</v>
      </c>
      <c r="L281" s="71"/>
      <c r="M281" s="243" t="s">
        <v>21</v>
      </c>
      <c r="N281" s="244" t="s">
        <v>43</v>
      </c>
      <c r="O281" s="46"/>
      <c r="P281" s="221">
        <f>O281*H281</f>
        <v>0</v>
      </c>
      <c r="Q281" s="221">
        <v>0</v>
      </c>
      <c r="R281" s="221">
        <f>Q281*H281</f>
        <v>0</v>
      </c>
      <c r="S281" s="221">
        <v>0</v>
      </c>
      <c r="T281" s="222">
        <f>S281*H281</f>
        <v>0</v>
      </c>
      <c r="AR281" s="23" t="s">
        <v>248</v>
      </c>
      <c r="AT281" s="23" t="s">
        <v>222</v>
      </c>
      <c r="AU281" s="23" t="s">
        <v>80</v>
      </c>
      <c r="AY281" s="23" t="s">
        <v>181</v>
      </c>
      <c r="BE281" s="223">
        <f>IF(N281="základní",J281,0)</f>
        <v>0</v>
      </c>
      <c r="BF281" s="223">
        <f>IF(N281="snížená",J281,0)</f>
        <v>0</v>
      </c>
      <c r="BG281" s="223">
        <f>IF(N281="zákl. přenesená",J281,0)</f>
        <v>0</v>
      </c>
      <c r="BH281" s="223">
        <f>IF(N281="sníž. přenesená",J281,0)</f>
        <v>0</v>
      </c>
      <c r="BI281" s="223">
        <f>IF(N281="nulová",J281,0)</f>
        <v>0</v>
      </c>
      <c r="BJ281" s="23" t="s">
        <v>80</v>
      </c>
      <c r="BK281" s="223">
        <f>ROUND(I281*H281,2)</f>
        <v>0</v>
      </c>
      <c r="BL281" s="23" t="s">
        <v>248</v>
      </c>
      <c r="BM281" s="23" t="s">
        <v>1641</v>
      </c>
    </row>
    <row r="282" s="1" customFormat="1">
      <c r="B282" s="45"/>
      <c r="C282" s="73"/>
      <c r="D282" s="226" t="s">
        <v>1253</v>
      </c>
      <c r="E282" s="73"/>
      <c r="F282" s="249" t="s">
        <v>1642</v>
      </c>
      <c r="G282" s="73"/>
      <c r="H282" s="73"/>
      <c r="I282" s="183"/>
      <c r="J282" s="73"/>
      <c r="K282" s="73"/>
      <c r="L282" s="71"/>
      <c r="M282" s="250"/>
      <c r="N282" s="46"/>
      <c r="O282" s="46"/>
      <c r="P282" s="46"/>
      <c r="Q282" s="46"/>
      <c r="R282" s="46"/>
      <c r="S282" s="46"/>
      <c r="T282" s="94"/>
      <c r="AT282" s="23" t="s">
        <v>1253</v>
      </c>
      <c r="AU282" s="23" t="s">
        <v>80</v>
      </c>
    </row>
    <row r="283" s="1" customFormat="1" ht="16.5" customHeight="1">
      <c r="B283" s="45"/>
      <c r="C283" s="236" t="s">
        <v>651</v>
      </c>
      <c r="D283" s="236" t="s">
        <v>222</v>
      </c>
      <c r="E283" s="237" t="s">
        <v>1643</v>
      </c>
      <c r="F283" s="238" t="s">
        <v>1644</v>
      </c>
      <c r="G283" s="239" t="s">
        <v>256</v>
      </c>
      <c r="H283" s="240">
        <v>0.96299999999999997</v>
      </c>
      <c r="I283" s="241"/>
      <c r="J283" s="242">
        <f>ROUND(I283*H283,2)</f>
        <v>0</v>
      </c>
      <c r="K283" s="238" t="s">
        <v>1251</v>
      </c>
      <c r="L283" s="71"/>
      <c r="M283" s="243" t="s">
        <v>21</v>
      </c>
      <c r="N283" s="244" t="s">
        <v>43</v>
      </c>
      <c r="O283" s="46"/>
      <c r="P283" s="221">
        <f>O283*H283</f>
        <v>0</v>
      </c>
      <c r="Q283" s="221">
        <v>0</v>
      </c>
      <c r="R283" s="221">
        <f>Q283*H283</f>
        <v>0</v>
      </c>
      <c r="S283" s="221">
        <v>0</v>
      </c>
      <c r="T283" s="222">
        <f>S283*H283</f>
        <v>0</v>
      </c>
      <c r="AR283" s="23" t="s">
        <v>248</v>
      </c>
      <c r="AT283" s="23" t="s">
        <v>222</v>
      </c>
      <c r="AU283" s="23" t="s">
        <v>80</v>
      </c>
      <c r="AY283" s="23" t="s">
        <v>181</v>
      </c>
      <c r="BE283" s="223">
        <f>IF(N283="základní",J283,0)</f>
        <v>0</v>
      </c>
      <c r="BF283" s="223">
        <f>IF(N283="snížená",J283,0)</f>
        <v>0</v>
      </c>
      <c r="BG283" s="223">
        <f>IF(N283="zákl. přenesená",J283,0)</f>
        <v>0</v>
      </c>
      <c r="BH283" s="223">
        <f>IF(N283="sníž. přenesená",J283,0)</f>
        <v>0</v>
      </c>
      <c r="BI283" s="223">
        <f>IF(N283="nulová",J283,0)</f>
        <v>0</v>
      </c>
      <c r="BJ283" s="23" t="s">
        <v>80</v>
      </c>
      <c r="BK283" s="223">
        <f>ROUND(I283*H283,2)</f>
        <v>0</v>
      </c>
      <c r="BL283" s="23" t="s">
        <v>248</v>
      </c>
      <c r="BM283" s="23" t="s">
        <v>1645</v>
      </c>
    </row>
    <row r="284" s="9" customFormat="1" ht="37.44" customHeight="1">
      <c r="B284" s="197"/>
      <c r="C284" s="198"/>
      <c r="D284" s="199" t="s">
        <v>71</v>
      </c>
      <c r="E284" s="200" t="s">
        <v>1646</v>
      </c>
      <c r="F284" s="200" t="s">
        <v>1647</v>
      </c>
      <c r="G284" s="198"/>
      <c r="H284" s="198"/>
      <c r="I284" s="201"/>
      <c r="J284" s="202">
        <f>BK284</f>
        <v>0</v>
      </c>
      <c r="K284" s="198"/>
      <c r="L284" s="203"/>
      <c r="M284" s="204"/>
      <c r="N284" s="205"/>
      <c r="O284" s="205"/>
      <c r="P284" s="206">
        <f>SUM(P285:P289)</f>
        <v>0</v>
      </c>
      <c r="Q284" s="205"/>
      <c r="R284" s="206">
        <f>SUM(R285:R289)</f>
        <v>0</v>
      </c>
      <c r="S284" s="205"/>
      <c r="T284" s="207">
        <f>SUM(T285:T289)</f>
        <v>0</v>
      </c>
      <c r="AR284" s="208" t="s">
        <v>82</v>
      </c>
      <c r="AT284" s="209" t="s">
        <v>71</v>
      </c>
      <c r="AU284" s="209" t="s">
        <v>72</v>
      </c>
      <c r="AY284" s="208" t="s">
        <v>181</v>
      </c>
      <c r="BK284" s="210">
        <f>SUM(BK285:BK289)</f>
        <v>0</v>
      </c>
    </row>
    <row r="285" s="1" customFormat="1" ht="16.5" customHeight="1">
      <c r="B285" s="45"/>
      <c r="C285" s="236" t="s">
        <v>657</v>
      </c>
      <c r="D285" s="236" t="s">
        <v>222</v>
      </c>
      <c r="E285" s="237" t="s">
        <v>1648</v>
      </c>
      <c r="F285" s="238" t="s">
        <v>1649</v>
      </c>
      <c r="G285" s="239" t="s">
        <v>533</v>
      </c>
      <c r="H285" s="240">
        <v>1</v>
      </c>
      <c r="I285" s="241"/>
      <c r="J285" s="242">
        <f>ROUND(I285*H285,2)</f>
        <v>0</v>
      </c>
      <c r="K285" s="238" t="s">
        <v>1251</v>
      </c>
      <c r="L285" s="71"/>
      <c r="M285" s="243" t="s">
        <v>21</v>
      </c>
      <c r="N285" s="244" t="s">
        <v>43</v>
      </c>
      <c r="O285" s="46"/>
      <c r="P285" s="221">
        <f>O285*H285</f>
        <v>0</v>
      </c>
      <c r="Q285" s="221">
        <v>0</v>
      </c>
      <c r="R285" s="221">
        <f>Q285*H285</f>
        <v>0</v>
      </c>
      <c r="S285" s="221">
        <v>0</v>
      </c>
      <c r="T285" s="222">
        <f>S285*H285</f>
        <v>0</v>
      </c>
      <c r="AR285" s="23" t="s">
        <v>248</v>
      </c>
      <c r="AT285" s="23" t="s">
        <v>222</v>
      </c>
      <c r="AU285" s="23" t="s">
        <v>80</v>
      </c>
      <c r="AY285" s="23" t="s">
        <v>181</v>
      </c>
      <c r="BE285" s="223">
        <f>IF(N285="základní",J285,0)</f>
        <v>0</v>
      </c>
      <c r="BF285" s="223">
        <f>IF(N285="snížená",J285,0)</f>
        <v>0</v>
      </c>
      <c r="BG285" s="223">
        <f>IF(N285="zákl. přenesená",J285,0)</f>
        <v>0</v>
      </c>
      <c r="BH285" s="223">
        <f>IF(N285="sníž. přenesená",J285,0)</f>
        <v>0</v>
      </c>
      <c r="BI285" s="223">
        <f>IF(N285="nulová",J285,0)</f>
        <v>0</v>
      </c>
      <c r="BJ285" s="23" t="s">
        <v>80</v>
      </c>
      <c r="BK285" s="223">
        <f>ROUND(I285*H285,2)</f>
        <v>0</v>
      </c>
      <c r="BL285" s="23" t="s">
        <v>248</v>
      </c>
      <c r="BM285" s="23" t="s">
        <v>1650</v>
      </c>
    </row>
    <row r="286" s="1" customFormat="1">
      <c r="B286" s="45"/>
      <c r="C286" s="73"/>
      <c r="D286" s="226" t="s">
        <v>1253</v>
      </c>
      <c r="E286" s="73"/>
      <c r="F286" s="249" t="s">
        <v>1651</v>
      </c>
      <c r="G286" s="73"/>
      <c r="H286" s="73"/>
      <c r="I286" s="183"/>
      <c r="J286" s="73"/>
      <c r="K286" s="73"/>
      <c r="L286" s="71"/>
      <c r="M286" s="250"/>
      <c r="N286" s="46"/>
      <c r="O286" s="46"/>
      <c r="P286" s="46"/>
      <c r="Q286" s="46"/>
      <c r="R286" s="46"/>
      <c r="S286" s="46"/>
      <c r="T286" s="94"/>
      <c r="AT286" s="23" t="s">
        <v>1253</v>
      </c>
      <c r="AU286" s="23" t="s">
        <v>80</v>
      </c>
    </row>
    <row r="287" s="1" customFormat="1" ht="16.5" customHeight="1">
      <c r="B287" s="45"/>
      <c r="C287" s="236" t="s">
        <v>661</v>
      </c>
      <c r="D287" s="236" t="s">
        <v>222</v>
      </c>
      <c r="E287" s="237" t="s">
        <v>1652</v>
      </c>
      <c r="F287" s="238" t="s">
        <v>1653</v>
      </c>
      <c r="G287" s="239" t="s">
        <v>185</v>
      </c>
      <c r="H287" s="240">
        <v>1</v>
      </c>
      <c r="I287" s="241"/>
      <c r="J287" s="242">
        <f>ROUND(I287*H287,2)</f>
        <v>0</v>
      </c>
      <c r="K287" s="238" t="s">
        <v>1251</v>
      </c>
      <c r="L287" s="71"/>
      <c r="M287" s="243" t="s">
        <v>21</v>
      </c>
      <c r="N287" s="244" t="s">
        <v>43</v>
      </c>
      <c r="O287" s="46"/>
      <c r="P287" s="221">
        <f>O287*H287</f>
        <v>0</v>
      </c>
      <c r="Q287" s="221">
        <v>0</v>
      </c>
      <c r="R287" s="221">
        <f>Q287*H287</f>
        <v>0</v>
      </c>
      <c r="S287" s="221">
        <v>0</v>
      </c>
      <c r="T287" s="222">
        <f>S287*H287</f>
        <v>0</v>
      </c>
      <c r="AR287" s="23" t="s">
        <v>248</v>
      </c>
      <c r="AT287" s="23" t="s">
        <v>222</v>
      </c>
      <c r="AU287" s="23" t="s">
        <v>80</v>
      </c>
      <c r="AY287" s="23" t="s">
        <v>181</v>
      </c>
      <c r="BE287" s="223">
        <f>IF(N287="základní",J287,0)</f>
        <v>0</v>
      </c>
      <c r="BF287" s="223">
        <f>IF(N287="snížená",J287,0)</f>
        <v>0</v>
      </c>
      <c r="BG287" s="223">
        <f>IF(N287="zákl. přenesená",J287,0)</f>
        <v>0</v>
      </c>
      <c r="BH287" s="223">
        <f>IF(N287="sníž. přenesená",J287,0)</f>
        <v>0</v>
      </c>
      <c r="BI287" s="223">
        <f>IF(N287="nulová",J287,0)</f>
        <v>0</v>
      </c>
      <c r="BJ287" s="23" t="s">
        <v>80</v>
      </c>
      <c r="BK287" s="223">
        <f>ROUND(I287*H287,2)</f>
        <v>0</v>
      </c>
      <c r="BL287" s="23" t="s">
        <v>248</v>
      </c>
      <c r="BM287" s="23" t="s">
        <v>1654</v>
      </c>
    </row>
    <row r="288" s="1" customFormat="1">
      <c r="B288" s="45"/>
      <c r="C288" s="73"/>
      <c r="D288" s="226" t="s">
        <v>1253</v>
      </c>
      <c r="E288" s="73"/>
      <c r="F288" s="249" t="s">
        <v>1655</v>
      </c>
      <c r="G288" s="73"/>
      <c r="H288" s="73"/>
      <c r="I288" s="183"/>
      <c r="J288" s="73"/>
      <c r="K288" s="73"/>
      <c r="L288" s="71"/>
      <c r="M288" s="250"/>
      <c r="N288" s="46"/>
      <c r="O288" s="46"/>
      <c r="P288" s="46"/>
      <c r="Q288" s="46"/>
      <c r="R288" s="46"/>
      <c r="S288" s="46"/>
      <c r="T288" s="94"/>
      <c r="AT288" s="23" t="s">
        <v>1253</v>
      </c>
      <c r="AU288" s="23" t="s">
        <v>80</v>
      </c>
    </row>
    <row r="289" s="1" customFormat="1" ht="16.5" customHeight="1">
      <c r="B289" s="45"/>
      <c r="C289" s="236" t="s">
        <v>665</v>
      </c>
      <c r="D289" s="236" t="s">
        <v>222</v>
      </c>
      <c r="E289" s="237" t="s">
        <v>1656</v>
      </c>
      <c r="F289" s="238" t="s">
        <v>1657</v>
      </c>
      <c r="G289" s="239" t="s">
        <v>256</v>
      </c>
      <c r="H289" s="240">
        <v>0.017999999999999999</v>
      </c>
      <c r="I289" s="241"/>
      <c r="J289" s="242">
        <f>ROUND(I289*H289,2)</f>
        <v>0</v>
      </c>
      <c r="K289" s="238" t="s">
        <v>1251</v>
      </c>
      <c r="L289" s="71"/>
      <c r="M289" s="243" t="s">
        <v>21</v>
      </c>
      <c r="N289" s="244" t="s">
        <v>43</v>
      </c>
      <c r="O289" s="46"/>
      <c r="P289" s="221">
        <f>O289*H289</f>
        <v>0</v>
      </c>
      <c r="Q289" s="221">
        <v>0</v>
      </c>
      <c r="R289" s="221">
        <f>Q289*H289</f>
        <v>0</v>
      </c>
      <c r="S289" s="221">
        <v>0</v>
      </c>
      <c r="T289" s="222">
        <f>S289*H289</f>
        <v>0</v>
      </c>
      <c r="AR289" s="23" t="s">
        <v>248</v>
      </c>
      <c r="AT289" s="23" t="s">
        <v>222</v>
      </c>
      <c r="AU289" s="23" t="s">
        <v>80</v>
      </c>
      <c r="AY289" s="23" t="s">
        <v>181</v>
      </c>
      <c r="BE289" s="223">
        <f>IF(N289="základní",J289,0)</f>
        <v>0</v>
      </c>
      <c r="BF289" s="223">
        <f>IF(N289="snížená",J289,0)</f>
        <v>0</v>
      </c>
      <c r="BG289" s="223">
        <f>IF(N289="zákl. přenesená",J289,0)</f>
        <v>0</v>
      </c>
      <c r="BH289" s="223">
        <f>IF(N289="sníž. přenesená",J289,0)</f>
        <v>0</v>
      </c>
      <c r="BI289" s="223">
        <f>IF(N289="nulová",J289,0)</f>
        <v>0</v>
      </c>
      <c r="BJ289" s="23" t="s">
        <v>80</v>
      </c>
      <c r="BK289" s="223">
        <f>ROUND(I289*H289,2)</f>
        <v>0</v>
      </c>
      <c r="BL289" s="23" t="s">
        <v>248</v>
      </c>
      <c r="BM289" s="23" t="s">
        <v>1658</v>
      </c>
    </row>
    <row r="290" s="9" customFormat="1" ht="37.44" customHeight="1">
      <c r="B290" s="197"/>
      <c r="C290" s="198"/>
      <c r="D290" s="199" t="s">
        <v>71</v>
      </c>
      <c r="E290" s="200" t="s">
        <v>1145</v>
      </c>
      <c r="F290" s="200" t="s">
        <v>1146</v>
      </c>
      <c r="G290" s="198"/>
      <c r="H290" s="198"/>
      <c r="I290" s="201"/>
      <c r="J290" s="202">
        <f>BK290</f>
        <v>0</v>
      </c>
      <c r="K290" s="198"/>
      <c r="L290" s="203"/>
      <c r="M290" s="204"/>
      <c r="N290" s="205"/>
      <c r="O290" s="205"/>
      <c r="P290" s="206">
        <f>SUM(P291:P292)</f>
        <v>0</v>
      </c>
      <c r="Q290" s="205"/>
      <c r="R290" s="206">
        <f>SUM(R291:R292)</f>
        <v>0</v>
      </c>
      <c r="S290" s="205"/>
      <c r="T290" s="207">
        <f>SUM(T291:T292)</f>
        <v>0</v>
      </c>
      <c r="AR290" s="208" t="s">
        <v>82</v>
      </c>
      <c r="AT290" s="209" t="s">
        <v>71</v>
      </c>
      <c r="AU290" s="209" t="s">
        <v>72</v>
      </c>
      <c r="AY290" s="208" t="s">
        <v>181</v>
      </c>
      <c r="BK290" s="210">
        <f>SUM(BK291:BK292)</f>
        <v>0</v>
      </c>
    </row>
    <row r="291" s="1" customFormat="1" ht="16.5" customHeight="1">
      <c r="B291" s="45"/>
      <c r="C291" s="236" t="s">
        <v>669</v>
      </c>
      <c r="D291" s="236" t="s">
        <v>222</v>
      </c>
      <c r="E291" s="237" t="s">
        <v>1659</v>
      </c>
      <c r="F291" s="238" t="s">
        <v>1660</v>
      </c>
      <c r="G291" s="239" t="s">
        <v>361</v>
      </c>
      <c r="H291" s="240">
        <v>48.700000000000003</v>
      </c>
      <c r="I291" s="241"/>
      <c r="J291" s="242">
        <f>ROUND(I291*H291,2)</f>
        <v>0</v>
      </c>
      <c r="K291" s="238" t="s">
        <v>1251</v>
      </c>
      <c r="L291" s="71"/>
      <c r="M291" s="243" t="s">
        <v>21</v>
      </c>
      <c r="N291" s="244" t="s">
        <v>43</v>
      </c>
      <c r="O291" s="46"/>
      <c r="P291" s="221">
        <f>O291*H291</f>
        <v>0</v>
      </c>
      <c r="Q291" s="221">
        <v>0</v>
      </c>
      <c r="R291" s="221">
        <f>Q291*H291</f>
        <v>0</v>
      </c>
      <c r="S291" s="221">
        <v>0</v>
      </c>
      <c r="T291" s="222">
        <f>S291*H291</f>
        <v>0</v>
      </c>
      <c r="AR291" s="23" t="s">
        <v>248</v>
      </c>
      <c r="AT291" s="23" t="s">
        <v>222</v>
      </c>
      <c r="AU291" s="23" t="s">
        <v>80</v>
      </c>
      <c r="AY291" s="23" t="s">
        <v>181</v>
      </c>
      <c r="BE291" s="223">
        <f>IF(N291="základní",J291,0)</f>
        <v>0</v>
      </c>
      <c r="BF291" s="223">
        <f>IF(N291="snížená",J291,0)</f>
        <v>0</v>
      </c>
      <c r="BG291" s="223">
        <f>IF(N291="zákl. přenesená",J291,0)</f>
        <v>0</v>
      </c>
      <c r="BH291" s="223">
        <f>IF(N291="sníž. přenesená",J291,0)</f>
        <v>0</v>
      </c>
      <c r="BI291" s="223">
        <f>IF(N291="nulová",J291,0)</f>
        <v>0</v>
      </c>
      <c r="BJ291" s="23" t="s">
        <v>80</v>
      </c>
      <c r="BK291" s="223">
        <f>ROUND(I291*H291,2)</f>
        <v>0</v>
      </c>
      <c r="BL291" s="23" t="s">
        <v>248</v>
      </c>
      <c r="BM291" s="23" t="s">
        <v>1661</v>
      </c>
    </row>
    <row r="292" s="1" customFormat="1" ht="16.5" customHeight="1">
      <c r="B292" s="45"/>
      <c r="C292" s="236" t="s">
        <v>673</v>
      </c>
      <c r="D292" s="236" t="s">
        <v>222</v>
      </c>
      <c r="E292" s="237" t="s">
        <v>1662</v>
      </c>
      <c r="F292" s="238" t="s">
        <v>1663</v>
      </c>
      <c r="G292" s="239" t="s">
        <v>361</v>
      </c>
      <c r="H292" s="240">
        <v>2</v>
      </c>
      <c r="I292" s="241"/>
      <c r="J292" s="242">
        <f>ROUND(I292*H292,2)</f>
        <v>0</v>
      </c>
      <c r="K292" s="238" t="s">
        <v>1251</v>
      </c>
      <c r="L292" s="71"/>
      <c r="M292" s="243" t="s">
        <v>21</v>
      </c>
      <c r="N292" s="251" t="s">
        <v>43</v>
      </c>
      <c r="O292" s="246"/>
      <c r="P292" s="247">
        <f>O292*H292</f>
        <v>0</v>
      </c>
      <c r="Q292" s="247">
        <v>0</v>
      </c>
      <c r="R292" s="247">
        <f>Q292*H292</f>
        <v>0</v>
      </c>
      <c r="S292" s="247">
        <v>0</v>
      </c>
      <c r="T292" s="248">
        <f>S292*H292</f>
        <v>0</v>
      </c>
      <c r="AR292" s="23" t="s">
        <v>248</v>
      </c>
      <c r="AT292" s="23" t="s">
        <v>222</v>
      </c>
      <c r="AU292" s="23" t="s">
        <v>80</v>
      </c>
      <c r="AY292" s="23" t="s">
        <v>181</v>
      </c>
      <c r="BE292" s="223">
        <f>IF(N292="základní",J292,0)</f>
        <v>0</v>
      </c>
      <c r="BF292" s="223">
        <f>IF(N292="snížená",J292,0)</f>
        <v>0</v>
      </c>
      <c r="BG292" s="223">
        <f>IF(N292="zákl. přenesená",J292,0)</f>
        <v>0</v>
      </c>
      <c r="BH292" s="223">
        <f>IF(N292="sníž. přenesená",J292,0)</f>
        <v>0</v>
      </c>
      <c r="BI292" s="223">
        <f>IF(N292="nulová",J292,0)</f>
        <v>0</v>
      </c>
      <c r="BJ292" s="23" t="s">
        <v>80</v>
      </c>
      <c r="BK292" s="223">
        <f>ROUND(I292*H292,2)</f>
        <v>0</v>
      </c>
      <c r="BL292" s="23" t="s">
        <v>248</v>
      </c>
      <c r="BM292" s="23" t="s">
        <v>1664</v>
      </c>
    </row>
    <row r="293" s="1" customFormat="1" ht="6.96" customHeight="1">
      <c r="B293" s="66"/>
      <c r="C293" s="67"/>
      <c r="D293" s="67"/>
      <c r="E293" s="67"/>
      <c r="F293" s="67"/>
      <c r="G293" s="67"/>
      <c r="H293" s="67"/>
      <c r="I293" s="165"/>
      <c r="J293" s="67"/>
      <c r="K293" s="67"/>
      <c r="L293" s="71"/>
    </row>
  </sheetData>
  <sheetProtection sheet="1" autoFilter="0" formatColumns="0" formatRows="0" objects="1" scenarios="1" spinCount="100000" saltValue="OKdRjUE+1H2vowtoczLPTlRaE5OPEDlx2QFL2qSCh87h9cTbSw8H1cDHeHhsN2IztkmbSKItl1sKYTXZ7EiPGA==" hashValue="KSBLiNDggc2/vUi9RRr6OC8rK5Uoj7JcDOXQvMnB4fjUQIKcQ3R0zxlBGIX17TqFalcQCqDuZedUvLNc9pkcag==" algorithmName="SHA-512" password="CC35"/>
  <autoFilter ref="C82:K292"/>
  <mergeCells count="10">
    <mergeCell ref="E7:H7"/>
    <mergeCell ref="E9:H9"/>
    <mergeCell ref="E24:H24"/>
    <mergeCell ref="E45:H45"/>
    <mergeCell ref="E47:H47"/>
    <mergeCell ref="J51:J52"/>
    <mergeCell ref="E73:H73"/>
    <mergeCell ref="E75:H75"/>
    <mergeCell ref="G1:H1"/>
    <mergeCell ref="L2:V2"/>
  </mergeCells>
  <hyperlinks>
    <hyperlink ref="F1:G1" location="C2" display="1) Krycí list soupisu"/>
    <hyperlink ref="G1:H1" location="C54" display="2) Rekapitulace"/>
    <hyperlink ref="J1" location="C82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122</v>
      </c>
      <c r="G1" s="138" t="s">
        <v>123</v>
      </c>
      <c r="H1" s="138"/>
      <c r="I1" s="139"/>
      <c r="J1" s="138" t="s">
        <v>124</v>
      </c>
      <c r="K1" s="137" t="s">
        <v>125</v>
      </c>
      <c r="L1" s="138" t="s">
        <v>126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88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82</v>
      </c>
    </row>
    <row r="4" ht="36.96" customHeight="1">
      <c r="B4" s="27"/>
      <c r="C4" s="28"/>
      <c r="D4" s="29" t="s">
        <v>127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Novostavba 2. areálu MŠ Hostivice - Finalizace projektu 11.7.2018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128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1665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24</v>
      </c>
      <c r="G12" s="46"/>
      <c r="H12" s="46"/>
      <c r="I12" s="145" t="s">
        <v>25</v>
      </c>
      <c r="J12" s="146" t="str">
        <f>'Rekapitulace stavby'!AN8</f>
        <v>1. 3. 2018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">
        <v>29</v>
      </c>
      <c r="K14" s="50"/>
    </row>
    <row r="15" s="1" customFormat="1" ht="18" customHeight="1">
      <c r="B15" s="45"/>
      <c r="C15" s="46"/>
      <c r="D15" s="46"/>
      <c r="E15" s="34" t="s">
        <v>30</v>
      </c>
      <c r="F15" s="46"/>
      <c r="G15" s="46"/>
      <c r="H15" s="46"/>
      <c r="I15" s="145" t="s">
        <v>31</v>
      </c>
      <c r="J15" s="34" t="s">
        <v>21</v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32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31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34</v>
      </c>
      <c r="E20" s="46"/>
      <c r="F20" s="46"/>
      <c r="G20" s="46"/>
      <c r="H20" s="46"/>
      <c r="I20" s="145" t="s">
        <v>28</v>
      </c>
      <c r="J20" s="34" t="s">
        <v>21</v>
      </c>
      <c r="K20" s="50"/>
    </row>
    <row r="21" s="1" customFormat="1" ht="18" customHeight="1">
      <c r="B21" s="45"/>
      <c r="C21" s="46"/>
      <c r="D21" s="46"/>
      <c r="E21" s="34" t="s">
        <v>24</v>
      </c>
      <c r="F21" s="46"/>
      <c r="G21" s="46"/>
      <c r="H21" s="46"/>
      <c r="I21" s="145" t="s">
        <v>31</v>
      </c>
      <c r="J21" s="34" t="s">
        <v>21</v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38</v>
      </c>
      <c r="E27" s="46"/>
      <c r="F27" s="46"/>
      <c r="G27" s="46"/>
      <c r="H27" s="46"/>
      <c r="I27" s="143"/>
      <c r="J27" s="154">
        <f>ROUND(J91,2)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40</v>
      </c>
      <c r="G29" s="46"/>
      <c r="H29" s="46"/>
      <c r="I29" s="155" t="s">
        <v>39</v>
      </c>
      <c r="J29" s="51" t="s">
        <v>41</v>
      </c>
      <c r="K29" s="50"/>
    </row>
    <row r="30" s="1" customFormat="1" ht="14.4" customHeight="1">
      <c r="B30" s="45"/>
      <c r="C30" s="46"/>
      <c r="D30" s="54" t="s">
        <v>42</v>
      </c>
      <c r="E30" s="54" t="s">
        <v>43</v>
      </c>
      <c r="F30" s="156">
        <f>ROUND(SUM(BE91:BE213), 2)</f>
        <v>0</v>
      </c>
      <c r="G30" s="46"/>
      <c r="H30" s="46"/>
      <c r="I30" s="157">
        <v>0.20999999999999999</v>
      </c>
      <c r="J30" s="156">
        <f>ROUND(ROUND((SUM(BE91:BE213)), 2)*I30, 2)</f>
        <v>0</v>
      </c>
      <c r="K30" s="50"/>
    </row>
    <row r="31" s="1" customFormat="1" ht="14.4" customHeight="1">
      <c r="B31" s="45"/>
      <c r="C31" s="46"/>
      <c r="D31" s="46"/>
      <c r="E31" s="54" t="s">
        <v>44</v>
      </c>
      <c r="F31" s="156">
        <f>ROUND(SUM(BF91:BF213), 2)</f>
        <v>0</v>
      </c>
      <c r="G31" s="46"/>
      <c r="H31" s="46"/>
      <c r="I31" s="157">
        <v>0.14999999999999999</v>
      </c>
      <c r="J31" s="156">
        <f>ROUND(ROUND((SUM(BF91:BF213)),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45</v>
      </c>
      <c r="F32" s="156">
        <f>ROUND(SUM(BG91:BG213),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46</v>
      </c>
      <c r="F33" s="156">
        <f>ROUND(SUM(BH91:BH213),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47</v>
      </c>
      <c r="F34" s="156">
        <f>ROUND(SUM(BI91:BI213),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48</v>
      </c>
      <c r="E36" s="97"/>
      <c r="F36" s="97"/>
      <c r="G36" s="160" t="s">
        <v>49</v>
      </c>
      <c r="H36" s="161" t="s">
        <v>50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130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Novostavba 2. areálu MŠ Hostivice - Finalizace projektu 11.7.2018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128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D 1.4_B_Vytápění UT - Vzduchotechnika a vytápění, chlazení, větrání - UT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 xml:space="preserve"> </v>
      </c>
      <c r="G49" s="46"/>
      <c r="H49" s="46"/>
      <c r="I49" s="145" t="s">
        <v>25</v>
      </c>
      <c r="J49" s="146" t="str">
        <f>IF(J12="","",J12)</f>
        <v>1. 3. 2018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>Město Hostivice</v>
      </c>
      <c r="G51" s="46"/>
      <c r="H51" s="46"/>
      <c r="I51" s="145" t="s">
        <v>34</v>
      </c>
      <c r="J51" s="43" t="str">
        <f>E21</f>
        <v xml:space="preserve"> </v>
      </c>
      <c r="K51" s="50"/>
    </row>
    <row r="52" s="1" customFormat="1" ht="14.4" customHeight="1">
      <c r="B52" s="45"/>
      <c r="C52" s="39" t="s">
        <v>32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131</v>
      </c>
      <c r="D54" s="158"/>
      <c r="E54" s="158"/>
      <c r="F54" s="158"/>
      <c r="G54" s="158"/>
      <c r="H54" s="158"/>
      <c r="I54" s="172"/>
      <c r="J54" s="173" t="s">
        <v>132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133</v>
      </c>
      <c r="D56" s="46"/>
      <c r="E56" s="46"/>
      <c r="F56" s="46"/>
      <c r="G56" s="46"/>
      <c r="H56" s="46"/>
      <c r="I56" s="143"/>
      <c r="J56" s="154">
        <f>J91</f>
        <v>0</v>
      </c>
      <c r="K56" s="50"/>
      <c r="AU56" s="23" t="s">
        <v>134</v>
      </c>
    </row>
    <row r="57" s="7" customFormat="1" ht="24.96" customHeight="1">
      <c r="B57" s="176"/>
      <c r="C57" s="177"/>
      <c r="D57" s="178" t="s">
        <v>1666</v>
      </c>
      <c r="E57" s="179"/>
      <c r="F57" s="179"/>
      <c r="G57" s="179"/>
      <c r="H57" s="179"/>
      <c r="I57" s="180"/>
      <c r="J57" s="181">
        <f>J92</f>
        <v>0</v>
      </c>
      <c r="K57" s="182"/>
    </row>
    <row r="58" s="11" customFormat="1" ht="19.92" customHeight="1">
      <c r="B58" s="252"/>
      <c r="C58" s="253"/>
      <c r="D58" s="254" t="s">
        <v>1667</v>
      </c>
      <c r="E58" s="255"/>
      <c r="F58" s="255"/>
      <c r="G58" s="255"/>
      <c r="H58" s="255"/>
      <c r="I58" s="256"/>
      <c r="J58" s="257">
        <f>J94</f>
        <v>0</v>
      </c>
      <c r="K58" s="258"/>
    </row>
    <row r="59" s="11" customFormat="1" ht="19.92" customHeight="1">
      <c r="B59" s="252"/>
      <c r="C59" s="253"/>
      <c r="D59" s="254" t="s">
        <v>1668</v>
      </c>
      <c r="E59" s="255"/>
      <c r="F59" s="255"/>
      <c r="G59" s="255"/>
      <c r="H59" s="255"/>
      <c r="I59" s="256"/>
      <c r="J59" s="257">
        <f>J107</f>
        <v>0</v>
      </c>
      <c r="K59" s="258"/>
    </row>
    <row r="60" s="11" customFormat="1" ht="19.92" customHeight="1">
      <c r="B60" s="252"/>
      <c r="C60" s="253"/>
      <c r="D60" s="254" t="s">
        <v>1669</v>
      </c>
      <c r="E60" s="255"/>
      <c r="F60" s="255"/>
      <c r="G60" s="255"/>
      <c r="H60" s="255"/>
      <c r="I60" s="256"/>
      <c r="J60" s="257">
        <f>J118</f>
        <v>0</v>
      </c>
      <c r="K60" s="258"/>
    </row>
    <row r="61" s="11" customFormat="1" ht="19.92" customHeight="1">
      <c r="B61" s="252"/>
      <c r="C61" s="253"/>
      <c r="D61" s="254" t="s">
        <v>1670</v>
      </c>
      <c r="E61" s="255"/>
      <c r="F61" s="255"/>
      <c r="G61" s="255"/>
      <c r="H61" s="255"/>
      <c r="I61" s="256"/>
      <c r="J61" s="257">
        <f>J131</f>
        <v>0</v>
      </c>
      <c r="K61" s="258"/>
    </row>
    <row r="62" s="11" customFormat="1" ht="14.88" customHeight="1">
      <c r="B62" s="252"/>
      <c r="C62" s="253"/>
      <c r="D62" s="254" t="s">
        <v>1671</v>
      </c>
      <c r="E62" s="255"/>
      <c r="F62" s="255"/>
      <c r="G62" s="255"/>
      <c r="H62" s="255"/>
      <c r="I62" s="256"/>
      <c r="J62" s="257">
        <f>J132</f>
        <v>0</v>
      </c>
      <c r="K62" s="258"/>
    </row>
    <row r="63" s="11" customFormat="1" ht="21.84" customHeight="1">
      <c r="B63" s="252"/>
      <c r="C63" s="253"/>
      <c r="D63" s="254" t="s">
        <v>1672</v>
      </c>
      <c r="E63" s="255"/>
      <c r="F63" s="255"/>
      <c r="G63" s="255"/>
      <c r="H63" s="255"/>
      <c r="I63" s="256"/>
      <c r="J63" s="257">
        <f>J147</f>
        <v>0</v>
      </c>
      <c r="K63" s="258"/>
    </row>
    <row r="64" s="11" customFormat="1" ht="14.88" customHeight="1">
      <c r="B64" s="252"/>
      <c r="C64" s="253"/>
      <c r="D64" s="254" t="s">
        <v>1673</v>
      </c>
      <c r="E64" s="255"/>
      <c r="F64" s="255"/>
      <c r="G64" s="255"/>
      <c r="H64" s="255"/>
      <c r="I64" s="256"/>
      <c r="J64" s="257">
        <f>J150</f>
        <v>0</v>
      </c>
      <c r="K64" s="258"/>
    </row>
    <row r="65" s="11" customFormat="1" ht="21.84" customHeight="1">
      <c r="B65" s="252"/>
      <c r="C65" s="253"/>
      <c r="D65" s="254" t="s">
        <v>1674</v>
      </c>
      <c r="E65" s="255"/>
      <c r="F65" s="255"/>
      <c r="G65" s="255"/>
      <c r="H65" s="255"/>
      <c r="I65" s="256"/>
      <c r="J65" s="257">
        <f>J158</f>
        <v>0</v>
      </c>
      <c r="K65" s="258"/>
    </row>
    <row r="66" s="11" customFormat="1" ht="14.88" customHeight="1">
      <c r="B66" s="252"/>
      <c r="C66" s="253"/>
      <c r="D66" s="254" t="s">
        <v>1675</v>
      </c>
      <c r="E66" s="255"/>
      <c r="F66" s="255"/>
      <c r="G66" s="255"/>
      <c r="H66" s="255"/>
      <c r="I66" s="256"/>
      <c r="J66" s="257">
        <f>J164</f>
        <v>0</v>
      </c>
      <c r="K66" s="258"/>
    </row>
    <row r="67" s="11" customFormat="1" ht="19.92" customHeight="1">
      <c r="B67" s="252"/>
      <c r="C67" s="253"/>
      <c r="D67" s="254" t="s">
        <v>1676</v>
      </c>
      <c r="E67" s="255"/>
      <c r="F67" s="255"/>
      <c r="G67" s="255"/>
      <c r="H67" s="255"/>
      <c r="I67" s="256"/>
      <c r="J67" s="257">
        <f>J169</f>
        <v>0</v>
      </c>
      <c r="K67" s="258"/>
    </row>
    <row r="68" s="11" customFormat="1" ht="14.88" customHeight="1">
      <c r="B68" s="252"/>
      <c r="C68" s="253"/>
      <c r="D68" s="254" t="s">
        <v>1677</v>
      </c>
      <c r="E68" s="255"/>
      <c r="F68" s="255"/>
      <c r="G68" s="255"/>
      <c r="H68" s="255"/>
      <c r="I68" s="256"/>
      <c r="J68" s="257">
        <f>J170</f>
        <v>0</v>
      </c>
      <c r="K68" s="258"/>
    </row>
    <row r="69" s="11" customFormat="1" ht="14.88" customHeight="1">
      <c r="B69" s="252"/>
      <c r="C69" s="253"/>
      <c r="D69" s="254" t="s">
        <v>1678</v>
      </c>
      <c r="E69" s="255"/>
      <c r="F69" s="255"/>
      <c r="G69" s="255"/>
      <c r="H69" s="255"/>
      <c r="I69" s="256"/>
      <c r="J69" s="257">
        <f>J197</f>
        <v>0</v>
      </c>
      <c r="K69" s="258"/>
    </row>
    <row r="70" s="11" customFormat="1" ht="14.88" customHeight="1">
      <c r="B70" s="252"/>
      <c r="C70" s="253"/>
      <c r="D70" s="254" t="s">
        <v>1679</v>
      </c>
      <c r="E70" s="255"/>
      <c r="F70" s="255"/>
      <c r="G70" s="255"/>
      <c r="H70" s="255"/>
      <c r="I70" s="256"/>
      <c r="J70" s="257">
        <f>J205</f>
        <v>0</v>
      </c>
      <c r="K70" s="258"/>
    </row>
    <row r="71" s="7" customFormat="1" ht="24.96" customHeight="1">
      <c r="B71" s="176"/>
      <c r="C71" s="177"/>
      <c r="D71" s="178" t="s">
        <v>1680</v>
      </c>
      <c r="E71" s="179"/>
      <c r="F71" s="179"/>
      <c r="G71" s="179"/>
      <c r="H71" s="179"/>
      <c r="I71" s="180"/>
      <c r="J71" s="181">
        <f>J210</f>
        <v>0</v>
      </c>
      <c r="K71" s="182"/>
    </row>
    <row r="72" s="1" customFormat="1" ht="21.84" customHeight="1">
      <c r="B72" s="45"/>
      <c r="C72" s="46"/>
      <c r="D72" s="46"/>
      <c r="E72" s="46"/>
      <c r="F72" s="46"/>
      <c r="G72" s="46"/>
      <c r="H72" s="46"/>
      <c r="I72" s="143"/>
      <c r="J72" s="46"/>
      <c r="K72" s="50"/>
    </row>
    <row r="73" s="1" customFormat="1" ht="6.96" customHeight="1">
      <c r="B73" s="66"/>
      <c r="C73" s="67"/>
      <c r="D73" s="67"/>
      <c r="E73" s="67"/>
      <c r="F73" s="67"/>
      <c r="G73" s="67"/>
      <c r="H73" s="67"/>
      <c r="I73" s="165"/>
      <c r="J73" s="67"/>
      <c r="K73" s="68"/>
    </row>
    <row r="77" s="1" customFormat="1" ht="6.96" customHeight="1">
      <c r="B77" s="69"/>
      <c r="C77" s="70"/>
      <c r="D77" s="70"/>
      <c r="E77" s="70"/>
      <c r="F77" s="70"/>
      <c r="G77" s="70"/>
      <c r="H77" s="70"/>
      <c r="I77" s="168"/>
      <c r="J77" s="70"/>
      <c r="K77" s="70"/>
      <c r="L77" s="71"/>
    </row>
    <row r="78" s="1" customFormat="1" ht="36.96" customHeight="1">
      <c r="B78" s="45"/>
      <c r="C78" s="72" t="s">
        <v>165</v>
      </c>
      <c r="D78" s="73"/>
      <c r="E78" s="73"/>
      <c r="F78" s="73"/>
      <c r="G78" s="73"/>
      <c r="H78" s="73"/>
      <c r="I78" s="183"/>
      <c r="J78" s="73"/>
      <c r="K78" s="73"/>
      <c r="L78" s="71"/>
    </row>
    <row r="79" s="1" customFormat="1" ht="6.96" customHeight="1">
      <c r="B79" s="45"/>
      <c r="C79" s="73"/>
      <c r="D79" s="73"/>
      <c r="E79" s="73"/>
      <c r="F79" s="73"/>
      <c r="G79" s="73"/>
      <c r="H79" s="73"/>
      <c r="I79" s="183"/>
      <c r="J79" s="73"/>
      <c r="K79" s="73"/>
      <c r="L79" s="71"/>
    </row>
    <row r="80" s="1" customFormat="1" ht="14.4" customHeight="1">
      <c r="B80" s="45"/>
      <c r="C80" s="75" t="s">
        <v>18</v>
      </c>
      <c r="D80" s="73"/>
      <c r="E80" s="73"/>
      <c r="F80" s="73"/>
      <c r="G80" s="73"/>
      <c r="H80" s="73"/>
      <c r="I80" s="183"/>
      <c r="J80" s="73"/>
      <c r="K80" s="73"/>
      <c r="L80" s="71"/>
    </row>
    <row r="81" s="1" customFormat="1" ht="16.5" customHeight="1">
      <c r="B81" s="45"/>
      <c r="C81" s="73"/>
      <c r="D81" s="73"/>
      <c r="E81" s="184" t="str">
        <f>E7</f>
        <v>Novostavba 2. areálu MŠ Hostivice - Finalizace projektu 11.7.2018</v>
      </c>
      <c r="F81" s="75"/>
      <c r="G81" s="75"/>
      <c r="H81" s="75"/>
      <c r="I81" s="183"/>
      <c r="J81" s="73"/>
      <c r="K81" s="73"/>
      <c r="L81" s="71"/>
    </row>
    <row r="82" s="1" customFormat="1" ht="14.4" customHeight="1">
      <c r="B82" s="45"/>
      <c r="C82" s="75" t="s">
        <v>128</v>
      </c>
      <c r="D82" s="73"/>
      <c r="E82" s="73"/>
      <c r="F82" s="73"/>
      <c r="G82" s="73"/>
      <c r="H82" s="73"/>
      <c r="I82" s="183"/>
      <c r="J82" s="73"/>
      <c r="K82" s="73"/>
      <c r="L82" s="71"/>
    </row>
    <row r="83" s="1" customFormat="1" ht="17.25" customHeight="1">
      <c r="B83" s="45"/>
      <c r="C83" s="73"/>
      <c r="D83" s="73"/>
      <c r="E83" s="81" t="str">
        <f>E9</f>
        <v>D 1.4_B_Vytápění UT - Vzduchotechnika a vytápění, chlazení, větrání - UT</v>
      </c>
      <c r="F83" s="73"/>
      <c r="G83" s="73"/>
      <c r="H83" s="73"/>
      <c r="I83" s="183"/>
      <c r="J83" s="73"/>
      <c r="K83" s="73"/>
      <c r="L83" s="71"/>
    </row>
    <row r="84" s="1" customFormat="1" ht="6.96" customHeight="1">
      <c r="B84" s="45"/>
      <c r="C84" s="73"/>
      <c r="D84" s="73"/>
      <c r="E84" s="73"/>
      <c r="F84" s="73"/>
      <c r="G84" s="73"/>
      <c r="H84" s="73"/>
      <c r="I84" s="183"/>
      <c r="J84" s="73"/>
      <c r="K84" s="73"/>
      <c r="L84" s="71"/>
    </row>
    <row r="85" s="1" customFormat="1" ht="18" customHeight="1">
      <c r="B85" s="45"/>
      <c r="C85" s="75" t="s">
        <v>23</v>
      </c>
      <c r="D85" s="73"/>
      <c r="E85" s="73"/>
      <c r="F85" s="185" t="str">
        <f>F12</f>
        <v xml:space="preserve"> </v>
      </c>
      <c r="G85" s="73"/>
      <c r="H85" s="73"/>
      <c r="I85" s="186" t="s">
        <v>25</v>
      </c>
      <c r="J85" s="84" t="str">
        <f>IF(J12="","",J12)</f>
        <v>1. 3. 2018</v>
      </c>
      <c r="K85" s="73"/>
      <c r="L85" s="71"/>
    </row>
    <row r="86" s="1" customFormat="1" ht="6.96" customHeight="1">
      <c r="B86" s="45"/>
      <c r="C86" s="73"/>
      <c r="D86" s="73"/>
      <c r="E86" s="73"/>
      <c r="F86" s="73"/>
      <c r="G86" s="73"/>
      <c r="H86" s="73"/>
      <c r="I86" s="183"/>
      <c r="J86" s="73"/>
      <c r="K86" s="73"/>
      <c r="L86" s="71"/>
    </row>
    <row r="87" s="1" customFormat="1">
      <c r="B87" s="45"/>
      <c r="C87" s="75" t="s">
        <v>27</v>
      </c>
      <c r="D87" s="73"/>
      <c r="E87" s="73"/>
      <c r="F87" s="185" t="str">
        <f>E15</f>
        <v>Město Hostivice</v>
      </c>
      <c r="G87" s="73"/>
      <c r="H87" s="73"/>
      <c r="I87" s="186" t="s">
        <v>34</v>
      </c>
      <c r="J87" s="185" t="str">
        <f>E21</f>
        <v xml:space="preserve"> </v>
      </c>
      <c r="K87" s="73"/>
      <c r="L87" s="71"/>
    </row>
    <row r="88" s="1" customFormat="1" ht="14.4" customHeight="1">
      <c r="B88" s="45"/>
      <c r="C88" s="75" t="s">
        <v>32</v>
      </c>
      <c r="D88" s="73"/>
      <c r="E88" s="73"/>
      <c r="F88" s="185" t="str">
        <f>IF(E18="","",E18)</f>
        <v/>
      </c>
      <c r="G88" s="73"/>
      <c r="H88" s="73"/>
      <c r="I88" s="183"/>
      <c r="J88" s="73"/>
      <c r="K88" s="73"/>
      <c r="L88" s="71"/>
    </row>
    <row r="89" s="1" customFormat="1" ht="10.32" customHeight="1">
      <c r="B89" s="45"/>
      <c r="C89" s="73"/>
      <c r="D89" s="73"/>
      <c r="E89" s="73"/>
      <c r="F89" s="73"/>
      <c r="G89" s="73"/>
      <c r="H89" s="73"/>
      <c r="I89" s="183"/>
      <c r="J89" s="73"/>
      <c r="K89" s="73"/>
      <c r="L89" s="71"/>
    </row>
    <row r="90" s="8" customFormat="1" ht="29.28" customHeight="1">
      <c r="B90" s="187"/>
      <c r="C90" s="188" t="s">
        <v>166</v>
      </c>
      <c r="D90" s="189" t="s">
        <v>57</v>
      </c>
      <c r="E90" s="189" t="s">
        <v>53</v>
      </c>
      <c r="F90" s="189" t="s">
        <v>167</v>
      </c>
      <c r="G90" s="189" t="s">
        <v>168</v>
      </c>
      <c r="H90" s="189" t="s">
        <v>169</v>
      </c>
      <c r="I90" s="190" t="s">
        <v>170</v>
      </c>
      <c r="J90" s="189" t="s">
        <v>132</v>
      </c>
      <c r="K90" s="191" t="s">
        <v>171</v>
      </c>
      <c r="L90" s="192"/>
      <c r="M90" s="101" t="s">
        <v>172</v>
      </c>
      <c r="N90" s="102" t="s">
        <v>42</v>
      </c>
      <c r="O90" s="102" t="s">
        <v>173</v>
      </c>
      <c r="P90" s="102" t="s">
        <v>174</v>
      </c>
      <c r="Q90" s="102" t="s">
        <v>175</v>
      </c>
      <c r="R90" s="102" t="s">
        <v>176</v>
      </c>
      <c r="S90" s="102" t="s">
        <v>177</v>
      </c>
      <c r="T90" s="103" t="s">
        <v>178</v>
      </c>
    </row>
    <row r="91" s="1" customFormat="1" ht="29.28" customHeight="1">
      <c r="B91" s="45"/>
      <c r="C91" s="107" t="s">
        <v>133</v>
      </c>
      <c r="D91" s="73"/>
      <c r="E91" s="73"/>
      <c r="F91" s="73"/>
      <c r="G91" s="73"/>
      <c r="H91" s="73"/>
      <c r="I91" s="183"/>
      <c r="J91" s="193">
        <f>BK91</f>
        <v>0</v>
      </c>
      <c r="K91" s="73"/>
      <c r="L91" s="71"/>
      <c r="M91" s="104"/>
      <c r="N91" s="105"/>
      <c r="O91" s="105"/>
      <c r="P91" s="194">
        <f>P92+P210</f>
        <v>0</v>
      </c>
      <c r="Q91" s="105"/>
      <c r="R91" s="194">
        <f>R92+R210</f>
        <v>0</v>
      </c>
      <c r="S91" s="105"/>
      <c r="T91" s="195">
        <f>T92+T210</f>
        <v>0</v>
      </c>
      <c r="AT91" s="23" t="s">
        <v>71</v>
      </c>
      <c r="AU91" s="23" t="s">
        <v>134</v>
      </c>
      <c r="BK91" s="196">
        <f>BK92+BK210</f>
        <v>0</v>
      </c>
    </row>
    <row r="92" s="9" customFormat="1" ht="37.44" customHeight="1">
      <c r="B92" s="197"/>
      <c r="C92" s="198"/>
      <c r="D92" s="199" t="s">
        <v>71</v>
      </c>
      <c r="E92" s="200" t="s">
        <v>1681</v>
      </c>
      <c r="F92" s="200" t="s">
        <v>1682</v>
      </c>
      <c r="G92" s="198"/>
      <c r="H92" s="198"/>
      <c r="I92" s="201"/>
      <c r="J92" s="202">
        <f>BK92</f>
        <v>0</v>
      </c>
      <c r="K92" s="198"/>
      <c r="L92" s="203"/>
      <c r="M92" s="204"/>
      <c r="N92" s="205"/>
      <c r="O92" s="205"/>
      <c r="P92" s="206">
        <f>P93+P94+P107+P118+P131+P169</f>
        <v>0</v>
      </c>
      <c r="Q92" s="205"/>
      <c r="R92" s="206">
        <f>R93+R94+R107+R118+R131+R169</f>
        <v>0</v>
      </c>
      <c r="S92" s="205"/>
      <c r="T92" s="207">
        <f>T93+T94+T107+T118+T131+T169</f>
        <v>0</v>
      </c>
      <c r="AR92" s="208" t="s">
        <v>82</v>
      </c>
      <c r="AT92" s="209" t="s">
        <v>71</v>
      </c>
      <c r="AU92" s="209" t="s">
        <v>72</v>
      </c>
      <c r="AY92" s="208" t="s">
        <v>181</v>
      </c>
      <c r="BK92" s="210">
        <f>BK93+BK94+BK107+BK118+BK131+BK169</f>
        <v>0</v>
      </c>
    </row>
    <row r="93" s="1" customFormat="1" ht="16.5" customHeight="1">
      <c r="B93" s="45"/>
      <c r="C93" s="236" t="s">
        <v>80</v>
      </c>
      <c r="D93" s="236" t="s">
        <v>222</v>
      </c>
      <c r="E93" s="237" t="s">
        <v>1683</v>
      </c>
      <c r="F93" s="238" t="s">
        <v>1684</v>
      </c>
      <c r="G93" s="239" t="s">
        <v>478</v>
      </c>
      <c r="H93" s="240">
        <v>0.02</v>
      </c>
      <c r="I93" s="241"/>
      <c r="J93" s="242">
        <f>ROUND(I93*H93,2)</f>
        <v>0</v>
      </c>
      <c r="K93" s="238" t="s">
        <v>1685</v>
      </c>
      <c r="L93" s="71"/>
      <c r="M93" s="243" t="s">
        <v>21</v>
      </c>
      <c r="N93" s="244" t="s">
        <v>43</v>
      </c>
      <c r="O93" s="46"/>
      <c r="P93" s="221">
        <f>O93*H93</f>
        <v>0</v>
      </c>
      <c r="Q93" s="221">
        <v>0</v>
      </c>
      <c r="R93" s="221">
        <f>Q93*H93</f>
        <v>0</v>
      </c>
      <c r="S93" s="221">
        <v>0</v>
      </c>
      <c r="T93" s="222">
        <f>S93*H93</f>
        <v>0</v>
      </c>
      <c r="AR93" s="23" t="s">
        <v>188</v>
      </c>
      <c r="AT93" s="23" t="s">
        <v>222</v>
      </c>
      <c r="AU93" s="23" t="s">
        <v>80</v>
      </c>
      <c r="AY93" s="23" t="s">
        <v>181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23" t="s">
        <v>80</v>
      </c>
      <c r="BK93" s="223">
        <f>ROUND(I93*H93,2)</f>
        <v>0</v>
      </c>
      <c r="BL93" s="23" t="s">
        <v>188</v>
      </c>
      <c r="BM93" s="23" t="s">
        <v>1686</v>
      </c>
    </row>
    <row r="94" s="9" customFormat="1" ht="29.88" customHeight="1">
      <c r="B94" s="197"/>
      <c r="C94" s="198"/>
      <c r="D94" s="199" t="s">
        <v>71</v>
      </c>
      <c r="E94" s="259" t="s">
        <v>480</v>
      </c>
      <c r="F94" s="259" t="s">
        <v>481</v>
      </c>
      <c r="G94" s="198"/>
      <c r="H94" s="198"/>
      <c r="I94" s="201"/>
      <c r="J94" s="260">
        <f>BK94</f>
        <v>0</v>
      </c>
      <c r="K94" s="198"/>
      <c r="L94" s="203"/>
      <c r="M94" s="204"/>
      <c r="N94" s="205"/>
      <c r="O94" s="205"/>
      <c r="P94" s="206">
        <f>SUM(P95:P106)</f>
        <v>0</v>
      </c>
      <c r="Q94" s="205"/>
      <c r="R94" s="206">
        <f>SUM(R95:R106)</f>
        <v>0</v>
      </c>
      <c r="S94" s="205"/>
      <c r="T94" s="207">
        <f>SUM(T95:T106)</f>
        <v>0</v>
      </c>
      <c r="AR94" s="208" t="s">
        <v>82</v>
      </c>
      <c r="AT94" s="209" t="s">
        <v>71</v>
      </c>
      <c r="AU94" s="209" t="s">
        <v>80</v>
      </c>
      <c r="AY94" s="208" t="s">
        <v>181</v>
      </c>
      <c r="BK94" s="210">
        <f>SUM(BK95:BK106)</f>
        <v>0</v>
      </c>
    </row>
    <row r="95" s="1" customFormat="1" ht="16.5" customHeight="1">
      <c r="B95" s="45"/>
      <c r="C95" s="236" t="s">
        <v>82</v>
      </c>
      <c r="D95" s="236" t="s">
        <v>222</v>
      </c>
      <c r="E95" s="237" t="s">
        <v>1687</v>
      </c>
      <c r="F95" s="238" t="s">
        <v>1688</v>
      </c>
      <c r="G95" s="239" t="s">
        <v>361</v>
      </c>
      <c r="H95" s="240">
        <v>120</v>
      </c>
      <c r="I95" s="241"/>
      <c r="J95" s="242">
        <f>ROUND(I95*H95,2)</f>
        <v>0</v>
      </c>
      <c r="K95" s="238" t="s">
        <v>1685</v>
      </c>
      <c r="L95" s="71"/>
      <c r="M95" s="243" t="s">
        <v>21</v>
      </c>
      <c r="N95" s="244" t="s">
        <v>43</v>
      </c>
      <c r="O95" s="46"/>
      <c r="P95" s="221">
        <f>O95*H95</f>
        <v>0</v>
      </c>
      <c r="Q95" s="221">
        <v>0</v>
      </c>
      <c r="R95" s="221">
        <f>Q95*H95</f>
        <v>0</v>
      </c>
      <c r="S95" s="221">
        <v>0</v>
      </c>
      <c r="T95" s="222">
        <f>S95*H95</f>
        <v>0</v>
      </c>
      <c r="AR95" s="23" t="s">
        <v>188</v>
      </c>
      <c r="AT95" s="23" t="s">
        <v>222</v>
      </c>
      <c r="AU95" s="23" t="s">
        <v>82</v>
      </c>
      <c r="AY95" s="23" t="s">
        <v>181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23" t="s">
        <v>80</v>
      </c>
      <c r="BK95" s="223">
        <f>ROUND(I95*H95,2)</f>
        <v>0</v>
      </c>
      <c r="BL95" s="23" t="s">
        <v>188</v>
      </c>
      <c r="BM95" s="23" t="s">
        <v>1689</v>
      </c>
    </row>
    <row r="96" s="1" customFormat="1">
      <c r="B96" s="45"/>
      <c r="C96" s="73"/>
      <c r="D96" s="226" t="s">
        <v>1253</v>
      </c>
      <c r="E96" s="73"/>
      <c r="F96" s="249" t="s">
        <v>1690</v>
      </c>
      <c r="G96" s="73"/>
      <c r="H96" s="73"/>
      <c r="I96" s="183"/>
      <c r="J96" s="73"/>
      <c r="K96" s="73"/>
      <c r="L96" s="71"/>
      <c r="M96" s="250"/>
      <c r="N96" s="46"/>
      <c r="O96" s="46"/>
      <c r="P96" s="46"/>
      <c r="Q96" s="46"/>
      <c r="R96" s="46"/>
      <c r="S96" s="46"/>
      <c r="T96" s="94"/>
      <c r="AT96" s="23" t="s">
        <v>1253</v>
      </c>
      <c r="AU96" s="23" t="s">
        <v>82</v>
      </c>
    </row>
    <row r="97" s="1" customFormat="1" ht="16.5" customHeight="1">
      <c r="B97" s="45"/>
      <c r="C97" s="236" t="s">
        <v>179</v>
      </c>
      <c r="D97" s="236" t="s">
        <v>222</v>
      </c>
      <c r="E97" s="237" t="s">
        <v>1691</v>
      </c>
      <c r="F97" s="238" t="s">
        <v>1692</v>
      </c>
      <c r="G97" s="239" t="s">
        <v>361</v>
      </c>
      <c r="H97" s="240">
        <v>50</v>
      </c>
      <c r="I97" s="241"/>
      <c r="J97" s="242">
        <f>ROUND(I97*H97,2)</f>
        <v>0</v>
      </c>
      <c r="K97" s="238" t="s">
        <v>1685</v>
      </c>
      <c r="L97" s="71"/>
      <c r="M97" s="243" t="s">
        <v>21</v>
      </c>
      <c r="N97" s="244" t="s">
        <v>43</v>
      </c>
      <c r="O97" s="46"/>
      <c r="P97" s="221">
        <f>O97*H97</f>
        <v>0</v>
      </c>
      <c r="Q97" s="221">
        <v>0</v>
      </c>
      <c r="R97" s="221">
        <f>Q97*H97</f>
        <v>0</v>
      </c>
      <c r="S97" s="221">
        <v>0</v>
      </c>
      <c r="T97" s="222">
        <f>S97*H97</f>
        <v>0</v>
      </c>
      <c r="AR97" s="23" t="s">
        <v>188</v>
      </c>
      <c r="AT97" s="23" t="s">
        <v>222</v>
      </c>
      <c r="AU97" s="23" t="s">
        <v>82</v>
      </c>
      <c r="AY97" s="23" t="s">
        <v>181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23" t="s">
        <v>80</v>
      </c>
      <c r="BK97" s="223">
        <f>ROUND(I97*H97,2)</f>
        <v>0</v>
      </c>
      <c r="BL97" s="23" t="s">
        <v>188</v>
      </c>
      <c r="BM97" s="23" t="s">
        <v>1693</v>
      </c>
    </row>
    <row r="98" s="1" customFormat="1" ht="16.5" customHeight="1">
      <c r="B98" s="45"/>
      <c r="C98" s="236" t="s">
        <v>188</v>
      </c>
      <c r="D98" s="236" t="s">
        <v>222</v>
      </c>
      <c r="E98" s="237" t="s">
        <v>1694</v>
      </c>
      <c r="F98" s="238" t="s">
        <v>1695</v>
      </c>
      <c r="G98" s="239" t="s">
        <v>361</v>
      </c>
      <c r="H98" s="240">
        <v>66</v>
      </c>
      <c r="I98" s="241"/>
      <c r="J98" s="242">
        <f>ROUND(I98*H98,2)</f>
        <v>0</v>
      </c>
      <c r="K98" s="238" t="s">
        <v>1685</v>
      </c>
      <c r="L98" s="71"/>
      <c r="M98" s="243" t="s">
        <v>21</v>
      </c>
      <c r="N98" s="244" t="s">
        <v>43</v>
      </c>
      <c r="O98" s="46"/>
      <c r="P98" s="221">
        <f>O98*H98</f>
        <v>0</v>
      </c>
      <c r="Q98" s="221">
        <v>0</v>
      </c>
      <c r="R98" s="221">
        <f>Q98*H98</f>
        <v>0</v>
      </c>
      <c r="S98" s="221">
        <v>0</v>
      </c>
      <c r="T98" s="222">
        <f>S98*H98</f>
        <v>0</v>
      </c>
      <c r="AR98" s="23" t="s">
        <v>188</v>
      </c>
      <c r="AT98" s="23" t="s">
        <v>222</v>
      </c>
      <c r="AU98" s="23" t="s">
        <v>82</v>
      </c>
      <c r="AY98" s="23" t="s">
        <v>181</v>
      </c>
      <c r="BE98" s="223">
        <f>IF(N98="základní",J98,0)</f>
        <v>0</v>
      </c>
      <c r="BF98" s="223">
        <f>IF(N98="snížená",J98,0)</f>
        <v>0</v>
      </c>
      <c r="BG98" s="223">
        <f>IF(N98="zákl. přenesená",J98,0)</f>
        <v>0</v>
      </c>
      <c r="BH98" s="223">
        <f>IF(N98="sníž. přenesená",J98,0)</f>
        <v>0</v>
      </c>
      <c r="BI98" s="223">
        <f>IF(N98="nulová",J98,0)</f>
        <v>0</v>
      </c>
      <c r="BJ98" s="23" t="s">
        <v>80</v>
      </c>
      <c r="BK98" s="223">
        <f>ROUND(I98*H98,2)</f>
        <v>0</v>
      </c>
      <c r="BL98" s="23" t="s">
        <v>188</v>
      </c>
      <c r="BM98" s="23" t="s">
        <v>1696</v>
      </c>
    </row>
    <row r="99" s="1" customFormat="1" ht="16.5" customHeight="1">
      <c r="B99" s="45"/>
      <c r="C99" s="236" t="s">
        <v>199</v>
      </c>
      <c r="D99" s="236" t="s">
        <v>222</v>
      </c>
      <c r="E99" s="237" t="s">
        <v>1697</v>
      </c>
      <c r="F99" s="238" t="s">
        <v>1698</v>
      </c>
      <c r="G99" s="239" t="s">
        <v>361</v>
      </c>
      <c r="H99" s="240">
        <v>36</v>
      </c>
      <c r="I99" s="241"/>
      <c r="J99" s="242">
        <f>ROUND(I99*H99,2)</f>
        <v>0</v>
      </c>
      <c r="K99" s="238" t="s">
        <v>1685</v>
      </c>
      <c r="L99" s="71"/>
      <c r="M99" s="243" t="s">
        <v>21</v>
      </c>
      <c r="N99" s="244" t="s">
        <v>43</v>
      </c>
      <c r="O99" s="46"/>
      <c r="P99" s="221">
        <f>O99*H99</f>
        <v>0</v>
      </c>
      <c r="Q99" s="221">
        <v>0</v>
      </c>
      <c r="R99" s="221">
        <f>Q99*H99</f>
        <v>0</v>
      </c>
      <c r="S99" s="221">
        <v>0</v>
      </c>
      <c r="T99" s="222">
        <f>S99*H99</f>
        <v>0</v>
      </c>
      <c r="AR99" s="23" t="s">
        <v>188</v>
      </c>
      <c r="AT99" s="23" t="s">
        <v>222</v>
      </c>
      <c r="AU99" s="23" t="s">
        <v>82</v>
      </c>
      <c r="AY99" s="23" t="s">
        <v>181</v>
      </c>
      <c r="BE99" s="223">
        <f>IF(N99="základní",J99,0)</f>
        <v>0</v>
      </c>
      <c r="BF99" s="223">
        <f>IF(N99="snížená",J99,0)</f>
        <v>0</v>
      </c>
      <c r="BG99" s="223">
        <f>IF(N99="zákl. přenesená",J99,0)</f>
        <v>0</v>
      </c>
      <c r="BH99" s="223">
        <f>IF(N99="sníž. přenesená",J99,0)</f>
        <v>0</v>
      </c>
      <c r="BI99" s="223">
        <f>IF(N99="nulová",J99,0)</f>
        <v>0</v>
      </c>
      <c r="BJ99" s="23" t="s">
        <v>80</v>
      </c>
      <c r="BK99" s="223">
        <f>ROUND(I99*H99,2)</f>
        <v>0</v>
      </c>
      <c r="BL99" s="23" t="s">
        <v>188</v>
      </c>
      <c r="BM99" s="23" t="s">
        <v>1699</v>
      </c>
    </row>
    <row r="100" s="1" customFormat="1" ht="16.5" customHeight="1">
      <c r="B100" s="45"/>
      <c r="C100" s="236" t="s">
        <v>203</v>
      </c>
      <c r="D100" s="236" t="s">
        <v>222</v>
      </c>
      <c r="E100" s="237" t="s">
        <v>1700</v>
      </c>
      <c r="F100" s="238" t="s">
        <v>1701</v>
      </c>
      <c r="G100" s="239" t="s">
        <v>361</v>
      </c>
      <c r="H100" s="240">
        <v>8</v>
      </c>
      <c r="I100" s="241"/>
      <c r="J100" s="242">
        <f>ROUND(I100*H100,2)</f>
        <v>0</v>
      </c>
      <c r="K100" s="238" t="s">
        <v>1685</v>
      </c>
      <c r="L100" s="71"/>
      <c r="M100" s="243" t="s">
        <v>21</v>
      </c>
      <c r="N100" s="244" t="s">
        <v>43</v>
      </c>
      <c r="O100" s="46"/>
      <c r="P100" s="221">
        <f>O100*H100</f>
        <v>0</v>
      </c>
      <c r="Q100" s="221">
        <v>0</v>
      </c>
      <c r="R100" s="221">
        <f>Q100*H100</f>
        <v>0</v>
      </c>
      <c r="S100" s="221">
        <v>0</v>
      </c>
      <c r="T100" s="222">
        <f>S100*H100</f>
        <v>0</v>
      </c>
      <c r="AR100" s="23" t="s">
        <v>188</v>
      </c>
      <c r="AT100" s="23" t="s">
        <v>222</v>
      </c>
      <c r="AU100" s="23" t="s">
        <v>82</v>
      </c>
      <c r="AY100" s="23" t="s">
        <v>181</v>
      </c>
      <c r="BE100" s="223">
        <f>IF(N100="základní",J100,0)</f>
        <v>0</v>
      </c>
      <c r="BF100" s="223">
        <f>IF(N100="snížená",J100,0)</f>
        <v>0</v>
      </c>
      <c r="BG100" s="223">
        <f>IF(N100="zákl. přenesená",J100,0)</f>
        <v>0</v>
      </c>
      <c r="BH100" s="223">
        <f>IF(N100="sníž. přenesená",J100,0)</f>
        <v>0</v>
      </c>
      <c r="BI100" s="223">
        <f>IF(N100="nulová",J100,0)</f>
        <v>0</v>
      </c>
      <c r="BJ100" s="23" t="s">
        <v>80</v>
      </c>
      <c r="BK100" s="223">
        <f>ROUND(I100*H100,2)</f>
        <v>0</v>
      </c>
      <c r="BL100" s="23" t="s">
        <v>188</v>
      </c>
      <c r="BM100" s="23" t="s">
        <v>1702</v>
      </c>
    </row>
    <row r="101" s="1" customFormat="1" ht="16.5" customHeight="1">
      <c r="B101" s="45"/>
      <c r="C101" s="236" t="s">
        <v>209</v>
      </c>
      <c r="D101" s="236" t="s">
        <v>222</v>
      </c>
      <c r="E101" s="237" t="s">
        <v>1703</v>
      </c>
      <c r="F101" s="238" t="s">
        <v>1704</v>
      </c>
      <c r="G101" s="239" t="s">
        <v>361</v>
      </c>
      <c r="H101" s="240">
        <v>15</v>
      </c>
      <c r="I101" s="241"/>
      <c r="J101" s="242">
        <f>ROUND(I101*H101,2)</f>
        <v>0</v>
      </c>
      <c r="K101" s="238" t="s">
        <v>1685</v>
      </c>
      <c r="L101" s="71"/>
      <c r="M101" s="243" t="s">
        <v>21</v>
      </c>
      <c r="N101" s="244" t="s">
        <v>43</v>
      </c>
      <c r="O101" s="46"/>
      <c r="P101" s="221">
        <f>O101*H101</f>
        <v>0</v>
      </c>
      <c r="Q101" s="221">
        <v>0</v>
      </c>
      <c r="R101" s="221">
        <f>Q101*H101</f>
        <v>0</v>
      </c>
      <c r="S101" s="221">
        <v>0</v>
      </c>
      <c r="T101" s="222">
        <f>S101*H101</f>
        <v>0</v>
      </c>
      <c r="AR101" s="23" t="s">
        <v>188</v>
      </c>
      <c r="AT101" s="23" t="s">
        <v>222</v>
      </c>
      <c r="AU101" s="23" t="s">
        <v>82</v>
      </c>
      <c r="AY101" s="23" t="s">
        <v>181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23" t="s">
        <v>80</v>
      </c>
      <c r="BK101" s="223">
        <f>ROUND(I101*H101,2)</f>
        <v>0</v>
      </c>
      <c r="BL101" s="23" t="s">
        <v>188</v>
      </c>
      <c r="BM101" s="23" t="s">
        <v>1705</v>
      </c>
    </row>
    <row r="102" s="1" customFormat="1" ht="16.5" customHeight="1">
      <c r="B102" s="45"/>
      <c r="C102" s="236" t="s">
        <v>187</v>
      </c>
      <c r="D102" s="236" t="s">
        <v>222</v>
      </c>
      <c r="E102" s="237" t="s">
        <v>1706</v>
      </c>
      <c r="F102" s="238" t="s">
        <v>1707</v>
      </c>
      <c r="G102" s="239" t="s">
        <v>361</v>
      </c>
      <c r="H102" s="240">
        <v>30</v>
      </c>
      <c r="I102" s="241"/>
      <c r="J102" s="242">
        <f>ROUND(I102*H102,2)</f>
        <v>0</v>
      </c>
      <c r="K102" s="238" t="s">
        <v>1685</v>
      </c>
      <c r="L102" s="71"/>
      <c r="M102" s="243" t="s">
        <v>21</v>
      </c>
      <c r="N102" s="244" t="s">
        <v>43</v>
      </c>
      <c r="O102" s="46"/>
      <c r="P102" s="221">
        <f>O102*H102</f>
        <v>0</v>
      </c>
      <c r="Q102" s="221">
        <v>0</v>
      </c>
      <c r="R102" s="221">
        <f>Q102*H102</f>
        <v>0</v>
      </c>
      <c r="S102" s="221">
        <v>0</v>
      </c>
      <c r="T102" s="222">
        <f>S102*H102</f>
        <v>0</v>
      </c>
      <c r="AR102" s="23" t="s">
        <v>188</v>
      </c>
      <c r="AT102" s="23" t="s">
        <v>222</v>
      </c>
      <c r="AU102" s="23" t="s">
        <v>82</v>
      </c>
      <c r="AY102" s="23" t="s">
        <v>181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23" t="s">
        <v>80</v>
      </c>
      <c r="BK102" s="223">
        <f>ROUND(I102*H102,2)</f>
        <v>0</v>
      </c>
      <c r="BL102" s="23" t="s">
        <v>188</v>
      </c>
      <c r="BM102" s="23" t="s">
        <v>1708</v>
      </c>
    </row>
    <row r="103" s="1" customFormat="1" ht="16.5" customHeight="1">
      <c r="B103" s="45"/>
      <c r="C103" s="236" t="s">
        <v>216</v>
      </c>
      <c r="D103" s="236" t="s">
        <v>222</v>
      </c>
      <c r="E103" s="237" t="s">
        <v>1709</v>
      </c>
      <c r="F103" s="238" t="s">
        <v>1710</v>
      </c>
      <c r="G103" s="239" t="s">
        <v>361</v>
      </c>
      <c r="H103" s="240">
        <v>2</v>
      </c>
      <c r="I103" s="241"/>
      <c r="J103" s="242">
        <f>ROUND(I103*H103,2)</f>
        <v>0</v>
      </c>
      <c r="K103" s="238" t="s">
        <v>1685</v>
      </c>
      <c r="L103" s="71"/>
      <c r="M103" s="243" t="s">
        <v>21</v>
      </c>
      <c r="N103" s="244" t="s">
        <v>43</v>
      </c>
      <c r="O103" s="46"/>
      <c r="P103" s="221">
        <f>O103*H103</f>
        <v>0</v>
      </c>
      <c r="Q103" s="221">
        <v>0</v>
      </c>
      <c r="R103" s="221">
        <f>Q103*H103</f>
        <v>0</v>
      </c>
      <c r="S103" s="221">
        <v>0</v>
      </c>
      <c r="T103" s="222">
        <f>S103*H103</f>
        <v>0</v>
      </c>
      <c r="AR103" s="23" t="s">
        <v>188</v>
      </c>
      <c r="AT103" s="23" t="s">
        <v>222</v>
      </c>
      <c r="AU103" s="23" t="s">
        <v>82</v>
      </c>
      <c r="AY103" s="23" t="s">
        <v>181</v>
      </c>
      <c r="BE103" s="223">
        <f>IF(N103="základní",J103,0)</f>
        <v>0</v>
      </c>
      <c r="BF103" s="223">
        <f>IF(N103="snížená",J103,0)</f>
        <v>0</v>
      </c>
      <c r="BG103" s="223">
        <f>IF(N103="zákl. přenesená",J103,0)</f>
        <v>0</v>
      </c>
      <c r="BH103" s="223">
        <f>IF(N103="sníž. přenesená",J103,0)</f>
        <v>0</v>
      </c>
      <c r="BI103" s="223">
        <f>IF(N103="nulová",J103,0)</f>
        <v>0</v>
      </c>
      <c r="BJ103" s="23" t="s">
        <v>80</v>
      </c>
      <c r="BK103" s="223">
        <f>ROUND(I103*H103,2)</f>
        <v>0</v>
      </c>
      <c r="BL103" s="23" t="s">
        <v>188</v>
      </c>
      <c r="BM103" s="23" t="s">
        <v>1711</v>
      </c>
    </row>
    <row r="104" s="1" customFormat="1" ht="16.5" customHeight="1">
      <c r="B104" s="45"/>
      <c r="C104" s="236" t="s">
        <v>221</v>
      </c>
      <c r="D104" s="236" t="s">
        <v>222</v>
      </c>
      <c r="E104" s="237" t="s">
        <v>1712</v>
      </c>
      <c r="F104" s="238" t="s">
        <v>1713</v>
      </c>
      <c r="G104" s="239" t="s">
        <v>361</v>
      </c>
      <c r="H104" s="240">
        <v>14</v>
      </c>
      <c r="I104" s="241"/>
      <c r="J104" s="242">
        <f>ROUND(I104*H104,2)</f>
        <v>0</v>
      </c>
      <c r="K104" s="238" t="s">
        <v>1685</v>
      </c>
      <c r="L104" s="71"/>
      <c r="M104" s="243" t="s">
        <v>21</v>
      </c>
      <c r="N104" s="244" t="s">
        <v>43</v>
      </c>
      <c r="O104" s="46"/>
      <c r="P104" s="221">
        <f>O104*H104</f>
        <v>0</v>
      </c>
      <c r="Q104" s="221">
        <v>0</v>
      </c>
      <c r="R104" s="221">
        <f>Q104*H104</f>
        <v>0</v>
      </c>
      <c r="S104" s="221">
        <v>0</v>
      </c>
      <c r="T104" s="222">
        <f>S104*H104</f>
        <v>0</v>
      </c>
      <c r="AR104" s="23" t="s">
        <v>188</v>
      </c>
      <c r="AT104" s="23" t="s">
        <v>222</v>
      </c>
      <c r="AU104" s="23" t="s">
        <v>82</v>
      </c>
      <c r="AY104" s="23" t="s">
        <v>181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23" t="s">
        <v>80</v>
      </c>
      <c r="BK104" s="223">
        <f>ROUND(I104*H104,2)</f>
        <v>0</v>
      </c>
      <c r="BL104" s="23" t="s">
        <v>188</v>
      </c>
      <c r="BM104" s="23" t="s">
        <v>1714</v>
      </c>
    </row>
    <row r="105" s="1" customFormat="1" ht="16.5" customHeight="1">
      <c r="B105" s="45"/>
      <c r="C105" s="236" t="s">
        <v>227</v>
      </c>
      <c r="D105" s="236" t="s">
        <v>222</v>
      </c>
      <c r="E105" s="237" t="s">
        <v>1715</v>
      </c>
      <c r="F105" s="238" t="s">
        <v>1716</v>
      </c>
      <c r="G105" s="239" t="s">
        <v>361</v>
      </c>
      <c r="H105" s="240">
        <v>20</v>
      </c>
      <c r="I105" s="241"/>
      <c r="J105" s="242">
        <f>ROUND(I105*H105,2)</f>
        <v>0</v>
      </c>
      <c r="K105" s="238" t="s">
        <v>1685</v>
      </c>
      <c r="L105" s="71"/>
      <c r="M105" s="243" t="s">
        <v>21</v>
      </c>
      <c r="N105" s="244" t="s">
        <v>43</v>
      </c>
      <c r="O105" s="46"/>
      <c r="P105" s="221">
        <f>O105*H105</f>
        <v>0</v>
      </c>
      <c r="Q105" s="221">
        <v>0</v>
      </c>
      <c r="R105" s="221">
        <f>Q105*H105</f>
        <v>0</v>
      </c>
      <c r="S105" s="221">
        <v>0</v>
      </c>
      <c r="T105" s="222">
        <f>S105*H105</f>
        <v>0</v>
      </c>
      <c r="AR105" s="23" t="s">
        <v>188</v>
      </c>
      <c r="AT105" s="23" t="s">
        <v>222</v>
      </c>
      <c r="AU105" s="23" t="s">
        <v>82</v>
      </c>
      <c r="AY105" s="23" t="s">
        <v>181</v>
      </c>
      <c r="BE105" s="223">
        <f>IF(N105="základní",J105,0)</f>
        <v>0</v>
      </c>
      <c r="BF105" s="223">
        <f>IF(N105="snížená",J105,0)</f>
        <v>0</v>
      </c>
      <c r="BG105" s="223">
        <f>IF(N105="zákl. přenesená",J105,0)</f>
        <v>0</v>
      </c>
      <c r="BH105" s="223">
        <f>IF(N105="sníž. přenesená",J105,0)</f>
        <v>0</v>
      </c>
      <c r="BI105" s="223">
        <f>IF(N105="nulová",J105,0)</f>
        <v>0</v>
      </c>
      <c r="BJ105" s="23" t="s">
        <v>80</v>
      </c>
      <c r="BK105" s="223">
        <f>ROUND(I105*H105,2)</f>
        <v>0</v>
      </c>
      <c r="BL105" s="23" t="s">
        <v>188</v>
      </c>
      <c r="BM105" s="23" t="s">
        <v>1717</v>
      </c>
    </row>
    <row r="106" s="1" customFormat="1" ht="16.5" customHeight="1">
      <c r="B106" s="45"/>
      <c r="C106" s="236" t="s">
        <v>231</v>
      </c>
      <c r="D106" s="236" t="s">
        <v>222</v>
      </c>
      <c r="E106" s="237" t="s">
        <v>1718</v>
      </c>
      <c r="F106" s="238" t="s">
        <v>1719</v>
      </c>
      <c r="G106" s="239" t="s">
        <v>361</v>
      </c>
      <c r="H106" s="240">
        <v>361</v>
      </c>
      <c r="I106" s="241"/>
      <c r="J106" s="242">
        <f>ROUND(I106*H106,2)</f>
        <v>0</v>
      </c>
      <c r="K106" s="238" t="s">
        <v>1685</v>
      </c>
      <c r="L106" s="71"/>
      <c r="M106" s="243" t="s">
        <v>21</v>
      </c>
      <c r="N106" s="244" t="s">
        <v>43</v>
      </c>
      <c r="O106" s="46"/>
      <c r="P106" s="221">
        <f>O106*H106</f>
        <v>0</v>
      </c>
      <c r="Q106" s="221">
        <v>0</v>
      </c>
      <c r="R106" s="221">
        <f>Q106*H106</f>
        <v>0</v>
      </c>
      <c r="S106" s="221">
        <v>0</v>
      </c>
      <c r="T106" s="222">
        <f>S106*H106</f>
        <v>0</v>
      </c>
      <c r="AR106" s="23" t="s">
        <v>188</v>
      </c>
      <c r="AT106" s="23" t="s">
        <v>222</v>
      </c>
      <c r="AU106" s="23" t="s">
        <v>82</v>
      </c>
      <c r="AY106" s="23" t="s">
        <v>181</v>
      </c>
      <c r="BE106" s="223">
        <f>IF(N106="základní",J106,0)</f>
        <v>0</v>
      </c>
      <c r="BF106" s="223">
        <f>IF(N106="snížená",J106,0)</f>
        <v>0</v>
      </c>
      <c r="BG106" s="223">
        <f>IF(N106="zákl. přenesená",J106,0)</f>
        <v>0</v>
      </c>
      <c r="BH106" s="223">
        <f>IF(N106="sníž. přenesená",J106,0)</f>
        <v>0</v>
      </c>
      <c r="BI106" s="223">
        <f>IF(N106="nulová",J106,0)</f>
        <v>0</v>
      </c>
      <c r="BJ106" s="23" t="s">
        <v>80</v>
      </c>
      <c r="BK106" s="223">
        <f>ROUND(I106*H106,2)</f>
        <v>0</v>
      </c>
      <c r="BL106" s="23" t="s">
        <v>188</v>
      </c>
      <c r="BM106" s="23" t="s">
        <v>1720</v>
      </c>
    </row>
    <row r="107" s="9" customFormat="1" ht="29.88" customHeight="1">
      <c r="B107" s="197"/>
      <c r="C107" s="198"/>
      <c r="D107" s="199" t="s">
        <v>71</v>
      </c>
      <c r="E107" s="259" t="s">
        <v>1721</v>
      </c>
      <c r="F107" s="259" t="s">
        <v>1722</v>
      </c>
      <c r="G107" s="198"/>
      <c r="H107" s="198"/>
      <c r="I107" s="201"/>
      <c r="J107" s="260">
        <f>BK107</f>
        <v>0</v>
      </c>
      <c r="K107" s="198"/>
      <c r="L107" s="203"/>
      <c r="M107" s="204"/>
      <c r="N107" s="205"/>
      <c r="O107" s="205"/>
      <c r="P107" s="206">
        <f>SUM(P108:P117)</f>
        <v>0</v>
      </c>
      <c r="Q107" s="205"/>
      <c r="R107" s="206">
        <f>SUM(R108:R117)</f>
        <v>0</v>
      </c>
      <c r="S107" s="205"/>
      <c r="T107" s="207">
        <f>SUM(T108:T117)</f>
        <v>0</v>
      </c>
      <c r="AR107" s="208" t="s">
        <v>82</v>
      </c>
      <c r="AT107" s="209" t="s">
        <v>71</v>
      </c>
      <c r="AU107" s="209" t="s">
        <v>80</v>
      </c>
      <c r="AY107" s="208" t="s">
        <v>181</v>
      </c>
      <c r="BK107" s="210">
        <f>SUM(BK108:BK117)</f>
        <v>0</v>
      </c>
    </row>
    <row r="108" s="1" customFormat="1" ht="16.5" customHeight="1">
      <c r="B108" s="45"/>
      <c r="C108" s="236" t="s">
        <v>235</v>
      </c>
      <c r="D108" s="236" t="s">
        <v>222</v>
      </c>
      <c r="E108" s="237" t="s">
        <v>1723</v>
      </c>
      <c r="F108" s="238" t="s">
        <v>1724</v>
      </c>
      <c r="G108" s="239" t="s">
        <v>430</v>
      </c>
      <c r="H108" s="240">
        <v>3</v>
      </c>
      <c r="I108" s="241"/>
      <c r="J108" s="242">
        <f>ROUND(I108*H108,2)</f>
        <v>0</v>
      </c>
      <c r="K108" s="238" t="s">
        <v>1685</v>
      </c>
      <c r="L108" s="71"/>
      <c r="M108" s="243" t="s">
        <v>21</v>
      </c>
      <c r="N108" s="244" t="s">
        <v>43</v>
      </c>
      <c r="O108" s="46"/>
      <c r="P108" s="221">
        <f>O108*H108</f>
        <v>0</v>
      </c>
      <c r="Q108" s="221">
        <v>0</v>
      </c>
      <c r="R108" s="221">
        <f>Q108*H108</f>
        <v>0</v>
      </c>
      <c r="S108" s="221">
        <v>0</v>
      </c>
      <c r="T108" s="222">
        <f>S108*H108</f>
        <v>0</v>
      </c>
      <c r="AR108" s="23" t="s">
        <v>188</v>
      </c>
      <c r="AT108" s="23" t="s">
        <v>222</v>
      </c>
      <c r="AU108" s="23" t="s">
        <v>82</v>
      </c>
      <c r="AY108" s="23" t="s">
        <v>181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23" t="s">
        <v>80</v>
      </c>
      <c r="BK108" s="223">
        <f>ROUND(I108*H108,2)</f>
        <v>0</v>
      </c>
      <c r="BL108" s="23" t="s">
        <v>188</v>
      </c>
      <c r="BM108" s="23" t="s">
        <v>1725</v>
      </c>
    </row>
    <row r="109" s="1" customFormat="1" ht="16.5" customHeight="1">
      <c r="B109" s="45"/>
      <c r="C109" s="236" t="s">
        <v>239</v>
      </c>
      <c r="D109" s="236" t="s">
        <v>222</v>
      </c>
      <c r="E109" s="237" t="s">
        <v>1726</v>
      </c>
      <c r="F109" s="238" t="s">
        <v>1727</v>
      </c>
      <c r="G109" s="239" t="s">
        <v>430</v>
      </c>
      <c r="H109" s="240">
        <v>2</v>
      </c>
      <c r="I109" s="241"/>
      <c r="J109" s="242">
        <f>ROUND(I109*H109,2)</f>
        <v>0</v>
      </c>
      <c r="K109" s="238" t="s">
        <v>1685</v>
      </c>
      <c r="L109" s="71"/>
      <c r="M109" s="243" t="s">
        <v>21</v>
      </c>
      <c r="N109" s="244" t="s">
        <v>43</v>
      </c>
      <c r="O109" s="46"/>
      <c r="P109" s="221">
        <f>O109*H109</f>
        <v>0</v>
      </c>
      <c r="Q109" s="221">
        <v>0</v>
      </c>
      <c r="R109" s="221">
        <f>Q109*H109</f>
        <v>0</v>
      </c>
      <c r="S109" s="221">
        <v>0</v>
      </c>
      <c r="T109" s="222">
        <f>S109*H109</f>
        <v>0</v>
      </c>
      <c r="AR109" s="23" t="s">
        <v>188</v>
      </c>
      <c r="AT109" s="23" t="s">
        <v>222</v>
      </c>
      <c r="AU109" s="23" t="s">
        <v>82</v>
      </c>
      <c r="AY109" s="23" t="s">
        <v>181</v>
      </c>
      <c r="BE109" s="223">
        <f>IF(N109="základní",J109,0)</f>
        <v>0</v>
      </c>
      <c r="BF109" s="223">
        <f>IF(N109="snížená",J109,0)</f>
        <v>0</v>
      </c>
      <c r="BG109" s="223">
        <f>IF(N109="zákl. přenesená",J109,0)</f>
        <v>0</v>
      </c>
      <c r="BH109" s="223">
        <f>IF(N109="sníž. přenesená",J109,0)</f>
        <v>0</v>
      </c>
      <c r="BI109" s="223">
        <f>IF(N109="nulová",J109,0)</f>
        <v>0</v>
      </c>
      <c r="BJ109" s="23" t="s">
        <v>80</v>
      </c>
      <c r="BK109" s="223">
        <f>ROUND(I109*H109,2)</f>
        <v>0</v>
      </c>
      <c r="BL109" s="23" t="s">
        <v>188</v>
      </c>
      <c r="BM109" s="23" t="s">
        <v>1728</v>
      </c>
    </row>
    <row r="110" s="1" customFormat="1" ht="16.5" customHeight="1">
      <c r="B110" s="45"/>
      <c r="C110" s="236" t="s">
        <v>10</v>
      </c>
      <c r="D110" s="236" t="s">
        <v>222</v>
      </c>
      <c r="E110" s="237" t="s">
        <v>1729</v>
      </c>
      <c r="F110" s="238" t="s">
        <v>1730</v>
      </c>
      <c r="G110" s="239" t="s">
        <v>430</v>
      </c>
      <c r="H110" s="240">
        <v>1</v>
      </c>
      <c r="I110" s="241"/>
      <c r="J110" s="242">
        <f>ROUND(I110*H110,2)</f>
        <v>0</v>
      </c>
      <c r="K110" s="238" t="s">
        <v>1685</v>
      </c>
      <c r="L110" s="71"/>
      <c r="M110" s="243" t="s">
        <v>21</v>
      </c>
      <c r="N110" s="244" t="s">
        <v>43</v>
      </c>
      <c r="O110" s="46"/>
      <c r="P110" s="221">
        <f>O110*H110</f>
        <v>0</v>
      </c>
      <c r="Q110" s="221">
        <v>0</v>
      </c>
      <c r="R110" s="221">
        <f>Q110*H110</f>
        <v>0</v>
      </c>
      <c r="S110" s="221">
        <v>0</v>
      </c>
      <c r="T110" s="222">
        <f>S110*H110</f>
        <v>0</v>
      </c>
      <c r="AR110" s="23" t="s">
        <v>188</v>
      </c>
      <c r="AT110" s="23" t="s">
        <v>222</v>
      </c>
      <c r="AU110" s="23" t="s">
        <v>82</v>
      </c>
      <c r="AY110" s="23" t="s">
        <v>181</v>
      </c>
      <c r="BE110" s="223">
        <f>IF(N110="základní",J110,0)</f>
        <v>0</v>
      </c>
      <c r="BF110" s="223">
        <f>IF(N110="snížená",J110,0)</f>
        <v>0</v>
      </c>
      <c r="BG110" s="223">
        <f>IF(N110="zákl. přenesená",J110,0)</f>
        <v>0</v>
      </c>
      <c r="BH110" s="223">
        <f>IF(N110="sníž. přenesená",J110,0)</f>
        <v>0</v>
      </c>
      <c r="BI110" s="223">
        <f>IF(N110="nulová",J110,0)</f>
        <v>0</v>
      </c>
      <c r="BJ110" s="23" t="s">
        <v>80</v>
      </c>
      <c r="BK110" s="223">
        <f>ROUND(I110*H110,2)</f>
        <v>0</v>
      </c>
      <c r="BL110" s="23" t="s">
        <v>188</v>
      </c>
      <c r="BM110" s="23" t="s">
        <v>1731</v>
      </c>
    </row>
    <row r="111" s="1" customFormat="1" ht="16.5" customHeight="1">
      <c r="B111" s="45"/>
      <c r="C111" s="236" t="s">
        <v>248</v>
      </c>
      <c r="D111" s="236" t="s">
        <v>222</v>
      </c>
      <c r="E111" s="237" t="s">
        <v>1732</v>
      </c>
      <c r="F111" s="238" t="s">
        <v>1733</v>
      </c>
      <c r="G111" s="239" t="s">
        <v>1734</v>
      </c>
      <c r="H111" s="240">
        <v>1</v>
      </c>
      <c r="I111" s="241"/>
      <c r="J111" s="242">
        <f>ROUND(I111*H111,2)</f>
        <v>0</v>
      </c>
      <c r="K111" s="238" t="s">
        <v>1685</v>
      </c>
      <c r="L111" s="71"/>
      <c r="M111" s="243" t="s">
        <v>21</v>
      </c>
      <c r="N111" s="244" t="s">
        <v>43</v>
      </c>
      <c r="O111" s="46"/>
      <c r="P111" s="221">
        <f>O111*H111</f>
        <v>0</v>
      </c>
      <c r="Q111" s="221">
        <v>0</v>
      </c>
      <c r="R111" s="221">
        <f>Q111*H111</f>
        <v>0</v>
      </c>
      <c r="S111" s="221">
        <v>0</v>
      </c>
      <c r="T111" s="222">
        <f>S111*H111</f>
        <v>0</v>
      </c>
      <c r="AR111" s="23" t="s">
        <v>188</v>
      </c>
      <c r="AT111" s="23" t="s">
        <v>222</v>
      </c>
      <c r="AU111" s="23" t="s">
        <v>82</v>
      </c>
      <c r="AY111" s="23" t="s">
        <v>181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23" t="s">
        <v>80</v>
      </c>
      <c r="BK111" s="223">
        <f>ROUND(I111*H111,2)</f>
        <v>0</v>
      </c>
      <c r="BL111" s="23" t="s">
        <v>188</v>
      </c>
      <c r="BM111" s="23" t="s">
        <v>1735</v>
      </c>
    </row>
    <row r="112" s="1" customFormat="1" ht="16.5" customHeight="1">
      <c r="B112" s="45"/>
      <c r="C112" s="236" t="s">
        <v>253</v>
      </c>
      <c r="D112" s="236" t="s">
        <v>222</v>
      </c>
      <c r="E112" s="237" t="s">
        <v>1736</v>
      </c>
      <c r="F112" s="238" t="s">
        <v>1737</v>
      </c>
      <c r="G112" s="239" t="s">
        <v>1734</v>
      </c>
      <c r="H112" s="240">
        <v>1</v>
      </c>
      <c r="I112" s="241"/>
      <c r="J112" s="242">
        <f>ROUND(I112*H112,2)</f>
        <v>0</v>
      </c>
      <c r="K112" s="238" t="s">
        <v>1685</v>
      </c>
      <c r="L112" s="71"/>
      <c r="M112" s="243" t="s">
        <v>21</v>
      </c>
      <c r="N112" s="244" t="s">
        <v>43</v>
      </c>
      <c r="O112" s="46"/>
      <c r="P112" s="221">
        <f>O112*H112</f>
        <v>0</v>
      </c>
      <c r="Q112" s="221">
        <v>0</v>
      </c>
      <c r="R112" s="221">
        <f>Q112*H112</f>
        <v>0</v>
      </c>
      <c r="S112" s="221">
        <v>0</v>
      </c>
      <c r="T112" s="222">
        <f>S112*H112</f>
        <v>0</v>
      </c>
      <c r="AR112" s="23" t="s">
        <v>188</v>
      </c>
      <c r="AT112" s="23" t="s">
        <v>222</v>
      </c>
      <c r="AU112" s="23" t="s">
        <v>82</v>
      </c>
      <c r="AY112" s="23" t="s">
        <v>181</v>
      </c>
      <c r="BE112" s="223">
        <f>IF(N112="základní",J112,0)</f>
        <v>0</v>
      </c>
      <c r="BF112" s="223">
        <f>IF(N112="snížená",J112,0)</f>
        <v>0</v>
      </c>
      <c r="BG112" s="223">
        <f>IF(N112="zákl. přenesená",J112,0)</f>
        <v>0</v>
      </c>
      <c r="BH112" s="223">
        <f>IF(N112="sníž. přenesená",J112,0)</f>
        <v>0</v>
      </c>
      <c r="BI112" s="223">
        <f>IF(N112="nulová",J112,0)</f>
        <v>0</v>
      </c>
      <c r="BJ112" s="23" t="s">
        <v>80</v>
      </c>
      <c r="BK112" s="223">
        <f>ROUND(I112*H112,2)</f>
        <v>0</v>
      </c>
      <c r="BL112" s="23" t="s">
        <v>188</v>
      </c>
      <c r="BM112" s="23" t="s">
        <v>1738</v>
      </c>
    </row>
    <row r="113" s="1" customFormat="1" ht="16.5" customHeight="1">
      <c r="B113" s="45"/>
      <c r="C113" s="236" t="s">
        <v>259</v>
      </c>
      <c r="D113" s="236" t="s">
        <v>222</v>
      </c>
      <c r="E113" s="237" t="s">
        <v>1739</v>
      </c>
      <c r="F113" s="238" t="s">
        <v>1740</v>
      </c>
      <c r="G113" s="239" t="s">
        <v>1741</v>
      </c>
      <c r="H113" s="240">
        <v>1</v>
      </c>
      <c r="I113" s="241"/>
      <c r="J113" s="242">
        <f>ROUND(I113*H113,2)</f>
        <v>0</v>
      </c>
      <c r="K113" s="238" t="s">
        <v>1685</v>
      </c>
      <c r="L113" s="71"/>
      <c r="M113" s="243" t="s">
        <v>21</v>
      </c>
      <c r="N113" s="244" t="s">
        <v>43</v>
      </c>
      <c r="O113" s="46"/>
      <c r="P113" s="221">
        <f>O113*H113</f>
        <v>0</v>
      </c>
      <c r="Q113" s="221">
        <v>0</v>
      </c>
      <c r="R113" s="221">
        <f>Q113*H113</f>
        <v>0</v>
      </c>
      <c r="S113" s="221">
        <v>0</v>
      </c>
      <c r="T113" s="222">
        <f>S113*H113</f>
        <v>0</v>
      </c>
      <c r="AR113" s="23" t="s">
        <v>188</v>
      </c>
      <c r="AT113" s="23" t="s">
        <v>222</v>
      </c>
      <c r="AU113" s="23" t="s">
        <v>82</v>
      </c>
      <c r="AY113" s="23" t="s">
        <v>181</v>
      </c>
      <c r="BE113" s="223">
        <f>IF(N113="základní",J113,0)</f>
        <v>0</v>
      </c>
      <c r="BF113" s="223">
        <f>IF(N113="snížená",J113,0)</f>
        <v>0</v>
      </c>
      <c r="BG113" s="223">
        <f>IF(N113="zákl. přenesená",J113,0)</f>
        <v>0</v>
      </c>
      <c r="BH113" s="223">
        <f>IF(N113="sníž. přenesená",J113,0)</f>
        <v>0</v>
      </c>
      <c r="BI113" s="223">
        <f>IF(N113="nulová",J113,0)</f>
        <v>0</v>
      </c>
      <c r="BJ113" s="23" t="s">
        <v>80</v>
      </c>
      <c r="BK113" s="223">
        <f>ROUND(I113*H113,2)</f>
        <v>0</v>
      </c>
      <c r="BL113" s="23" t="s">
        <v>188</v>
      </c>
      <c r="BM113" s="23" t="s">
        <v>1742</v>
      </c>
    </row>
    <row r="114" s="1" customFormat="1" ht="16.5" customHeight="1">
      <c r="B114" s="45"/>
      <c r="C114" s="236" t="s">
        <v>263</v>
      </c>
      <c r="D114" s="236" t="s">
        <v>222</v>
      </c>
      <c r="E114" s="237" t="s">
        <v>1743</v>
      </c>
      <c r="F114" s="238" t="s">
        <v>1744</v>
      </c>
      <c r="G114" s="239" t="s">
        <v>430</v>
      </c>
      <c r="H114" s="240">
        <v>3</v>
      </c>
      <c r="I114" s="241"/>
      <c r="J114" s="242">
        <f>ROUND(I114*H114,2)</f>
        <v>0</v>
      </c>
      <c r="K114" s="238" t="s">
        <v>1685</v>
      </c>
      <c r="L114" s="71"/>
      <c r="M114" s="243" t="s">
        <v>21</v>
      </c>
      <c r="N114" s="244" t="s">
        <v>43</v>
      </c>
      <c r="O114" s="46"/>
      <c r="P114" s="221">
        <f>O114*H114</f>
        <v>0</v>
      </c>
      <c r="Q114" s="221">
        <v>0</v>
      </c>
      <c r="R114" s="221">
        <f>Q114*H114</f>
        <v>0</v>
      </c>
      <c r="S114" s="221">
        <v>0</v>
      </c>
      <c r="T114" s="222">
        <f>S114*H114</f>
        <v>0</v>
      </c>
      <c r="AR114" s="23" t="s">
        <v>188</v>
      </c>
      <c r="AT114" s="23" t="s">
        <v>222</v>
      </c>
      <c r="AU114" s="23" t="s">
        <v>82</v>
      </c>
      <c r="AY114" s="23" t="s">
        <v>181</v>
      </c>
      <c r="BE114" s="223">
        <f>IF(N114="základní",J114,0)</f>
        <v>0</v>
      </c>
      <c r="BF114" s="223">
        <f>IF(N114="snížená",J114,0)</f>
        <v>0</v>
      </c>
      <c r="BG114" s="223">
        <f>IF(N114="zákl. přenesená",J114,0)</f>
        <v>0</v>
      </c>
      <c r="BH114" s="223">
        <f>IF(N114="sníž. přenesená",J114,0)</f>
        <v>0</v>
      </c>
      <c r="BI114" s="223">
        <f>IF(N114="nulová",J114,0)</f>
        <v>0</v>
      </c>
      <c r="BJ114" s="23" t="s">
        <v>80</v>
      </c>
      <c r="BK114" s="223">
        <f>ROUND(I114*H114,2)</f>
        <v>0</v>
      </c>
      <c r="BL114" s="23" t="s">
        <v>188</v>
      </c>
      <c r="BM114" s="23" t="s">
        <v>1745</v>
      </c>
    </row>
    <row r="115" s="1" customFormat="1" ht="16.5" customHeight="1">
      <c r="B115" s="45"/>
      <c r="C115" s="236" t="s">
        <v>267</v>
      </c>
      <c r="D115" s="236" t="s">
        <v>222</v>
      </c>
      <c r="E115" s="237" t="s">
        <v>1746</v>
      </c>
      <c r="F115" s="238" t="s">
        <v>1747</v>
      </c>
      <c r="G115" s="239" t="s">
        <v>1748</v>
      </c>
      <c r="H115" s="240">
        <v>1</v>
      </c>
      <c r="I115" s="241"/>
      <c r="J115" s="242">
        <f>ROUND(I115*H115,2)</f>
        <v>0</v>
      </c>
      <c r="K115" s="238" t="s">
        <v>1685</v>
      </c>
      <c r="L115" s="71"/>
      <c r="M115" s="243" t="s">
        <v>21</v>
      </c>
      <c r="N115" s="244" t="s">
        <v>43</v>
      </c>
      <c r="O115" s="46"/>
      <c r="P115" s="221">
        <f>O115*H115</f>
        <v>0</v>
      </c>
      <c r="Q115" s="221">
        <v>0</v>
      </c>
      <c r="R115" s="221">
        <f>Q115*H115</f>
        <v>0</v>
      </c>
      <c r="S115" s="221">
        <v>0</v>
      </c>
      <c r="T115" s="222">
        <f>S115*H115</f>
        <v>0</v>
      </c>
      <c r="AR115" s="23" t="s">
        <v>188</v>
      </c>
      <c r="AT115" s="23" t="s">
        <v>222</v>
      </c>
      <c r="AU115" s="23" t="s">
        <v>82</v>
      </c>
      <c r="AY115" s="23" t="s">
        <v>181</v>
      </c>
      <c r="BE115" s="223">
        <f>IF(N115="základní",J115,0)</f>
        <v>0</v>
      </c>
      <c r="BF115" s="223">
        <f>IF(N115="snížená",J115,0)</f>
        <v>0</v>
      </c>
      <c r="BG115" s="223">
        <f>IF(N115="zákl. přenesená",J115,0)</f>
        <v>0</v>
      </c>
      <c r="BH115" s="223">
        <f>IF(N115="sníž. přenesená",J115,0)</f>
        <v>0</v>
      </c>
      <c r="BI115" s="223">
        <f>IF(N115="nulová",J115,0)</f>
        <v>0</v>
      </c>
      <c r="BJ115" s="23" t="s">
        <v>80</v>
      </c>
      <c r="BK115" s="223">
        <f>ROUND(I115*H115,2)</f>
        <v>0</v>
      </c>
      <c r="BL115" s="23" t="s">
        <v>188</v>
      </c>
      <c r="BM115" s="23" t="s">
        <v>1749</v>
      </c>
    </row>
    <row r="116" s="1" customFormat="1" ht="16.5" customHeight="1">
      <c r="B116" s="45"/>
      <c r="C116" s="236" t="s">
        <v>9</v>
      </c>
      <c r="D116" s="236" t="s">
        <v>222</v>
      </c>
      <c r="E116" s="237" t="s">
        <v>1750</v>
      </c>
      <c r="F116" s="238" t="s">
        <v>1751</v>
      </c>
      <c r="G116" s="239" t="s">
        <v>1741</v>
      </c>
      <c r="H116" s="240">
        <v>1</v>
      </c>
      <c r="I116" s="241"/>
      <c r="J116" s="242">
        <f>ROUND(I116*H116,2)</f>
        <v>0</v>
      </c>
      <c r="K116" s="238" t="s">
        <v>1685</v>
      </c>
      <c r="L116" s="71"/>
      <c r="M116" s="243" t="s">
        <v>21</v>
      </c>
      <c r="N116" s="244" t="s">
        <v>43</v>
      </c>
      <c r="O116" s="46"/>
      <c r="P116" s="221">
        <f>O116*H116</f>
        <v>0</v>
      </c>
      <c r="Q116" s="221">
        <v>0</v>
      </c>
      <c r="R116" s="221">
        <f>Q116*H116</f>
        <v>0</v>
      </c>
      <c r="S116" s="221">
        <v>0</v>
      </c>
      <c r="T116" s="222">
        <f>S116*H116</f>
        <v>0</v>
      </c>
      <c r="AR116" s="23" t="s">
        <v>188</v>
      </c>
      <c r="AT116" s="23" t="s">
        <v>222</v>
      </c>
      <c r="AU116" s="23" t="s">
        <v>82</v>
      </c>
      <c r="AY116" s="23" t="s">
        <v>181</v>
      </c>
      <c r="BE116" s="223">
        <f>IF(N116="základní",J116,0)</f>
        <v>0</v>
      </c>
      <c r="BF116" s="223">
        <f>IF(N116="snížená",J116,0)</f>
        <v>0</v>
      </c>
      <c r="BG116" s="223">
        <f>IF(N116="zákl. přenesená",J116,0)</f>
        <v>0</v>
      </c>
      <c r="BH116" s="223">
        <f>IF(N116="sníž. přenesená",J116,0)</f>
        <v>0</v>
      </c>
      <c r="BI116" s="223">
        <f>IF(N116="nulová",J116,0)</f>
        <v>0</v>
      </c>
      <c r="BJ116" s="23" t="s">
        <v>80</v>
      </c>
      <c r="BK116" s="223">
        <f>ROUND(I116*H116,2)</f>
        <v>0</v>
      </c>
      <c r="BL116" s="23" t="s">
        <v>188</v>
      </c>
      <c r="BM116" s="23" t="s">
        <v>1752</v>
      </c>
    </row>
    <row r="117" s="1" customFormat="1" ht="25.5" customHeight="1">
      <c r="B117" s="45"/>
      <c r="C117" s="236" t="s">
        <v>274</v>
      </c>
      <c r="D117" s="236" t="s">
        <v>222</v>
      </c>
      <c r="E117" s="237" t="s">
        <v>1753</v>
      </c>
      <c r="F117" s="238" t="s">
        <v>1754</v>
      </c>
      <c r="G117" s="239" t="s">
        <v>430</v>
      </c>
      <c r="H117" s="240">
        <v>1</v>
      </c>
      <c r="I117" s="241"/>
      <c r="J117" s="242">
        <f>ROUND(I117*H117,2)</f>
        <v>0</v>
      </c>
      <c r="K117" s="238" t="s">
        <v>1685</v>
      </c>
      <c r="L117" s="71"/>
      <c r="M117" s="243" t="s">
        <v>21</v>
      </c>
      <c r="N117" s="244" t="s">
        <v>43</v>
      </c>
      <c r="O117" s="46"/>
      <c r="P117" s="221">
        <f>O117*H117</f>
        <v>0</v>
      </c>
      <c r="Q117" s="221">
        <v>0</v>
      </c>
      <c r="R117" s="221">
        <f>Q117*H117</f>
        <v>0</v>
      </c>
      <c r="S117" s="221">
        <v>0</v>
      </c>
      <c r="T117" s="222">
        <f>S117*H117</f>
        <v>0</v>
      </c>
      <c r="AR117" s="23" t="s">
        <v>188</v>
      </c>
      <c r="AT117" s="23" t="s">
        <v>222</v>
      </c>
      <c r="AU117" s="23" t="s">
        <v>82</v>
      </c>
      <c r="AY117" s="23" t="s">
        <v>181</v>
      </c>
      <c r="BE117" s="223">
        <f>IF(N117="základní",J117,0)</f>
        <v>0</v>
      </c>
      <c r="BF117" s="223">
        <f>IF(N117="snížená",J117,0)</f>
        <v>0</v>
      </c>
      <c r="BG117" s="223">
        <f>IF(N117="zákl. přenesená",J117,0)</f>
        <v>0</v>
      </c>
      <c r="BH117" s="223">
        <f>IF(N117="sníž. přenesená",J117,0)</f>
        <v>0</v>
      </c>
      <c r="BI117" s="223">
        <f>IF(N117="nulová",J117,0)</f>
        <v>0</v>
      </c>
      <c r="BJ117" s="23" t="s">
        <v>80</v>
      </c>
      <c r="BK117" s="223">
        <f>ROUND(I117*H117,2)</f>
        <v>0</v>
      </c>
      <c r="BL117" s="23" t="s">
        <v>188</v>
      </c>
      <c r="BM117" s="23" t="s">
        <v>1755</v>
      </c>
    </row>
    <row r="118" s="9" customFormat="1" ht="29.88" customHeight="1">
      <c r="B118" s="197"/>
      <c r="C118" s="198"/>
      <c r="D118" s="199" t="s">
        <v>71</v>
      </c>
      <c r="E118" s="259" t="s">
        <v>1646</v>
      </c>
      <c r="F118" s="259" t="s">
        <v>1756</v>
      </c>
      <c r="G118" s="198"/>
      <c r="H118" s="198"/>
      <c r="I118" s="201"/>
      <c r="J118" s="260">
        <f>BK118</f>
        <v>0</v>
      </c>
      <c r="K118" s="198"/>
      <c r="L118" s="203"/>
      <c r="M118" s="204"/>
      <c r="N118" s="205"/>
      <c r="O118" s="205"/>
      <c r="P118" s="206">
        <f>SUM(P119:P130)</f>
        <v>0</v>
      </c>
      <c r="Q118" s="205"/>
      <c r="R118" s="206">
        <f>SUM(R119:R130)</f>
        <v>0</v>
      </c>
      <c r="S118" s="205"/>
      <c r="T118" s="207">
        <f>SUM(T119:T130)</f>
        <v>0</v>
      </c>
      <c r="AR118" s="208" t="s">
        <v>82</v>
      </c>
      <c r="AT118" s="209" t="s">
        <v>71</v>
      </c>
      <c r="AU118" s="209" t="s">
        <v>80</v>
      </c>
      <c r="AY118" s="208" t="s">
        <v>181</v>
      </c>
      <c r="BK118" s="210">
        <f>SUM(BK119:BK130)</f>
        <v>0</v>
      </c>
    </row>
    <row r="119" s="1" customFormat="1" ht="16.5" customHeight="1">
      <c r="B119" s="45"/>
      <c r="C119" s="236" t="s">
        <v>281</v>
      </c>
      <c r="D119" s="236" t="s">
        <v>222</v>
      </c>
      <c r="E119" s="237" t="s">
        <v>1757</v>
      </c>
      <c r="F119" s="238" t="s">
        <v>1758</v>
      </c>
      <c r="G119" s="239" t="s">
        <v>1741</v>
      </c>
      <c r="H119" s="240">
        <v>10</v>
      </c>
      <c r="I119" s="241"/>
      <c r="J119" s="242">
        <f>ROUND(I119*H119,2)</f>
        <v>0</v>
      </c>
      <c r="K119" s="238" t="s">
        <v>1685</v>
      </c>
      <c r="L119" s="71"/>
      <c r="M119" s="243" t="s">
        <v>21</v>
      </c>
      <c r="N119" s="244" t="s">
        <v>43</v>
      </c>
      <c r="O119" s="46"/>
      <c r="P119" s="221">
        <f>O119*H119</f>
        <v>0</v>
      </c>
      <c r="Q119" s="221">
        <v>0</v>
      </c>
      <c r="R119" s="221">
        <f>Q119*H119</f>
        <v>0</v>
      </c>
      <c r="S119" s="221">
        <v>0</v>
      </c>
      <c r="T119" s="222">
        <f>S119*H119</f>
        <v>0</v>
      </c>
      <c r="AR119" s="23" t="s">
        <v>188</v>
      </c>
      <c r="AT119" s="23" t="s">
        <v>222</v>
      </c>
      <c r="AU119" s="23" t="s">
        <v>82</v>
      </c>
      <c r="AY119" s="23" t="s">
        <v>181</v>
      </c>
      <c r="BE119" s="223">
        <f>IF(N119="základní",J119,0)</f>
        <v>0</v>
      </c>
      <c r="BF119" s="223">
        <f>IF(N119="snížená",J119,0)</f>
        <v>0</v>
      </c>
      <c r="BG119" s="223">
        <f>IF(N119="zákl. přenesená",J119,0)</f>
        <v>0</v>
      </c>
      <c r="BH119" s="223">
        <f>IF(N119="sníž. přenesená",J119,0)</f>
        <v>0</v>
      </c>
      <c r="BI119" s="223">
        <f>IF(N119="nulová",J119,0)</f>
        <v>0</v>
      </c>
      <c r="BJ119" s="23" t="s">
        <v>80</v>
      </c>
      <c r="BK119" s="223">
        <f>ROUND(I119*H119,2)</f>
        <v>0</v>
      </c>
      <c r="BL119" s="23" t="s">
        <v>188</v>
      </c>
      <c r="BM119" s="23" t="s">
        <v>1759</v>
      </c>
    </row>
    <row r="120" s="1" customFormat="1" ht="16.5" customHeight="1">
      <c r="B120" s="45"/>
      <c r="C120" s="236" t="s">
        <v>285</v>
      </c>
      <c r="D120" s="236" t="s">
        <v>222</v>
      </c>
      <c r="E120" s="237" t="s">
        <v>1760</v>
      </c>
      <c r="F120" s="238" t="s">
        <v>1761</v>
      </c>
      <c r="G120" s="239" t="s">
        <v>1741</v>
      </c>
      <c r="H120" s="240">
        <v>10</v>
      </c>
      <c r="I120" s="241"/>
      <c r="J120" s="242">
        <f>ROUND(I120*H120,2)</f>
        <v>0</v>
      </c>
      <c r="K120" s="238" t="s">
        <v>1685</v>
      </c>
      <c r="L120" s="71"/>
      <c r="M120" s="243" t="s">
        <v>21</v>
      </c>
      <c r="N120" s="244" t="s">
        <v>43</v>
      </c>
      <c r="O120" s="46"/>
      <c r="P120" s="221">
        <f>O120*H120</f>
        <v>0</v>
      </c>
      <c r="Q120" s="221">
        <v>0</v>
      </c>
      <c r="R120" s="221">
        <f>Q120*H120</f>
        <v>0</v>
      </c>
      <c r="S120" s="221">
        <v>0</v>
      </c>
      <c r="T120" s="222">
        <f>S120*H120</f>
        <v>0</v>
      </c>
      <c r="AR120" s="23" t="s">
        <v>188</v>
      </c>
      <c r="AT120" s="23" t="s">
        <v>222</v>
      </c>
      <c r="AU120" s="23" t="s">
        <v>82</v>
      </c>
      <c r="AY120" s="23" t="s">
        <v>181</v>
      </c>
      <c r="BE120" s="223">
        <f>IF(N120="základní",J120,0)</f>
        <v>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23" t="s">
        <v>80</v>
      </c>
      <c r="BK120" s="223">
        <f>ROUND(I120*H120,2)</f>
        <v>0</v>
      </c>
      <c r="BL120" s="23" t="s">
        <v>188</v>
      </c>
      <c r="BM120" s="23" t="s">
        <v>1762</v>
      </c>
    </row>
    <row r="121" s="1" customFormat="1" ht="16.5" customHeight="1">
      <c r="B121" s="45"/>
      <c r="C121" s="236" t="s">
        <v>289</v>
      </c>
      <c r="D121" s="236" t="s">
        <v>222</v>
      </c>
      <c r="E121" s="237" t="s">
        <v>1763</v>
      </c>
      <c r="F121" s="238" t="s">
        <v>1764</v>
      </c>
      <c r="G121" s="239" t="s">
        <v>1741</v>
      </c>
      <c r="H121" s="240">
        <v>1</v>
      </c>
      <c r="I121" s="241"/>
      <c r="J121" s="242">
        <f>ROUND(I121*H121,2)</f>
        <v>0</v>
      </c>
      <c r="K121" s="238" t="s">
        <v>1685</v>
      </c>
      <c r="L121" s="71"/>
      <c r="M121" s="243" t="s">
        <v>21</v>
      </c>
      <c r="N121" s="244" t="s">
        <v>43</v>
      </c>
      <c r="O121" s="46"/>
      <c r="P121" s="221">
        <f>O121*H121</f>
        <v>0</v>
      </c>
      <c r="Q121" s="221">
        <v>0</v>
      </c>
      <c r="R121" s="221">
        <f>Q121*H121</f>
        <v>0</v>
      </c>
      <c r="S121" s="221">
        <v>0</v>
      </c>
      <c r="T121" s="222">
        <f>S121*H121</f>
        <v>0</v>
      </c>
      <c r="AR121" s="23" t="s">
        <v>188</v>
      </c>
      <c r="AT121" s="23" t="s">
        <v>222</v>
      </c>
      <c r="AU121" s="23" t="s">
        <v>82</v>
      </c>
      <c r="AY121" s="23" t="s">
        <v>181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23" t="s">
        <v>80</v>
      </c>
      <c r="BK121" s="223">
        <f>ROUND(I121*H121,2)</f>
        <v>0</v>
      </c>
      <c r="BL121" s="23" t="s">
        <v>188</v>
      </c>
      <c r="BM121" s="23" t="s">
        <v>1765</v>
      </c>
    </row>
    <row r="122" s="1" customFormat="1" ht="16.5" customHeight="1">
      <c r="B122" s="45"/>
      <c r="C122" s="236" t="s">
        <v>293</v>
      </c>
      <c r="D122" s="236" t="s">
        <v>222</v>
      </c>
      <c r="E122" s="237" t="s">
        <v>1766</v>
      </c>
      <c r="F122" s="238" t="s">
        <v>1767</v>
      </c>
      <c r="G122" s="239" t="s">
        <v>1741</v>
      </c>
      <c r="H122" s="240">
        <v>5</v>
      </c>
      <c r="I122" s="241"/>
      <c r="J122" s="242">
        <f>ROUND(I122*H122,2)</f>
        <v>0</v>
      </c>
      <c r="K122" s="238" t="s">
        <v>1685</v>
      </c>
      <c r="L122" s="71"/>
      <c r="M122" s="243" t="s">
        <v>21</v>
      </c>
      <c r="N122" s="244" t="s">
        <v>43</v>
      </c>
      <c r="O122" s="46"/>
      <c r="P122" s="221">
        <f>O122*H122</f>
        <v>0</v>
      </c>
      <c r="Q122" s="221">
        <v>0</v>
      </c>
      <c r="R122" s="221">
        <f>Q122*H122</f>
        <v>0</v>
      </c>
      <c r="S122" s="221">
        <v>0</v>
      </c>
      <c r="T122" s="222">
        <f>S122*H122</f>
        <v>0</v>
      </c>
      <c r="AR122" s="23" t="s">
        <v>188</v>
      </c>
      <c r="AT122" s="23" t="s">
        <v>222</v>
      </c>
      <c r="AU122" s="23" t="s">
        <v>82</v>
      </c>
      <c r="AY122" s="23" t="s">
        <v>181</v>
      </c>
      <c r="BE122" s="223">
        <f>IF(N122="základní",J122,0)</f>
        <v>0</v>
      </c>
      <c r="BF122" s="223">
        <f>IF(N122="snížená",J122,0)</f>
        <v>0</v>
      </c>
      <c r="BG122" s="223">
        <f>IF(N122="zákl. přenesená",J122,0)</f>
        <v>0</v>
      </c>
      <c r="BH122" s="223">
        <f>IF(N122="sníž. přenesená",J122,0)</f>
        <v>0</v>
      </c>
      <c r="BI122" s="223">
        <f>IF(N122="nulová",J122,0)</f>
        <v>0</v>
      </c>
      <c r="BJ122" s="23" t="s">
        <v>80</v>
      </c>
      <c r="BK122" s="223">
        <f>ROUND(I122*H122,2)</f>
        <v>0</v>
      </c>
      <c r="BL122" s="23" t="s">
        <v>188</v>
      </c>
      <c r="BM122" s="23" t="s">
        <v>1768</v>
      </c>
    </row>
    <row r="123" s="1" customFormat="1" ht="16.5" customHeight="1">
      <c r="B123" s="45"/>
      <c r="C123" s="236" t="s">
        <v>297</v>
      </c>
      <c r="D123" s="236" t="s">
        <v>222</v>
      </c>
      <c r="E123" s="237" t="s">
        <v>1769</v>
      </c>
      <c r="F123" s="238" t="s">
        <v>1770</v>
      </c>
      <c r="G123" s="239" t="s">
        <v>1741</v>
      </c>
      <c r="H123" s="240">
        <v>3</v>
      </c>
      <c r="I123" s="241"/>
      <c r="J123" s="242">
        <f>ROUND(I123*H123,2)</f>
        <v>0</v>
      </c>
      <c r="K123" s="238" t="s">
        <v>1685</v>
      </c>
      <c r="L123" s="71"/>
      <c r="M123" s="243" t="s">
        <v>21</v>
      </c>
      <c r="N123" s="244" t="s">
        <v>43</v>
      </c>
      <c r="O123" s="46"/>
      <c r="P123" s="221">
        <f>O123*H123</f>
        <v>0</v>
      </c>
      <c r="Q123" s="221">
        <v>0</v>
      </c>
      <c r="R123" s="221">
        <f>Q123*H123</f>
        <v>0</v>
      </c>
      <c r="S123" s="221">
        <v>0</v>
      </c>
      <c r="T123" s="222">
        <f>S123*H123</f>
        <v>0</v>
      </c>
      <c r="AR123" s="23" t="s">
        <v>188</v>
      </c>
      <c r="AT123" s="23" t="s">
        <v>222</v>
      </c>
      <c r="AU123" s="23" t="s">
        <v>82</v>
      </c>
      <c r="AY123" s="23" t="s">
        <v>181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23" t="s">
        <v>80</v>
      </c>
      <c r="BK123" s="223">
        <f>ROUND(I123*H123,2)</f>
        <v>0</v>
      </c>
      <c r="BL123" s="23" t="s">
        <v>188</v>
      </c>
      <c r="BM123" s="23" t="s">
        <v>1771</v>
      </c>
    </row>
    <row r="124" s="1" customFormat="1" ht="16.5" customHeight="1">
      <c r="B124" s="45"/>
      <c r="C124" s="236" t="s">
        <v>301</v>
      </c>
      <c r="D124" s="236" t="s">
        <v>222</v>
      </c>
      <c r="E124" s="237" t="s">
        <v>1772</v>
      </c>
      <c r="F124" s="238" t="s">
        <v>1773</v>
      </c>
      <c r="G124" s="239" t="s">
        <v>1741</v>
      </c>
      <c r="H124" s="240">
        <v>1</v>
      </c>
      <c r="I124" s="241"/>
      <c r="J124" s="242">
        <f>ROUND(I124*H124,2)</f>
        <v>0</v>
      </c>
      <c r="K124" s="238" t="s">
        <v>1685</v>
      </c>
      <c r="L124" s="71"/>
      <c r="M124" s="243" t="s">
        <v>21</v>
      </c>
      <c r="N124" s="244" t="s">
        <v>43</v>
      </c>
      <c r="O124" s="46"/>
      <c r="P124" s="221">
        <f>O124*H124</f>
        <v>0</v>
      </c>
      <c r="Q124" s="221">
        <v>0</v>
      </c>
      <c r="R124" s="221">
        <f>Q124*H124</f>
        <v>0</v>
      </c>
      <c r="S124" s="221">
        <v>0</v>
      </c>
      <c r="T124" s="222">
        <f>S124*H124</f>
        <v>0</v>
      </c>
      <c r="AR124" s="23" t="s">
        <v>188</v>
      </c>
      <c r="AT124" s="23" t="s">
        <v>222</v>
      </c>
      <c r="AU124" s="23" t="s">
        <v>82</v>
      </c>
      <c r="AY124" s="23" t="s">
        <v>181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23" t="s">
        <v>80</v>
      </c>
      <c r="BK124" s="223">
        <f>ROUND(I124*H124,2)</f>
        <v>0</v>
      </c>
      <c r="BL124" s="23" t="s">
        <v>188</v>
      </c>
      <c r="BM124" s="23" t="s">
        <v>1774</v>
      </c>
    </row>
    <row r="125" s="1" customFormat="1" ht="16.5" customHeight="1">
      <c r="B125" s="45"/>
      <c r="C125" s="236" t="s">
        <v>305</v>
      </c>
      <c r="D125" s="236" t="s">
        <v>222</v>
      </c>
      <c r="E125" s="237" t="s">
        <v>1775</v>
      </c>
      <c r="F125" s="238" t="s">
        <v>1776</v>
      </c>
      <c r="G125" s="239" t="s">
        <v>1741</v>
      </c>
      <c r="H125" s="240">
        <v>1</v>
      </c>
      <c r="I125" s="241"/>
      <c r="J125" s="242">
        <f>ROUND(I125*H125,2)</f>
        <v>0</v>
      </c>
      <c r="K125" s="238" t="s">
        <v>1685</v>
      </c>
      <c r="L125" s="71"/>
      <c r="M125" s="243" t="s">
        <v>21</v>
      </c>
      <c r="N125" s="244" t="s">
        <v>43</v>
      </c>
      <c r="O125" s="46"/>
      <c r="P125" s="221">
        <f>O125*H125</f>
        <v>0</v>
      </c>
      <c r="Q125" s="221">
        <v>0</v>
      </c>
      <c r="R125" s="221">
        <f>Q125*H125</f>
        <v>0</v>
      </c>
      <c r="S125" s="221">
        <v>0</v>
      </c>
      <c r="T125" s="222">
        <f>S125*H125</f>
        <v>0</v>
      </c>
      <c r="AR125" s="23" t="s">
        <v>188</v>
      </c>
      <c r="AT125" s="23" t="s">
        <v>222</v>
      </c>
      <c r="AU125" s="23" t="s">
        <v>82</v>
      </c>
      <c r="AY125" s="23" t="s">
        <v>181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23" t="s">
        <v>80</v>
      </c>
      <c r="BK125" s="223">
        <f>ROUND(I125*H125,2)</f>
        <v>0</v>
      </c>
      <c r="BL125" s="23" t="s">
        <v>188</v>
      </c>
      <c r="BM125" s="23" t="s">
        <v>1777</v>
      </c>
    </row>
    <row r="126" s="1" customFormat="1" ht="16.5" customHeight="1">
      <c r="B126" s="45"/>
      <c r="C126" s="236" t="s">
        <v>309</v>
      </c>
      <c r="D126" s="236" t="s">
        <v>222</v>
      </c>
      <c r="E126" s="237" t="s">
        <v>1778</v>
      </c>
      <c r="F126" s="238" t="s">
        <v>1779</v>
      </c>
      <c r="G126" s="239" t="s">
        <v>1741</v>
      </c>
      <c r="H126" s="240">
        <v>2</v>
      </c>
      <c r="I126" s="241"/>
      <c r="J126" s="242">
        <f>ROUND(I126*H126,2)</f>
        <v>0</v>
      </c>
      <c r="K126" s="238" t="s">
        <v>1685</v>
      </c>
      <c r="L126" s="71"/>
      <c r="M126" s="243" t="s">
        <v>21</v>
      </c>
      <c r="N126" s="244" t="s">
        <v>43</v>
      </c>
      <c r="O126" s="46"/>
      <c r="P126" s="221">
        <f>O126*H126</f>
        <v>0</v>
      </c>
      <c r="Q126" s="221">
        <v>0</v>
      </c>
      <c r="R126" s="221">
        <f>Q126*H126</f>
        <v>0</v>
      </c>
      <c r="S126" s="221">
        <v>0</v>
      </c>
      <c r="T126" s="222">
        <f>S126*H126</f>
        <v>0</v>
      </c>
      <c r="AR126" s="23" t="s">
        <v>188</v>
      </c>
      <c r="AT126" s="23" t="s">
        <v>222</v>
      </c>
      <c r="AU126" s="23" t="s">
        <v>82</v>
      </c>
      <c r="AY126" s="23" t="s">
        <v>181</v>
      </c>
      <c r="BE126" s="223">
        <f>IF(N126="základní",J126,0)</f>
        <v>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23" t="s">
        <v>80</v>
      </c>
      <c r="BK126" s="223">
        <f>ROUND(I126*H126,2)</f>
        <v>0</v>
      </c>
      <c r="BL126" s="23" t="s">
        <v>188</v>
      </c>
      <c r="BM126" s="23" t="s">
        <v>1780</v>
      </c>
    </row>
    <row r="127" s="1" customFormat="1" ht="16.5" customHeight="1">
      <c r="B127" s="45"/>
      <c r="C127" s="236" t="s">
        <v>313</v>
      </c>
      <c r="D127" s="236" t="s">
        <v>222</v>
      </c>
      <c r="E127" s="237" t="s">
        <v>1781</v>
      </c>
      <c r="F127" s="238" t="s">
        <v>1782</v>
      </c>
      <c r="G127" s="239" t="s">
        <v>1741</v>
      </c>
      <c r="H127" s="240">
        <v>1</v>
      </c>
      <c r="I127" s="241"/>
      <c r="J127" s="242">
        <f>ROUND(I127*H127,2)</f>
        <v>0</v>
      </c>
      <c r="K127" s="238" t="s">
        <v>1685</v>
      </c>
      <c r="L127" s="71"/>
      <c r="M127" s="243" t="s">
        <v>21</v>
      </c>
      <c r="N127" s="244" t="s">
        <v>43</v>
      </c>
      <c r="O127" s="46"/>
      <c r="P127" s="221">
        <f>O127*H127</f>
        <v>0</v>
      </c>
      <c r="Q127" s="221">
        <v>0</v>
      </c>
      <c r="R127" s="221">
        <f>Q127*H127</f>
        <v>0</v>
      </c>
      <c r="S127" s="221">
        <v>0</v>
      </c>
      <c r="T127" s="222">
        <f>S127*H127</f>
        <v>0</v>
      </c>
      <c r="AR127" s="23" t="s">
        <v>188</v>
      </c>
      <c r="AT127" s="23" t="s">
        <v>222</v>
      </c>
      <c r="AU127" s="23" t="s">
        <v>82</v>
      </c>
      <c r="AY127" s="23" t="s">
        <v>181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23" t="s">
        <v>80</v>
      </c>
      <c r="BK127" s="223">
        <f>ROUND(I127*H127,2)</f>
        <v>0</v>
      </c>
      <c r="BL127" s="23" t="s">
        <v>188</v>
      </c>
      <c r="BM127" s="23" t="s">
        <v>1783</v>
      </c>
    </row>
    <row r="128" s="1" customFormat="1" ht="16.5" customHeight="1">
      <c r="B128" s="45"/>
      <c r="C128" s="236" t="s">
        <v>319</v>
      </c>
      <c r="D128" s="236" t="s">
        <v>222</v>
      </c>
      <c r="E128" s="237" t="s">
        <v>1784</v>
      </c>
      <c r="F128" s="238" t="s">
        <v>1773</v>
      </c>
      <c r="G128" s="239" t="s">
        <v>1741</v>
      </c>
      <c r="H128" s="240">
        <v>1</v>
      </c>
      <c r="I128" s="241"/>
      <c r="J128" s="242">
        <f>ROUND(I128*H128,2)</f>
        <v>0</v>
      </c>
      <c r="K128" s="238" t="s">
        <v>1685</v>
      </c>
      <c r="L128" s="71"/>
      <c r="M128" s="243" t="s">
        <v>21</v>
      </c>
      <c r="N128" s="244" t="s">
        <v>43</v>
      </c>
      <c r="O128" s="46"/>
      <c r="P128" s="221">
        <f>O128*H128</f>
        <v>0</v>
      </c>
      <c r="Q128" s="221">
        <v>0</v>
      </c>
      <c r="R128" s="221">
        <f>Q128*H128</f>
        <v>0</v>
      </c>
      <c r="S128" s="221">
        <v>0</v>
      </c>
      <c r="T128" s="222">
        <f>S128*H128</f>
        <v>0</v>
      </c>
      <c r="AR128" s="23" t="s">
        <v>188</v>
      </c>
      <c r="AT128" s="23" t="s">
        <v>222</v>
      </c>
      <c r="AU128" s="23" t="s">
        <v>82</v>
      </c>
      <c r="AY128" s="23" t="s">
        <v>181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23" t="s">
        <v>80</v>
      </c>
      <c r="BK128" s="223">
        <f>ROUND(I128*H128,2)</f>
        <v>0</v>
      </c>
      <c r="BL128" s="23" t="s">
        <v>188</v>
      </c>
      <c r="BM128" s="23" t="s">
        <v>1785</v>
      </c>
    </row>
    <row r="129" s="1" customFormat="1" ht="16.5" customHeight="1">
      <c r="B129" s="45"/>
      <c r="C129" s="236" t="s">
        <v>323</v>
      </c>
      <c r="D129" s="236" t="s">
        <v>222</v>
      </c>
      <c r="E129" s="237" t="s">
        <v>1786</v>
      </c>
      <c r="F129" s="238" t="s">
        <v>1787</v>
      </c>
      <c r="G129" s="239" t="s">
        <v>1741</v>
      </c>
      <c r="H129" s="240">
        <v>1</v>
      </c>
      <c r="I129" s="241"/>
      <c r="J129" s="242">
        <f>ROUND(I129*H129,2)</f>
        <v>0</v>
      </c>
      <c r="K129" s="238" t="s">
        <v>1685</v>
      </c>
      <c r="L129" s="71"/>
      <c r="M129" s="243" t="s">
        <v>21</v>
      </c>
      <c r="N129" s="244" t="s">
        <v>43</v>
      </c>
      <c r="O129" s="46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AR129" s="23" t="s">
        <v>188</v>
      </c>
      <c r="AT129" s="23" t="s">
        <v>222</v>
      </c>
      <c r="AU129" s="23" t="s">
        <v>82</v>
      </c>
      <c r="AY129" s="23" t="s">
        <v>181</v>
      </c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23" t="s">
        <v>80</v>
      </c>
      <c r="BK129" s="223">
        <f>ROUND(I129*H129,2)</f>
        <v>0</v>
      </c>
      <c r="BL129" s="23" t="s">
        <v>188</v>
      </c>
      <c r="BM129" s="23" t="s">
        <v>1788</v>
      </c>
    </row>
    <row r="130" s="1" customFormat="1" ht="25.5" customHeight="1">
      <c r="B130" s="45"/>
      <c r="C130" s="236" t="s">
        <v>326</v>
      </c>
      <c r="D130" s="236" t="s">
        <v>222</v>
      </c>
      <c r="E130" s="237" t="s">
        <v>1789</v>
      </c>
      <c r="F130" s="238" t="s">
        <v>1790</v>
      </c>
      <c r="G130" s="239" t="s">
        <v>1741</v>
      </c>
      <c r="H130" s="240">
        <v>1</v>
      </c>
      <c r="I130" s="241"/>
      <c r="J130" s="242">
        <f>ROUND(I130*H130,2)</f>
        <v>0</v>
      </c>
      <c r="K130" s="238" t="s">
        <v>1685</v>
      </c>
      <c r="L130" s="71"/>
      <c r="M130" s="243" t="s">
        <v>21</v>
      </c>
      <c r="N130" s="244" t="s">
        <v>43</v>
      </c>
      <c r="O130" s="46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AR130" s="23" t="s">
        <v>188</v>
      </c>
      <c r="AT130" s="23" t="s">
        <v>222</v>
      </c>
      <c r="AU130" s="23" t="s">
        <v>82</v>
      </c>
      <c r="AY130" s="23" t="s">
        <v>181</v>
      </c>
      <c r="BE130" s="223">
        <f>IF(N130="základní",J130,0)</f>
        <v>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23" t="s">
        <v>80</v>
      </c>
      <c r="BK130" s="223">
        <f>ROUND(I130*H130,2)</f>
        <v>0</v>
      </c>
      <c r="BL130" s="23" t="s">
        <v>188</v>
      </c>
      <c r="BM130" s="23" t="s">
        <v>1791</v>
      </c>
    </row>
    <row r="131" s="9" customFormat="1" ht="29.88" customHeight="1">
      <c r="B131" s="197"/>
      <c r="C131" s="198"/>
      <c r="D131" s="199" t="s">
        <v>71</v>
      </c>
      <c r="E131" s="259" t="s">
        <v>1792</v>
      </c>
      <c r="F131" s="259" t="s">
        <v>1793</v>
      </c>
      <c r="G131" s="198"/>
      <c r="H131" s="198"/>
      <c r="I131" s="201"/>
      <c r="J131" s="260">
        <f>BK131</f>
        <v>0</v>
      </c>
      <c r="K131" s="198"/>
      <c r="L131" s="203"/>
      <c r="M131" s="204"/>
      <c r="N131" s="205"/>
      <c r="O131" s="205"/>
      <c r="P131" s="206">
        <f>P132+P150+P164</f>
        <v>0</v>
      </c>
      <c r="Q131" s="205"/>
      <c r="R131" s="206">
        <f>R132+R150+R164</f>
        <v>0</v>
      </c>
      <c r="S131" s="205"/>
      <c r="T131" s="207">
        <f>T132+T150+T164</f>
        <v>0</v>
      </c>
      <c r="AR131" s="208" t="s">
        <v>82</v>
      </c>
      <c r="AT131" s="209" t="s">
        <v>71</v>
      </c>
      <c r="AU131" s="209" t="s">
        <v>80</v>
      </c>
      <c r="AY131" s="208" t="s">
        <v>181</v>
      </c>
      <c r="BK131" s="210">
        <f>BK132+BK150+BK164</f>
        <v>0</v>
      </c>
    </row>
    <row r="132" s="9" customFormat="1" ht="14.88" customHeight="1">
      <c r="B132" s="197"/>
      <c r="C132" s="198"/>
      <c r="D132" s="199" t="s">
        <v>71</v>
      </c>
      <c r="E132" s="259" t="s">
        <v>1794</v>
      </c>
      <c r="F132" s="259" t="s">
        <v>1795</v>
      </c>
      <c r="G132" s="198"/>
      <c r="H132" s="198"/>
      <c r="I132" s="201"/>
      <c r="J132" s="260">
        <f>BK132</f>
        <v>0</v>
      </c>
      <c r="K132" s="198"/>
      <c r="L132" s="203"/>
      <c r="M132" s="204"/>
      <c r="N132" s="205"/>
      <c r="O132" s="205"/>
      <c r="P132" s="206">
        <f>P133+SUM(P134:P147)</f>
        <v>0</v>
      </c>
      <c r="Q132" s="205"/>
      <c r="R132" s="206">
        <f>R133+SUM(R134:R147)</f>
        <v>0</v>
      </c>
      <c r="S132" s="205"/>
      <c r="T132" s="207">
        <f>T133+SUM(T134:T147)</f>
        <v>0</v>
      </c>
      <c r="AR132" s="208" t="s">
        <v>179</v>
      </c>
      <c r="AT132" s="209" t="s">
        <v>71</v>
      </c>
      <c r="AU132" s="209" t="s">
        <v>82</v>
      </c>
      <c r="AY132" s="208" t="s">
        <v>181</v>
      </c>
      <c r="BK132" s="210">
        <f>BK133+SUM(BK134:BK147)</f>
        <v>0</v>
      </c>
    </row>
    <row r="133" s="1" customFormat="1" ht="16.5" customHeight="1">
      <c r="B133" s="45"/>
      <c r="C133" s="236" t="s">
        <v>330</v>
      </c>
      <c r="D133" s="236" t="s">
        <v>222</v>
      </c>
      <c r="E133" s="237" t="s">
        <v>1796</v>
      </c>
      <c r="F133" s="238" t="s">
        <v>1797</v>
      </c>
      <c r="G133" s="239" t="s">
        <v>361</v>
      </c>
      <c r="H133" s="240">
        <v>150</v>
      </c>
      <c r="I133" s="241"/>
      <c r="J133" s="242">
        <f>ROUND(I133*H133,2)</f>
        <v>0</v>
      </c>
      <c r="K133" s="238" t="s">
        <v>1685</v>
      </c>
      <c r="L133" s="71"/>
      <c r="M133" s="243" t="s">
        <v>21</v>
      </c>
      <c r="N133" s="244" t="s">
        <v>43</v>
      </c>
      <c r="O133" s="46"/>
      <c r="P133" s="221">
        <f>O133*H133</f>
        <v>0</v>
      </c>
      <c r="Q133" s="221">
        <v>0</v>
      </c>
      <c r="R133" s="221">
        <f>Q133*H133</f>
        <v>0</v>
      </c>
      <c r="S133" s="221">
        <v>0</v>
      </c>
      <c r="T133" s="222">
        <f>S133*H133</f>
        <v>0</v>
      </c>
      <c r="AR133" s="23" t="s">
        <v>188</v>
      </c>
      <c r="AT133" s="23" t="s">
        <v>222</v>
      </c>
      <c r="AU133" s="23" t="s">
        <v>179</v>
      </c>
      <c r="AY133" s="23" t="s">
        <v>181</v>
      </c>
      <c r="BE133" s="223">
        <f>IF(N133="základní",J133,0)</f>
        <v>0</v>
      </c>
      <c r="BF133" s="223">
        <f>IF(N133="snížená",J133,0)</f>
        <v>0</v>
      </c>
      <c r="BG133" s="223">
        <f>IF(N133="zákl. přenesená",J133,0)</f>
        <v>0</v>
      </c>
      <c r="BH133" s="223">
        <f>IF(N133="sníž. přenesená",J133,0)</f>
        <v>0</v>
      </c>
      <c r="BI133" s="223">
        <f>IF(N133="nulová",J133,0)</f>
        <v>0</v>
      </c>
      <c r="BJ133" s="23" t="s">
        <v>80</v>
      </c>
      <c r="BK133" s="223">
        <f>ROUND(I133*H133,2)</f>
        <v>0</v>
      </c>
      <c r="BL133" s="23" t="s">
        <v>188</v>
      </c>
      <c r="BM133" s="23" t="s">
        <v>1798</v>
      </c>
    </row>
    <row r="134" s="1" customFormat="1" ht="16.5" customHeight="1">
      <c r="B134" s="45"/>
      <c r="C134" s="236" t="s">
        <v>334</v>
      </c>
      <c r="D134" s="236" t="s">
        <v>222</v>
      </c>
      <c r="E134" s="237" t="s">
        <v>1799</v>
      </c>
      <c r="F134" s="238" t="s">
        <v>1800</v>
      </c>
      <c r="G134" s="239" t="s">
        <v>361</v>
      </c>
      <c r="H134" s="240">
        <v>50</v>
      </c>
      <c r="I134" s="241"/>
      <c r="J134" s="242">
        <f>ROUND(I134*H134,2)</f>
        <v>0</v>
      </c>
      <c r="K134" s="238" t="s">
        <v>1685</v>
      </c>
      <c r="L134" s="71"/>
      <c r="M134" s="243" t="s">
        <v>21</v>
      </c>
      <c r="N134" s="244" t="s">
        <v>43</v>
      </c>
      <c r="O134" s="46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AR134" s="23" t="s">
        <v>188</v>
      </c>
      <c r="AT134" s="23" t="s">
        <v>222</v>
      </c>
      <c r="AU134" s="23" t="s">
        <v>179</v>
      </c>
      <c r="AY134" s="23" t="s">
        <v>181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23" t="s">
        <v>80</v>
      </c>
      <c r="BK134" s="223">
        <f>ROUND(I134*H134,2)</f>
        <v>0</v>
      </c>
      <c r="BL134" s="23" t="s">
        <v>188</v>
      </c>
      <c r="BM134" s="23" t="s">
        <v>1801</v>
      </c>
    </row>
    <row r="135" s="1" customFormat="1" ht="16.5" customHeight="1">
      <c r="B135" s="45"/>
      <c r="C135" s="236" t="s">
        <v>338</v>
      </c>
      <c r="D135" s="236" t="s">
        <v>222</v>
      </c>
      <c r="E135" s="237" t="s">
        <v>1802</v>
      </c>
      <c r="F135" s="238" t="s">
        <v>1710</v>
      </c>
      <c r="G135" s="239" t="s">
        <v>361</v>
      </c>
      <c r="H135" s="240">
        <v>66</v>
      </c>
      <c r="I135" s="241"/>
      <c r="J135" s="242">
        <f>ROUND(I135*H135,2)</f>
        <v>0</v>
      </c>
      <c r="K135" s="238" t="s">
        <v>1685</v>
      </c>
      <c r="L135" s="71"/>
      <c r="M135" s="243" t="s">
        <v>21</v>
      </c>
      <c r="N135" s="244" t="s">
        <v>43</v>
      </c>
      <c r="O135" s="46"/>
      <c r="P135" s="221">
        <f>O135*H135</f>
        <v>0</v>
      </c>
      <c r="Q135" s="221">
        <v>0</v>
      </c>
      <c r="R135" s="221">
        <f>Q135*H135</f>
        <v>0</v>
      </c>
      <c r="S135" s="221">
        <v>0</v>
      </c>
      <c r="T135" s="222">
        <f>S135*H135</f>
        <v>0</v>
      </c>
      <c r="AR135" s="23" t="s">
        <v>188</v>
      </c>
      <c r="AT135" s="23" t="s">
        <v>222</v>
      </c>
      <c r="AU135" s="23" t="s">
        <v>179</v>
      </c>
      <c r="AY135" s="23" t="s">
        <v>181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23" t="s">
        <v>80</v>
      </c>
      <c r="BK135" s="223">
        <f>ROUND(I135*H135,2)</f>
        <v>0</v>
      </c>
      <c r="BL135" s="23" t="s">
        <v>188</v>
      </c>
      <c r="BM135" s="23" t="s">
        <v>1803</v>
      </c>
    </row>
    <row r="136" s="1" customFormat="1" ht="16.5" customHeight="1">
      <c r="B136" s="45"/>
      <c r="C136" s="236" t="s">
        <v>246</v>
      </c>
      <c r="D136" s="236" t="s">
        <v>222</v>
      </c>
      <c r="E136" s="237" t="s">
        <v>1804</v>
      </c>
      <c r="F136" s="238" t="s">
        <v>1805</v>
      </c>
      <c r="G136" s="239" t="s">
        <v>361</v>
      </c>
      <c r="H136" s="240">
        <v>50</v>
      </c>
      <c r="I136" s="241"/>
      <c r="J136" s="242">
        <f>ROUND(I136*H136,2)</f>
        <v>0</v>
      </c>
      <c r="K136" s="238" t="s">
        <v>1685</v>
      </c>
      <c r="L136" s="71"/>
      <c r="M136" s="243" t="s">
        <v>21</v>
      </c>
      <c r="N136" s="244" t="s">
        <v>43</v>
      </c>
      <c r="O136" s="46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AR136" s="23" t="s">
        <v>188</v>
      </c>
      <c r="AT136" s="23" t="s">
        <v>222</v>
      </c>
      <c r="AU136" s="23" t="s">
        <v>179</v>
      </c>
      <c r="AY136" s="23" t="s">
        <v>181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23" t="s">
        <v>80</v>
      </c>
      <c r="BK136" s="223">
        <f>ROUND(I136*H136,2)</f>
        <v>0</v>
      </c>
      <c r="BL136" s="23" t="s">
        <v>188</v>
      </c>
      <c r="BM136" s="23" t="s">
        <v>1806</v>
      </c>
    </row>
    <row r="137" s="1" customFormat="1" ht="16.5" customHeight="1">
      <c r="B137" s="45"/>
      <c r="C137" s="236" t="s">
        <v>346</v>
      </c>
      <c r="D137" s="236" t="s">
        <v>222</v>
      </c>
      <c r="E137" s="237" t="s">
        <v>1807</v>
      </c>
      <c r="F137" s="238" t="s">
        <v>1808</v>
      </c>
      <c r="G137" s="239" t="s">
        <v>361</v>
      </c>
      <c r="H137" s="240">
        <v>22</v>
      </c>
      <c r="I137" s="241"/>
      <c r="J137" s="242">
        <f>ROUND(I137*H137,2)</f>
        <v>0</v>
      </c>
      <c r="K137" s="238" t="s">
        <v>1685</v>
      </c>
      <c r="L137" s="71"/>
      <c r="M137" s="243" t="s">
        <v>21</v>
      </c>
      <c r="N137" s="244" t="s">
        <v>43</v>
      </c>
      <c r="O137" s="46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AR137" s="23" t="s">
        <v>188</v>
      </c>
      <c r="AT137" s="23" t="s">
        <v>222</v>
      </c>
      <c r="AU137" s="23" t="s">
        <v>179</v>
      </c>
      <c r="AY137" s="23" t="s">
        <v>181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23" t="s">
        <v>80</v>
      </c>
      <c r="BK137" s="223">
        <f>ROUND(I137*H137,2)</f>
        <v>0</v>
      </c>
      <c r="BL137" s="23" t="s">
        <v>188</v>
      </c>
      <c r="BM137" s="23" t="s">
        <v>1809</v>
      </c>
    </row>
    <row r="138" s="1" customFormat="1" ht="16.5" customHeight="1">
      <c r="B138" s="45"/>
      <c r="C138" s="236" t="s">
        <v>350</v>
      </c>
      <c r="D138" s="236" t="s">
        <v>222</v>
      </c>
      <c r="E138" s="237" t="s">
        <v>1810</v>
      </c>
      <c r="F138" s="238" t="s">
        <v>1811</v>
      </c>
      <c r="G138" s="239" t="s">
        <v>361</v>
      </c>
      <c r="H138" s="240">
        <v>35</v>
      </c>
      <c r="I138" s="241"/>
      <c r="J138" s="242">
        <f>ROUND(I138*H138,2)</f>
        <v>0</v>
      </c>
      <c r="K138" s="238" t="s">
        <v>1685</v>
      </c>
      <c r="L138" s="71"/>
      <c r="M138" s="243" t="s">
        <v>21</v>
      </c>
      <c r="N138" s="244" t="s">
        <v>43</v>
      </c>
      <c r="O138" s="46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AR138" s="23" t="s">
        <v>188</v>
      </c>
      <c r="AT138" s="23" t="s">
        <v>222</v>
      </c>
      <c r="AU138" s="23" t="s">
        <v>179</v>
      </c>
      <c r="AY138" s="23" t="s">
        <v>181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23" t="s">
        <v>80</v>
      </c>
      <c r="BK138" s="223">
        <f>ROUND(I138*H138,2)</f>
        <v>0</v>
      </c>
      <c r="BL138" s="23" t="s">
        <v>188</v>
      </c>
      <c r="BM138" s="23" t="s">
        <v>1812</v>
      </c>
    </row>
    <row r="139" s="1" customFormat="1">
      <c r="B139" s="45"/>
      <c r="C139" s="73"/>
      <c r="D139" s="226" t="s">
        <v>1253</v>
      </c>
      <c r="E139" s="73"/>
      <c r="F139" s="249" t="s">
        <v>1813</v>
      </c>
      <c r="G139" s="73"/>
      <c r="H139" s="73"/>
      <c r="I139" s="183"/>
      <c r="J139" s="73"/>
      <c r="K139" s="73"/>
      <c r="L139" s="71"/>
      <c r="M139" s="250"/>
      <c r="N139" s="46"/>
      <c r="O139" s="46"/>
      <c r="P139" s="46"/>
      <c r="Q139" s="46"/>
      <c r="R139" s="46"/>
      <c r="S139" s="46"/>
      <c r="T139" s="94"/>
      <c r="AT139" s="23" t="s">
        <v>1253</v>
      </c>
      <c r="AU139" s="23" t="s">
        <v>179</v>
      </c>
    </row>
    <row r="140" s="1" customFormat="1" ht="16.5" customHeight="1">
      <c r="B140" s="45"/>
      <c r="C140" s="236" t="s">
        <v>354</v>
      </c>
      <c r="D140" s="236" t="s">
        <v>222</v>
      </c>
      <c r="E140" s="237" t="s">
        <v>1814</v>
      </c>
      <c r="F140" s="238" t="s">
        <v>1797</v>
      </c>
      <c r="G140" s="239" t="s">
        <v>361</v>
      </c>
      <c r="H140" s="240">
        <v>30</v>
      </c>
      <c r="I140" s="241"/>
      <c r="J140" s="242">
        <f>ROUND(I140*H140,2)</f>
        <v>0</v>
      </c>
      <c r="K140" s="238" t="s">
        <v>1685</v>
      </c>
      <c r="L140" s="71"/>
      <c r="M140" s="243" t="s">
        <v>21</v>
      </c>
      <c r="N140" s="244" t="s">
        <v>43</v>
      </c>
      <c r="O140" s="46"/>
      <c r="P140" s="221">
        <f>O140*H140</f>
        <v>0</v>
      </c>
      <c r="Q140" s="221">
        <v>0</v>
      </c>
      <c r="R140" s="221">
        <f>Q140*H140</f>
        <v>0</v>
      </c>
      <c r="S140" s="221">
        <v>0</v>
      </c>
      <c r="T140" s="222">
        <f>S140*H140</f>
        <v>0</v>
      </c>
      <c r="AR140" s="23" t="s">
        <v>188</v>
      </c>
      <c r="AT140" s="23" t="s">
        <v>222</v>
      </c>
      <c r="AU140" s="23" t="s">
        <v>179</v>
      </c>
      <c r="AY140" s="23" t="s">
        <v>181</v>
      </c>
      <c r="BE140" s="223">
        <f>IF(N140="základní",J140,0)</f>
        <v>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23" t="s">
        <v>80</v>
      </c>
      <c r="BK140" s="223">
        <f>ROUND(I140*H140,2)</f>
        <v>0</v>
      </c>
      <c r="BL140" s="23" t="s">
        <v>188</v>
      </c>
      <c r="BM140" s="23" t="s">
        <v>1815</v>
      </c>
    </row>
    <row r="141" s="1" customFormat="1" ht="16.5" customHeight="1">
      <c r="B141" s="45"/>
      <c r="C141" s="236" t="s">
        <v>358</v>
      </c>
      <c r="D141" s="236" t="s">
        <v>222</v>
      </c>
      <c r="E141" s="237" t="s">
        <v>1816</v>
      </c>
      <c r="F141" s="238" t="s">
        <v>1710</v>
      </c>
      <c r="G141" s="239" t="s">
        <v>361</v>
      </c>
      <c r="H141" s="240">
        <v>2</v>
      </c>
      <c r="I141" s="241"/>
      <c r="J141" s="242">
        <f>ROUND(I141*H141,2)</f>
        <v>0</v>
      </c>
      <c r="K141" s="238" t="s">
        <v>1685</v>
      </c>
      <c r="L141" s="71"/>
      <c r="M141" s="243" t="s">
        <v>21</v>
      </c>
      <c r="N141" s="244" t="s">
        <v>43</v>
      </c>
      <c r="O141" s="46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AR141" s="23" t="s">
        <v>188</v>
      </c>
      <c r="AT141" s="23" t="s">
        <v>222</v>
      </c>
      <c r="AU141" s="23" t="s">
        <v>179</v>
      </c>
      <c r="AY141" s="23" t="s">
        <v>181</v>
      </c>
      <c r="BE141" s="223">
        <f>IF(N141="základní",J141,0)</f>
        <v>0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23" t="s">
        <v>80</v>
      </c>
      <c r="BK141" s="223">
        <f>ROUND(I141*H141,2)</f>
        <v>0</v>
      </c>
      <c r="BL141" s="23" t="s">
        <v>188</v>
      </c>
      <c r="BM141" s="23" t="s">
        <v>1817</v>
      </c>
    </row>
    <row r="142" s="1" customFormat="1" ht="16.5" customHeight="1">
      <c r="B142" s="45"/>
      <c r="C142" s="236" t="s">
        <v>363</v>
      </c>
      <c r="D142" s="236" t="s">
        <v>222</v>
      </c>
      <c r="E142" s="237" t="s">
        <v>1818</v>
      </c>
      <c r="F142" s="238" t="s">
        <v>1805</v>
      </c>
      <c r="G142" s="239" t="s">
        <v>361</v>
      </c>
      <c r="H142" s="240">
        <v>14</v>
      </c>
      <c r="I142" s="241"/>
      <c r="J142" s="242">
        <f>ROUND(I142*H142,2)</f>
        <v>0</v>
      </c>
      <c r="K142" s="238" t="s">
        <v>1685</v>
      </c>
      <c r="L142" s="71"/>
      <c r="M142" s="243" t="s">
        <v>21</v>
      </c>
      <c r="N142" s="244" t="s">
        <v>43</v>
      </c>
      <c r="O142" s="46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AR142" s="23" t="s">
        <v>188</v>
      </c>
      <c r="AT142" s="23" t="s">
        <v>222</v>
      </c>
      <c r="AU142" s="23" t="s">
        <v>179</v>
      </c>
      <c r="AY142" s="23" t="s">
        <v>181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23" t="s">
        <v>80</v>
      </c>
      <c r="BK142" s="223">
        <f>ROUND(I142*H142,2)</f>
        <v>0</v>
      </c>
      <c r="BL142" s="23" t="s">
        <v>188</v>
      </c>
      <c r="BM142" s="23" t="s">
        <v>1819</v>
      </c>
    </row>
    <row r="143" s="1" customFormat="1" ht="16.5" customHeight="1">
      <c r="B143" s="45"/>
      <c r="C143" s="236" t="s">
        <v>365</v>
      </c>
      <c r="D143" s="236" t="s">
        <v>222</v>
      </c>
      <c r="E143" s="237" t="s">
        <v>1820</v>
      </c>
      <c r="F143" s="238" t="s">
        <v>1811</v>
      </c>
      <c r="G143" s="239" t="s">
        <v>361</v>
      </c>
      <c r="H143" s="240">
        <v>20</v>
      </c>
      <c r="I143" s="241"/>
      <c r="J143" s="242">
        <f>ROUND(I143*H143,2)</f>
        <v>0</v>
      </c>
      <c r="K143" s="238" t="s">
        <v>1685</v>
      </c>
      <c r="L143" s="71"/>
      <c r="M143" s="243" t="s">
        <v>21</v>
      </c>
      <c r="N143" s="244" t="s">
        <v>43</v>
      </c>
      <c r="O143" s="46"/>
      <c r="P143" s="221">
        <f>O143*H143</f>
        <v>0</v>
      </c>
      <c r="Q143" s="221">
        <v>0</v>
      </c>
      <c r="R143" s="221">
        <f>Q143*H143</f>
        <v>0</v>
      </c>
      <c r="S143" s="221">
        <v>0</v>
      </c>
      <c r="T143" s="222">
        <f>S143*H143</f>
        <v>0</v>
      </c>
      <c r="AR143" s="23" t="s">
        <v>188</v>
      </c>
      <c r="AT143" s="23" t="s">
        <v>222</v>
      </c>
      <c r="AU143" s="23" t="s">
        <v>179</v>
      </c>
      <c r="AY143" s="23" t="s">
        <v>181</v>
      </c>
      <c r="BE143" s="223">
        <f>IF(N143="základní",J143,0)</f>
        <v>0</v>
      </c>
      <c r="BF143" s="223">
        <f>IF(N143="snížená",J143,0)</f>
        <v>0</v>
      </c>
      <c r="BG143" s="223">
        <f>IF(N143="zákl. přenesená",J143,0)</f>
        <v>0</v>
      </c>
      <c r="BH143" s="223">
        <f>IF(N143="sníž. přenesená",J143,0)</f>
        <v>0</v>
      </c>
      <c r="BI143" s="223">
        <f>IF(N143="nulová",J143,0)</f>
        <v>0</v>
      </c>
      <c r="BJ143" s="23" t="s">
        <v>80</v>
      </c>
      <c r="BK143" s="223">
        <f>ROUND(I143*H143,2)</f>
        <v>0</v>
      </c>
      <c r="BL143" s="23" t="s">
        <v>188</v>
      </c>
      <c r="BM143" s="23" t="s">
        <v>1821</v>
      </c>
    </row>
    <row r="144" s="1" customFormat="1">
      <c r="B144" s="45"/>
      <c r="C144" s="73"/>
      <c r="D144" s="226" t="s">
        <v>1253</v>
      </c>
      <c r="E144" s="73"/>
      <c r="F144" s="249" t="s">
        <v>1822</v>
      </c>
      <c r="G144" s="73"/>
      <c r="H144" s="73"/>
      <c r="I144" s="183"/>
      <c r="J144" s="73"/>
      <c r="K144" s="73"/>
      <c r="L144" s="71"/>
      <c r="M144" s="250"/>
      <c r="N144" s="46"/>
      <c r="O144" s="46"/>
      <c r="P144" s="46"/>
      <c r="Q144" s="46"/>
      <c r="R144" s="46"/>
      <c r="S144" s="46"/>
      <c r="T144" s="94"/>
      <c r="AT144" s="23" t="s">
        <v>1253</v>
      </c>
      <c r="AU144" s="23" t="s">
        <v>179</v>
      </c>
    </row>
    <row r="145" s="1" customFormat="1" ht="16.5" customHeight="1">
      <c r="B145" s="45"/>
      <c r="C145" s="236" t="s">
        <v>367</v>
      </c>
      <c r="D145" s="236" t="s">
        <v>222</v>
      </c>
      <c r="E145" s="237" t="s">
        <v>1823</v>
      </c>
      <c r="F145" s="238" t="s">
        <v>1824</v>
      </c>
      <c r="G145" s="239" t="s">
        <v>1734</v>
      </c>
      <c r="H145" s="240">
        <v>2</v>
      </c>
      <c r="I145" s="241"/>
      <c r="J145" s="242">
        <f>ROUND(I145*H145,2)</f>
        <v>0</v>
      </c>
      <c r="K145" s="238" t="s">
        <v>1685</v>
      </c>
      <c r="L145" s="71"/>
      <c r="M145" s="243" t="s">
        <v>21</v>
      </c>
      <c r="N145" s="244" t="s">
        <v>43</v>
      </c>
      <c r="O145" s="46"/>
      <c r="P145" s="221">
        <f>O145*H145</f>
        <v>0</v>
      </c>
      <c r="Q145" s="221">
        <v>0</v>
      </c>
      <c r="R145" s="221">
        <f>Q145*H145</f>
        <v>0</v>
      </c>
      <c r="S145" s="221">
        <v>0</v>
      </c>
      <c r="T145" s="222">
        <f>S145*H145</f>
        <v>0</v>
      </c>
      <c r="AR145" s="23" t="s">
        <v>188</v>
      </c>
      <c r="AT145" s="23" t="s">
        <v>222</v>
      </c>
      <c r="AU145" s="23" t="s">
        <v>179</v>
      </c>
      <c r="AY145" s="23" t="s">
        <v>181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23" t="s">
        <v>80</v>
      </c>
      <c r="BK145" s="223">
        <f>ROUND(I145*H145,2)</f>
        <v>0</v>
      </c>
      <c r="BL145" s="23" t="s">
        <v>188</v>
      </c>
      <c r="BM145" s="23" t="s">
        <v>1825</v>
      </c>
    </row>
    <row r="146" s="1" customFormat="1" ht="16.5" customHeight="1">
      <c r="B146" s="45"/>
      <c r="C146" s="236" t="s">
        <v>373</v>
      </c>
      <c r="D146" s="236" t="s">
        <v>222</v>
      </c>
      <c r="E146" s="237" t="s">
        <v>1826</v>
      </c>
      <c r="F146" s="238" t="s">
        <v>1805</v>
      </c>
      <c r="G146" s="239" t="s">
        <v>1734</v>
      </c>
      <c r="H146" s="240">
        <v>9</v>
      </c>
      <c r="I146" s="241"/>
      <c r="J146" s="242">
        <f>ROUND(I146*H146,2)</f>
        <v>0</v>
      </c>
      <c r="K146" s="238" t="s">
        <v>1685</v>
      </c>
      <c r="L146" s="71"/>
      <c r="M146" s="243" t="s">
        <v>21</v>
      </c>
      <c r="N146" s="244" t="s">
        <v>43</v>
      </c>
      <c r="O146" s="46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AR146" s="23" t="s">
        <v>188</v>
      </c>
      <c r="AT146" s="23" t="s">
        <v>222</v>
      </c>
      <c r="AU146" s="23" t="s">
        <v>179</v>
      </c>
      <c r="AY146" s="23" t="s">
        <v>181</v>
      </c>
      <c r="BE146" s="223">
        <f>IF(N146="základní",J146,0)</f>
        <v>0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23" t="s">
        <v>80</v>
      </c>
      <c r="BK146" s="223">
        <f>ROUND(I146*H146,2)</f>
        <v>0</v>
      </c>
      <c r="BL146" s="23" t="s">
        <v>188</v>
      </c>
      <c r="BM146" s="23" t="s">
        <v>1827</v>
      </c>
    </row>
    <row r="147" s="12" customFormat="1" ht="21.6" customHeight="1">
      <c r="B147" s="261"/>
      <c r="C147" s="262"/>
      <c r="D147" s="263" t="s">
        <v>71</v>
      </c>
      <c r="E147" s="263" t="s">
        <v>1828</v>
      </c>
      <c r="F147" s="263" t="s">
        <v>1829</v>
      </c>
      <c r="G147" s="262"/>
      <c r="H147" s="262"/>
      <c r="I147" s="264"/>
      <c r="J147" s="265">
        <f>BK147</f>
        <v>0</v>
      </c>
      <c r="K147" s="262"/>
      <c r="L147" s="266"/>
      <c r="M147" s="267"/>
      <c r="N147" s="268"/>
      <c r="O147" s="268"/>
      <c r="P147" s="269">
        <f>SUM(P148:P149)</f>
        <v>0</v>
      </c>
      <c r="Q147" s="268"/>
      <c r="R147" s="269">
        <f>SUM(R148:R149)</f>
        <v>0</v>
      </c>
      <c r="S147" s="268"/>
      <c r="T147" s="270">
        <f>SUM(T148:T149)</f>
        <v>0</v>
      </c>
      <c r="AR147" s="271" t="s">
        <v>179</v>
      </c>
      <c r="AT147" s="272" t="s">
        <v>71</v>
      </c>
      <c r="AU147" s="272" t="s">
        <v>179</v>
      </c>
      <c r="AY147" s="271" t="s">
        <v>181</v>
      </c>
      <c r="BK147" s="273">
        <f>SUM(BK148:BK149)</f>
        <v>0</v>
      </c>
    </row>
    <row r="148" s="1" customFormat="1" ht="16.5" customHeight="1">
      <c r="B148" s="45"/>
      <c r="C148" s="236" t="s">
        <v>377</v>
      </c>
      <c r="D148" s="236" t="s">
        <v>222</v>
      </c>
      <c r="E148" s="237" t="s">
        <v>1830</v>
      </c>
      <c r="F148" s="238" t="s">
        <v>1831</v>
      </c>
      <c r="G148" s="239" t="s">
        <v>361</v>
      </c>
      <c r="H148" s="240">
        <v>373</v>
      </c>
      <c r="I148" s="241"/>
      <c r="J148" s="242">
        <f>ROUND(I148*H148,2)</f>
        <v>0</v>
      </c>
      <c r="K148" s="238" t="s">
        <v>1685</v>
      </c>
      <c r="L148" s="71"/>
      <c r="M148" s="243" t="s">
        <v>21</v>
      </c>
      <c r="N148" s="244" t="s">
        <v>43</v>
      </c>
      <c r="O148" s="46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AR148" s="23" t="s">
        <v>188</v>
      </c>
      <c r="AT148" s="23" t="s">
        <v>222</v>
      </c>
      <c r="AU148" s="23" t="s">
        <v>188</v>
      </c>
      <c r="AY148" s="23" t="s">
        <v>181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23" t="s">
        <v>80</v>
      </c>
      <c r="BK148" s="223">
        <f>ROUND(I148*H148,2)</f>
        <v>0</v>
      </c>
      <c r="BL148" s="23" t="s">
        <v>188</v>
      </c>
      <c r="BM148" s="23" t="s">
        <v>1832</v>
      </c>
    </row>
    <row r="149" s="1" customFormat="1">
      <c r="B149" s="45"/>
      <c r="C149" s="73"/>
      <c r="D149" s="226" t="s">
        <v>1253</v>
      </c>
      <c r="E149" s="73"/>
      <c r="F149" s="249" t="s">
        <v>1833</v>
      </c>
      <c r="G149" s="73"/>
      <c r="H149" s="73"/>
      <c r="I149" s="183"/>
      <c r="J149" s="73"/>
      <c r="K149" s="73"/>
      <c r="L149" s="71"/>
      <c r="M149" s="250"/>
      <c r="N149" s="46"/>
      <c r="O149" s="46"/>
      <c r="P149" s="46"/>
      <c r="Q149" s="46"/>
      <c r="R149" s="46"/>
      <c r="S149" s="46"/>
      <c r="T149" s="94"/>
      <c r="AT149" s="23" t="s">
        <v>1253</v>
      </c>
      <c r="AU149" s="23" t="s">
        <v>188</v>
      </c>
    </row>
    <row r="150" s="9" customFormat="1" ht="22.32" customHeight="1">
      <c r="B150" s="197"/>
      <c r="C150" s="198"/>
      <c r="D150" s="199" t="s">
        <v>71</v>
      </c>
      <c r="E150" s="259" t="s">
        <v>1834</v>
      </c>
      <c r="F150" s="259" t="s">
        <v>1835</v>
      </c>
      <c r="G150" s="198"/>
      <c r="H150" s="198"/>
      <c r="I150" s="201"/>
      <c r="J150" s="260">
        <f>BK150</f>
        <v>0</v>
      </c>
      <c r="K150" s="198"/>
      <c r="L150" s="203"/>
      <c r="M150" s="204"/>
      <c r="N150" s="205"/>
      <c r="O150" s="205"/>
      <c r="P150" s="206">
        <f>P151+SUM(P152:P158)</f>
        <v>0</v>
      </c>
      <c r="Q150" s="205"/>
      <c r="R150" s="206">
        <f>R151+SUM(R152:R158)</f>
        <v>0</v>
      </c>
      <c r="S150" s="205"/>
      <c r="T150" s="207">
        <f>T151+SUM(T152:T158)</f>
        <v>0</v>
      </c>
      <c r="AR150" s="208" t="s">
        <v>82</v>
      </c>
      <c r="AT150" s="209" t="s">
        <v>71</v>
      </c>
      <c r="AU150" s="209" t="s">
        <v>82</v>
      </c>
      <c r="AY150" s="208" t="s">
        <v>181</v>
      </c>
      <c r="BK150" s="210">
        <f>BK151+SUM(BK152:BK158)</f>
        <v>0</v>
      </c>
    </row>
    <row r="151" s="1" customFormat="1" ht="25.5" customHeight="1">
      <c r="B151" s="45"/>
      <c r="C151" s="236" t="s">
        <v>381</v>
      </c>
      <c r="D151" s="236" t="s">
        <v>222</v>
      </c>
      <c r="E151" s="237" t="s">
        <v>1836</v>
      </c>
      <c r="F151" s="238" t="s">
        <v>1837</v>
      </c>
      <c r="G151" s="239" t="s">
        <v>1748</v>
      </c>
      <c r="H151" s="240">
        <v>12</v>
      </c>
      <c r="I151" s="241"/>
      <c r="J151" s="242">
        <f>ROUND(I151*H151,2)</f>
        <v>0</v>
      </c>
      <c r="K151" s="238" t="s">
        <v>1685</v>
      </c>
      <c r="L151" s="71"/>
      <c r="M151" s="243" t="s">
        <v>21</v>
      </c>
      <c r="N151" s="244" t="s">
        <v>43</v>
      </c>
      <c r="O151" s="46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AR151" s="23" t="s">
        <v>188</v>
      </c>
      <c r="AT151" s="23" t="s">
        <v>222</v>
      </c>
      <c r="AU151" s="23" t="s">
        <v>179</v>
      </c>
      <c r="AY151" s="23" t="s">
        <v>181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23" t="s">
        <v>80</v>
      </c>
      <c r="BK151" s="223">
        <f>ROUND(I151*H151,2)</f>
        <v>0</v>
      </c>
      <c r="BL151" s="23" t="s">
        <v>188</v>
      </c>
      <c r="BM151" s="23" t="s">
        <v>1838</v>
      </c>
    </row>
    <row r="152" s="1" customFormat="1">
      <c r="B152" s="45"/>
      <c r="C152" s="73"/>
      <c r="D152" s="226" t="s">
        <v>1253</v>
      </c>
      <c r="E152" s="73"/>
      <c r="F152" s="249" t="s">
        <v>1839</v>
      </c>
      <c r="G152" s="73"/>
      <c r="H152" s="73"/>
      <c r="I152" s="183"/>
      <c r="J152" s="73"/>
      <c r="K152" s="73"/>
      <c r="L152" s="71"/>
      <c r="M152" s="250"/>
      <c r="N152" s="46"/>
      <c r="O152" s="46"/>
      <c r="P152" s="46"/>
      <c r="Q152" s="46"/>
      <c r="R152" s="46"/>
      <c r="S152" s="46"/>
      <c r="T152" s="94"/>
      <c r="AT152" s="23" t="s">
        <v>1253</v>
      </c>
      <c r="AU152" s="23" t="s">
        <v>179</v>
      </c>
    </row>
    <row r="153" s="1" customFormat="1" ht="16.5" customHeight="1">
      <c r="B153" s="45"/>
      <c r="C153" s="236" t="s">
        <v>385</v>
      </c>
      <c r="D153" s="236" t="s">
        <v>222</v>
      </c>
      <c r="E153" s="237" t="s">
        <v>1840</v>
      </c>
      <c r="F153" s="238" t="s">
        <v>1841</v>
      </c>
      <c r="G153" s="239" t="s">
        <v>1741</v>
      </c>
      <c r="H153" s="240">
        <v>18</v>
      </c>
      <c r="I153" s="241"/>
      <c r="J153" s="242">
        <f>ROUND(I153*H153,2)</f>
        <v>0</v>
      </c>
      <c r="K153" s="238" t="s">
        <v>1685</v>
      </c>
      <c r="L153" s="71"/>
      <c r="M153" s="243" t="s">
        <v>21</v>
      </c>
      <c r="N153" s="244" t="s">
        <v>43</v>
      </c>
      <c r="O153" s="46"/>
      <c r="P153" s="221">
        <f>O153*H153</f>
        <v>0</v>
      </c>
      <c r="Q153" s="221">
        <v>0</v>
      </c>
      <c r="R153" s="221">
        <f>Q153*H153</f>
        <v>0</v>
      </c>
      <c r="S153" s="221">
        <v>0</v>
      </c>
      <c r="T153" s="222">
        <f>S153*H153</f>
        <v>0</v>
      </c>
      <c r="AR153" s="23" t="s">
        <v>188</v>
      </c>
      <c r="AT153" s="23" t="s">
        <v>222</v>
      </c>
      <c r="AU153" s="23" t="s">
        <v>179</v>
      </c>
      <c r="AY153" s="23" t="s">
        <v>181</v>
      </c>
      <c r="BE153" s="223">
        <f>IF(N153="základní",J153,0)</f>
        <v>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23" t="s">
        <v>80</v>
      </c>
      <c r="BK153" s="223">
        <f>ROUND(I153*H153,2)</f>
        <v>0</v>
      </c>
      <c r="BL153" s="23" t="s">
        <v>188</v>
      </c>
      <c r="BM153" s="23" t="s">
        <v>1842</v>
      </c>
    </row>
    <row r="154" s="1" customFormat="1" ht="16.5" customHeight="1">
      <c r="B154" s="45"/>
      <c r="C154" s="236" t="s">
        <v>389</v>
      </c>
      <c r="D154" s="236" t="s">
        <v>222</v>
      </c>
      <c r="E154" s="237" t="s">
        <v>1843</v>
      </c>
      <c r="F154" s="238" t="s">
        <v>1844</v>
      </c>
      <c r="G154" s="239" t="s">
        <v>1741</v>
      </c>
      <c r="H154" s="240">
        <v>18</v>
      </c>
      <c r="I154" s="241"/>
      <c r="J154" s="242">
        <f>ROUND(I154*H154,2)</f>
        <v>0</v>
      </c>
      <c r="K154" s="238" t="s">
        <v>1685</v>
      </c>
      <c r="L154" s="71"/>
      <c r="M154" s="243" t="s">
        <v>21</v>
      </c>
      <c r="N154" s="244" t="s">
        <v>43</v>
      </c>
      <c r="O154" s="46"/>
      <c r="P154" s="221">
        <f>O154*H154</f>
        <v>0</v>
      </c>
      <c r="Q154" s="221">
        <v>0</v>
      </c>
      <c r="R154" s="221">
        <f>Q154*H154</f>
        <v>0</v>
      </c>
      <c r="S154" s="221">
        <v>0</v>
      </c>
      <c r="T154" s="222">
        <f>S154*H154</f>
        <v>0</v>
      </c>
      <c r="AR154" s="23" t="s">
        <v>188</v>
      </c>
      <c r="AT154" s="23" t="s">
        <v>222</v>
      </c>
      <c r="AU154" s="23" t="s">
        <v>179</v>
      </c>
      <c r="AY154" s="23" t="s">
        <v>181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23" t="s">
        <v>80</v>
      </c>
      <c r="BK154" s="223">
        <f>ROUND(I154*H154,2)</f>
        <v>0</v>
      </c>
      <c r="BL154" s="23" t="s">
        <v>188</v>
      </c>
      <c r="BM154" s="23" t="s">
        <v>1845</v>
      </c>
    </row>
    <row r="155" s="1" customFormat="1">
      <c r="B155" s="45"/>
      <c r="C155" s="73"/>
      <c r="D155" s="226" t="s">
        <v>1253</v>
      </c>
      <c r="E155" s="73"/>
      <c r="F155" s="249" t="s">
        <v>1846</v>
      </c>
      <c r="G155" s="73"/>
      <c r="H155" s="73"/>
      <c r="I155" s="183"/>
      <c r="J155" s="73"/>
      <c r="K155" s="73"/>
      <c r="L155" s="71"/>
      <c r="M155" s="250"/>
      <c r="N155" s="46"/>
      <c r="O155" s="46"/>
      <c r="P155" s="46"/>
      <c r="Q155" s="46"/>
      <c r="R155" s="46"/>
      <c r="S155" s="46"/>
      <c r="T155" s="94"/>
      <c r="AT155" s="23" t="s">
        <v>1253</v>
      </c>
      <c r="AU155" s="23" t="s">
        <v>179</v>
      </c>
    </row>
    <row r="156" s="1" customFormat="1" ht="16.5" customHeight="1">
      <c r="B156" s="45"/>
      <c r="C156" s="236" t="s">
        <v>393</v>
      </c>
      <c r="D156" s="236" t="s">
        <v>222</v>
      </c>
      <c r="E156" s="237" t="s">
        <v>1847</v>
      </c>
      <c r="F156" s="238" t="s">
        <v>1848</v>
      </c>
      <c r="G156" s="239" t="s">
        <v>430</v>
      </c>
      <c r="H156" s="240">
        <v>6</v>
      </c>
      <c r="I156" s="241"/>
      <c r="J156" s="242">
        <f>ROUND(I156*H156,2)</f>
        <v>0</v>
      </c>
      <c r="K156" s="238" t="s">
        <v>1685</v>
      </c>
      <c r="L156" s="71"/>
      <c r="M156" s="243" t="s">
        <v>21</v>
      </c>
      <c r="N156" s="244" t="s">
        <v>43</v>
      </c>
      <c r="O156" s="46"/>
      <c r="P156" s="221">
        <f>O156*H156</f>
        <v>0</v>
      </c>
      <c r="Q156" s="221">
        <v>0</v>
      </c>
      <c r="R156" s="221">
        <f>Q156*H156</f>
        <v>0</v>
      </c>
      <c r="S156" s="221">
        <v>0</v>
      </c>
      <c r="T156" s="222">
        <f>S156*H156</f>
        <v>0</v>
      </c>
      <c r="AR156" s="23" t="s">
        <v>188</v>
      </c>
      <c r="AT156" s="23" t="s">
        <v>222</v>
      </c>
      <c r="AU156" s="23" t="s">
        <v>179</v>
      </c>
      <c r="AY156" s="23" t="s">
        <v>181</v>
      </c>
      <c r="BE156" s="223">
        <f>IF(N156="základní",J156,0)</f>
        <v>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23" t="s">
        <v>80</v>
      </c>
      <c r="BK156" s="223">
        <f>ROUND(I156*H156,2)</f>
        <v>0</v>
      </c>
      <c r="BL156" s="23" t="s">
        <v>188</v>
      </c>
      <c r="BM156" s="23" t="s">
        <v>1849</v>
      </c>
    </row>
    <row r="157" s="1" customFormat="1">
      <c r="B157" s="45"/>
      <c r="C157" s="73"/>
      <c r="D157" s="226" t="s">
        <v>1253</v>
      </c>
      <c r="E157" s="73"/>
      <c r="F157" s="249" t="s">
        <v>1850</v>
      </c>
      <c r="G157" s="73"/>
      <c r="H157" s="73"/>
      <c r="I157" s="183"/>
      <c r="J157" s="73"/>
      <c r="K157" s="73"/>
      <c r="L157" s="71"/>
      <c r="M157" s="250"/>
      <c r="N157" s="46"/>
      <c r="O157" s="46"/>
      <c r="P157" s="46"/>
      <c r="Q157" s="46"/>
      <c r="R157" s="46"/>
      <c r="S157" s="46"/>
      <c r="T157" s="94"/>
      <c r="AT157" s="23" t="s">
        <v>1253</v>
      </c>
      <c r="AU157" s="23" t="s">
        <v>179</v>
      </c>
    </row>
    <row r="158" s="12" customFormat="1" ht="21.6" customHeight="1">
      <c r="B158" s="261"/>
      <c r="C158" s="262"/>
      <c r="D158" s="263" t="s">
        <v>71</v>
      </c>
      <c r="E158" s="263" t="s">
        <v>1851</v>
      </c>
      <c r="F158" s="263" t="s">
        <v>1852</v>
      </c>
      <c r="G158" s="262"/>
      <c r="H158" s="262"/>
      <c r="I158" s="264"/>
      <c r="J158" s="265">
        <f>BK158</f>
        <v>0</v>
      </c>
      <c r="K158" s="262"/>
      <c r="L158" s="266"/>
      <c r="M158" s="267"/>
      <c r="N158" s="268"/>
      <c r="O158" s="268"/>
      <c r="P158" s="269">
        <f>SUM(P159:P163)</f>
        <v>0</v>
      </c>
      <c r="Q158" s="268"/>
      <c r="R158" s="269">
        <f>SUM(R159:R163)</f>
        <v>0</v>
      </c>
      <c r="S158" s="268"/>
      <c r="T158" s="270">
        <f>SUM(T159:T163)</f>
        <v>0</v>
      </c>
      <c r="AR158" s="271" t="s">
        <v>80</v>
      </c>
      <c r="AT158" s="272" t="s">
        <v>71</v>
      </c>
      <c r="AU158" s="272" t="s">
        <v>179</v>
      </c>
      <c r="AY158" s="271" t="s">
        <v>181</v>
      </c>
      <c r="BK158" s="273">
        <f>SUM(BK159:BK163)</f>
        <v>0</v>
      </c>
    </row>
    <row r="159" s="1" customFormat="1" ht="16.5" customHeight="1">
      <c r="B159" s="45"/>
      <c r="C159" s="236" t="s">
        <v>397</v>
      </c>
      <c r="D159" s="236" t="s">
        <v>222</v>
      </c>
      <c r="E159" s="237" t="s">
        <v>1853</v>
      </c>
      <c r="F159" s="238" t="s">
        <v>1854</v>
      </c>
      <c r="G159" s="239" t="s">
        <v>430</v>
      </c>
      <c r="H159" s="240">
        <v>1</v>
      </c>
      <c r="I159" s="241"/>
      <c r="J159" s="242">
        <f>ROUND(I159*H159,2)</f>
        <v>0</v>
      </c>
      <c r="K159" s="238" t="s">
        <v>1685</v>
      </c>
      <c r="L159" s="71"/>
      <c r="M159" s="243" t="s">
        <v>21</v>
      </c>
      <c r="N159" s="244" t="s">
        <v>43</v>
      </c>
      <c r="O159" s="46"/>
      <c r="P159" s="221">
        <f>O159*H159</f>
        <v>0</v>
      </c>
      <c r="Q159" s="221">
        <v>0</v>
      </c>
      <c r="R159" s="221">
        <f>Q159*H159</f>
        <v>0</v>
      </c>
      <c r="S159" s="221">
        <v>0</v>
      </c>
      <c r="T159" s="222">
        <f>S159*H159</f>
        <v>0</v>
      </c>
      <c r="AR159" s="23" t="s">
        <v>188</v>
      </c>
      <c r="AT159" s="23" t="s">
        <v>222</v>
      </c>
      <c r="AU159" s="23" t="s">
        <v>188</v>
      </c>
      <c r="AY159" s="23" t="s">
        <v>181</v>
      </c>
      <c r="BE159" s="223">
        <f>IF(N159="základní",J159,0)</f>
        <v>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23" t="s">
        <v>80</v>
      </c>
      <c r="BK159" s="223">
        <f>ROUND(I159*H159,2)</f>
        <v>0</v>
      </c>
      <c r="BL159" s="23" t="s">
        <v>188</v>
      </c>
      <c r="BM159" s="23" t="s">
        <v>1855</v>
      </c>
    </row>
    <row r="160" s="1" customFormat="1" ht="16.5" customHeight="1">
      <c r="B160" s="45"/>
      <c r="C160" s="236" t="s">
        <v>401</v>
      </c>
      <c r="D160" s="236" t="s">
        <v>222</v>
      </c>
      <c r="E160" s="237" t="s">
        <v>1856</v>
      </c>
      <c r="F160" s="238" t="s">
        <v>1857</v>
      </c>
      <c r="G160" s="239" t="s">
        <v>430</v>
      </c>
      <c r="H160" s="240">
        <v>4</v>
      </c>
      <c r="I160" s="241"/>
      <c r="J160" s="242">
        <f>ROUND(I160*H160,2)</f>
        <v>0</v>
      </c>
      <c r="K160" s="238" t="s">
        <v>1685</v>
      </c>
      <c r="L160" s="71"/>
      <c r="M160" s="243" t="s">
        <v>21</v>
      </c>
      <c r="N160" s="244" t="s">
        <v>43</v>
      </c>
      <c r="O160" s="46"/>
      <c r="P160" s="221">
        <f>O160*H160</f>
        <v>0</v>
      </c>
      <c r="Q160" s="221">
        <v>0</v>
      </c>
      <c r="R160" s="221">
        <f>Q160*H160</f>
        <v>0</v>
      </c>
      <c r="S160" s="221">
        <v>0</v>
      </c>
      <c r="T160" s="222">
        <f>S160*H160</f>
        <v>0</v>
      </c>
      <c r="AR160" s="23" t="s">
        <v>188</v>
      </c>
      <c r="AT160" s="23" t="s">
        <v>222</v>
      </c>
      <c r="AU160" s="23" t="s">
        <v>188</v>
      </c>
      <c r="AY160" s="23" t="s">
        <v>181</v>
      </c>
      <c r="BE160" s="223">
        <f>IF(N160="základní",J160,0)</f>
        <v>0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23" t="s">
        <v>80</v>
      </c>
      <c r="BK160" s="223">
        <f>ROUND(I160*H160,2)</f>
        <v>0</v>
      </c>
      <c r="BL160" s="23" t="s">
        <v>188</v>
      </c>
      <c r="BM160" s="23" t="s">
        <v>1858</v>
      </c>
    </row>
    <row r="161" s="1" customFormat="1" ht="16.5" customHeight="1">
      <c r="B161" s="45"/>
      <c r="C161" s="236" t="s">
        <v>405</v>
      </c>
      <c r="D161" s="236" t="s">
        <v>222</v>
      </c>
      <c r="E161" s="237" t="s">
        <v>1859</v>
      </c>
      <c r="F161" s="238" t="s">
        <v>1860</v>
      </c>
      <c r="G161" s="239" t="s">
        <v>430</v>
      </c>
      <c r="H161" s="240">
        <v>1</v>
      </c>
      <c r="I161" s="241"/>
      <c r="J161" s="242">
        <f>ROUND(I161*H161,2)</f>
        <v>0</v>
      </c>
      <c r="K161" s="238" t="s">
        <v>1685</v>
      </c>
      <c r="L161" s="71"/>
      <c r="M161" s="243" t="s">
        <v>21</v>
      </c>
      <c r="N161" s="244" t="s">
        <v>43</v>
      </c>
      <c r="O161" s="46"/>
      <c r="P161" s="221">
        <f>O161*H161</f>
        <v>0</v>
      </c>
      <c r="Q161" s="221">
        <v>0</v>
      </c>
      <c r="R161" s="221">
        <f>Q161*H161</f>
        <v>0</v>
      </c>
      <c r="S161" s="221">
        <v>0</v>
      </c>
      <c r="T161" s="222">
        <f>S161*H161</f>
        <v>0</v>
      </c>
      <c r="AR161" s="23" t="s">
        <v>188</v>
      </c>
      <c r="AT161" s="23" t="s">
        <v>222</v>
      </c>
      <c r="AU161" s="23" t="s">
        <v>188</v>
      </c>
      <c r="AY161" s="23" t="s">
        <v>181</v>
      </c>
      <c r="BE161" s="223">
        <f>IF(N161="základní",J161,0)</f>
        <v>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23" t="s">
        <v>80</v>
      </c>
      <c r="BK161" s="223">
        <f>ROUND(I161*H161,2)</f>
        <v>0</v>
      </c>
      <c r="BL161" s="23" t="s">
        <v>188</v>
      </c>
      <c r="BM161" s="23" t="s">
        <v>1861</v>
      </c>
    </row>
    <row r="162" s="1" customFormat="1" ht="16.5" customHeight="1">
      <c r="B162" s="45"/>
      <c r="C162" s="236" t="s">
        <v>409</v>
      </c>
      <c r="D162" s="236" t="s">
        <v>222</v>
      </c>
      <c r="E162" s="237" t="s">
        <v>1862</v>
      </c>
      <c r="F162" s="238" t="s">
        <v>1863</v>
      </c>
      <c r="G162" s="239" t="s">
        <v>430</v>
      </c>
      <c r="H162" s="240">
        <v>3</v>
      </c>
      <c r="I162" s="241"/>
      <c r="J162" s="242">
        <f>ROUND(I162*H162,2)</f>
        <v>0</v>
      </c>
      <c r="K162" s="238" t="s">
        <v>1685</v>
      </c>
      <c r="L162" s="71"/>
      <c r="M162" s="243" t="s">
        <v>21</v>
      </c>
      <c r="N162" s="244" t="s">
        <v>43</v>
      </c>
      <c r="O162" s="46"/>
      <c r="P162" s="221">
        <f>O162*H162</f>
        <v>0</v>
      </c>
      <c r="Q162" s="221">
        <v>0</v>
      </c>
      <c r="R162" s="221">
        <f>Q162*H162</f>
        <v>0</v>
      </c>
      <c r="S162" s="221">
        <v>0</v>
      </c>
      <c r="T162" s="222">
        <f>S162*H162</f>
        <v>0</v>
      </c>
      <c r="AR162" s="23" t="s">
        <v>188</v>
      </c>
      <c r="AT162" s="23" t="s">
        <v>222</v>
      </c>
      <c r="AU162" s="23" t="s">
        <v>188</v>
      </c>
      <c r="AY162" s="23" t="s">
        <v>181</v>
      </c>
      <c r="BE162" s="223">
        <f>IF(N162="základní",J162,0)</f>
        <v>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23" t="s">
        <v>80</v>
      </c>
      <c r="BK162" s="223">
        <f>ROUND(I162*H162,2)</f>
        <v>0</v>
      </c>
      <c r="BL162" s="23" t="s">
        <v>188</v>
      </c>
      <c r="BM162" s="23" t="s">
        <v>1864</v>
      </c>
    </row>
    <row r="163" s="1" customFormat="1">
      <c r="B163" s="45"/>
      <c r="C163" s="73"/>
      <c r="D163" s="226" t="s">
        <v>1253</v>
      </c>
      <c r="E163" s="73"/>
      <c r="F163" s="249" t="s">
        <v>1865</v>
      </c>
      <c r="G163" s="73"/>
      <c r="H163" s="73"/>
      <c r="I163" s="183"/>
      <c r="J163" s="73"/>
      <c r="K163" s="73"/>
      <c r="L163" s="71"/>
      <c r="M163" s="250"/>
      <c r="N163" s="46"/>
      <c r="O163" s="46"/>
      <c r="P163" s="46"/>
      <c r="Q163" s="46"/>
      <c r="R163" s="46"/>
      <c r="S163" s="46"/>
      <c r="T163" s="94"/>
      <c r="AT163" s="23" t="s">
        <v>1253</v>
      </c>
      <c r="AU163" s="23" t="s">
        <v>188</v>
      </c>
    </row>
    <row r="164" s="9" customFormat="1" ht="22.32" customHeight="1">
      <c r="B164" s="197"/>
      <c r="C164" s="198"/>
      <c r="D164" s="199" t="s">
        <v>71</v>
      </c>
      <c r="E164" s="259" t="s">
        <v>1866</v>
      </c>
      <c r="F164" s="259" t="s">
        <v>1867</v>
      </c>
      <c r="G164" s="198"/>
      <c r="H164" s="198"/>
      <c r="I164" s="201"/>
      <c r="J164" s="260">
        <f>BK164</f>
        <v>0</v>
      </c>
      <c r="K164" s="198"/>
      <c r="L164" s="203"/>
      <c r="M164" s="204"/>
      <c r="N164" s="205"/>
      <c r="O164" s="205"/>
      <c r="P164" s="206">
        <f>SUM(P165:P168)</f>
        <v>0</v>
      </c>
      <c r="Q164" s="205"/>
      <c r="R164" s="206">
        <f>SUM(R165:R168)</f>
        <v>0</v>
      </c>
      <c r="S164" s="205"/>
      <c r="T164" s="207">
        <f>SUM(T165:T168)</f>
        <v>0</v>
      </c>
      <c r="AR164" s="208" t="s">
        <v>188</v>
      </c>
      <c r="AT164" s="209" t="s">
        <v>71</v>
      </c>
      <c r="AU164" s="209" t="s">
        <v>82</v>
      </c>
      <c r="AY164" s="208" t="s">
        <v>181</v>
      </c>
      <c r="BK164" s="210">
        <f>SUM(BK165:BK168)</f>
        <v>0</v>
      </c>
    </row>
    <row r="165" s="1" customFormat="1" ht="16.5" customHeight="1">
      <c r="B165" s="45"/>
      <c r="C165" s="236" t="s">
        <v>415</v>
      </c>
      <c r="D165" s="236" t="s">
        <v>222</v>
      </c>
      <c r="E165" s="237" t="s">
        <v>1868</v>
      </c>
      <c r="F165" s="238" t="s">
        <v>1869</v>
      </c>
      <c r="G165" s="239" t="s">
        <v>1734</v>
      </c>
      <c r="H165" s="240">
        <v>1</v>
      </c>
      <c r="I165" s="241"/>
      <c r="J165" s="242">
        <f>ROUND(I165*H165,2)</f>
        <v>0</v>
      </c>
      <c r="K165" s="238" t="s">
        <v>1685</v>
      </c>
      <c r="L165" s="71"/>
      <c r="M165" s="243" t="s">
        <v>21</v>
      </c>
      <c r="N165" s="244" t="s">
        <v>43</v>
      </c>
      <c r="O165" s="46"/>
      <c r="P165" s="221">
        <f>O165*H165</f>
        <v>0</v>
      </c>
      <c r="Q165" s="221">
        <v>0</v>
      </c>
      <c r="R165" s="221">
        <f>Q165*H165</f>
        <v>0</v>
      </c>
      <c r="S165" s="221">
        <v>0</v>
      </c>
      <c r="T165" s="222">
        <f>S165*H165</f>
        <v>0</v>
      </c>
      <c r="AR165" s="23" t="s">
        <v>188</v>
      </c>
      <c r="AT165" s="23" t="s">
        <v>222</v>
      </c>
      <c r="AU165" s="23" t="s">
        <v>179</v>
      </c>
      <c r="AY165" s="23" t="s">
        <v>181</v>
      </c>
      <c r="BE165" s="223">
        <f>IF(N165="základní",J165,0)</f>
        <v>0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23" t="s">
        <v>80</v>
      </c>
      <c r="BK165" s="223">
        <f>ROUND(I165*H165,2)</f>
        <v>0</v>
      </c>
      <c r="BL165" s="23" t="s">
        <v>188</v>
      </c>
      <c r="BM165" s="23" t="s">
        <v>1870</v>
      </c>
    </row>
    <row r="166" s="1" customFormat="1" ht="16.5" customHeight="1">
      <c r="B166" s="45"/>
      <c r="C166" s="236" t="s">
        <v>419</v>
      </c>
      <c r="D166" s="236" t="s">
        <v>222</v>
      </c>
      <c r="E166" s="237" t="s">
        <v>1871</v>
      </c>
      <c r="F166" s="238" t="s">
        <v>1872</v>
      </c>
      <c r="G166" s="239" t="s">
        <v>430</v>
      </c>
      <c r="H166" s="240">
        <v>1</v>
      </c>
      <c r="I166" s="241"/>
      <c r="J166" s="242">
        <f>ROUND(I166*H166,2)</f>
        <v>0</v>
      </c>
      <c r="K166" s="238" t="s">
        <v>1685</v>
      </c>
      <c r="L166" s="71"/>
      <c r="M166" s="243" t="s">
        <v>21</v>
      </c>
      <c r="N166" s="244" t="s">
        <v>43</v>
      </c>
      <c r="O166" s="46"/>
      <c r="P166" s="221">
        <f>O166*H166</f>
        <v>0</v>
      </c>
      <c r="Q166" s="221">
        <v>0</v>
      </c>
      <c r="R166" s="221">
        <f>Q166*H166</f>
        <v>0</v>
      </c>
      <c r="S166" s="221">
        <v>0</v>
      </c>
      <c r="T166" s="222">
        <f>S166*H166</f>
        <v>0</v>
      </c>
      <c r="AR166" s="23" t="s">
        <v>188</v>
      </c>
      <c r="AT166" s="23" t="s">
        <v>222</v>
      </c>
      <c r="AU166" s="23" t="s">
        <v>179</v>
      </c>
      <c r="AY166" s="23" t="s">
        <v>181</v>
      </c>
      <c r="BE166" s="223">
        <f>IF(N166="základní",J166,0)</f>
        <v>0</v>
      </c>
      <c r="BF166" s="223">
        <f>IF(N166="snížená",J166,0)</f>
        <v>0</v>
      </c>
      <c r="BG166" s="223">
        <f>IF(N166="zákl. přenesená",J166,0)</f>
        <v>0</v>
      </c>
      <c r="BH166" s="223">
        <f>IF(N166="sníž. přenesená",J166,0)</f>
        <v>0</v>
      </c>
      <c r="BI166" s="223">
        <f>IF(N166="nulová",J166,0)</f>
        <v>0</v>
      </c>
      <c r="BJ166" s="23" t="s">
        <v>80</v>
      </c>
      <c r="BK166" s="223">
        <f>ROUND(I166*H166,2)</f>
        <v>0</v>
      </c>
      <c r="BL166" s="23" t="s">
        <v>188</v>
      </c>
      <c r="BM166" s="23" t="s">
        <v>1873</v>
      </c>
    </row>
    <row r="167" s="1" customFormat="1" ht="16.5" customHeight="1">
      <c r="B167" s="45"/>
      <c r="C167" s="236" t="s">
        <v>423</v>
      </c>
      <c r="D167" s="236" t="s">
        <v>222</v>
      </c>
      <c r="E167" s="237" t="s">
        <v>1874</v>
      </c>
      <c r="F167" s="238" t="s">
        <v>1875</v>
      </c>
      <c r="G167" s="239" t="s">
        <v>430</v>
      </c>
      <c r="H167" s="240">
        <v>1</v>
      </c>
      <c r="I167" s="241"/>
      <c r="J167" s="242">
        <f>ROUND(I167*H167,2)</f>
        <v>0</v>
      </c>
      <c r="K167" s="238" t="s">
        <v>1685</v>
      </c>
      <c r="L167" s="71"/>
      <c r="M167" s="243" t="s">
        <v>21</v>
      </c>
      <c r="N167" s="244" t="s">
        <v>43</v>
      </c>
      <c r="O167" s="46"/>
      <c r="P167" s="221">
        <f>O167*H167</f>
        <v>0</v>
      </c>
      <c r="Q167" s="221">
        <v>0</v>
      </c>
      <c r="R167" s="221">
        <f>Q167*H167</f>
        <v>0</v>
      </c>
      <c r="S167" s="221">
        <v>0</v>
      </c>
      <c r="T167" s="222">
        <f>S167*H167</f>
        <v>0</v>
      </c>
      <c r="AR167" s="23" t="s">
        <v>188</v>
      </c>
      <c r="AT167" s="23" t="s">
        <v>222</v>
      </c>
      <c r="AU167" s="23" t="s">
        <v>179</v>
      </c>
      <c r="AY167" s="23" t="s">
        <v>181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23" t="s">
        <v>80</v>
      </c>
      <c r="BK167" s="223">
        <f>ROUND(I167*H167,2)</f>
        <v>0</v>
      </c>
      <c r="BL167" s="23" t="s">
        <v>188</v>
      </c>
      <c r="BM167" s="23" t="s">
        <v>1876</v>
      </c>
    </row>
    <row r="168" s="1" customFormat="1" ht="16.5" customHeight="1">
      <c r="B168" s="45"/>
      <c r="C168" s="236" t="s">
        <v>427</v>
      </c>
      <c r="D168" s="236" t="s">
        <v>222</v>
      </c>
      <c r="E168" s="237" t="s">
        <v>1877</v>
      </c>
      <c r="F168" s="238" t="s">
        <v>1878</v>
      </c>
      <c r="G168" s="239" t="s">
        <v>430</v>
      </c>
      <c r="H168" s="240">
        <v>3</v>
      </c>
      <c r="I168" s="241"/>
      <c r="J168" s="242">
        <f>ROUND(I168*H168,2)</f>
        <v>0</v>
      </c>
      <c r="K168" s="238" t="s">
        <v>1685</v>
      </c>
      <c r="L168" s="71"/>
      <c r="M168" s="243" t="s">
        <v>21</v>
      </c>
      <c r="N168" s="244" t="s">
        <v>43</v>
      </c>
      <c r="O168" s="46"/>
      <c r="P168" s="221">
        <f>O168*H168</f>
        <v>0</v>
      </c>
      <c r="Q168" s="221">
        <v>0</v>
      </c>
      <c r="R168" s="221">
        <f>Q168*H168</f>
        <v>0</v>
      </c>
      <c r="S168" s="221">
        <v>0</v>
      </c>
      <c r="T168" s="222">
        <f>S168*H168</f>
        <v>0</v>
      </c>
      <c r="AR168" s="23" t="s">
        <v>188</v>
      </c>
      <c r="AT168" s="23" t="s">
        <v>222</v>
      </c>
      <c r="AU168" s="23" t="s">
        <v>179</v>
      </c>
      <c r="AY168" s="23" t="s">
        <v>181</v>
      </c>
      <c r="BE168" s="223">
        <f>IF(N168="základní",J168,0)</f>
        <v>0</v>
      </c>
      <c r="BF168" s="223">
        <f>IF(N168="snížená",J168,0)</f>
        <v>0</v>
      </c>
      <c r="BG168" s="223">
        <f>IF(N168="zákl. přenesená",J168,0)</f>
        <v>0</v>
      </c>
      <c r="BH168" s="223">
        <f>IF(N168="sníž. přenesená",J168,0)</f>
        <v>0</v>
      </c>
      <c r="BI168" s="223">
        <f>IF(N168="nulová",J168,0)</f>
        <v>0</v>
      </c>
      <c r="BJ168" s="23" t="s">
        <v>80</v>
      </c>
      <c r="BK168" s="223">
        <f>ROUND(I168*H168,2)</f>
        <v>0</v>
      </c>
      <c r="BL168" s="23" t="s">
        <v>188</v>
      </c>
      <c r="BM168" s="23" t="s">
        <v>1879</v>
      </c>
    </row>
    <row r="169" s="9" customFormat="1" ht="29.88" customHeight="1">
      <c r="B169" s="197"/>
      <c r="C169" s="198"/>
      <c r="D169" s="199" t="s">
        <v>71</v>
      </c>
      <c r="E169" s="259" t="s">
        <v>1880</v>
      </c>
      <c r="F169" s="259" t="s">
        <v>1881</v>
      </c>
      <c r="G169" s="198"/>
      <c r="H169" s="198"/>
      <c r="I169" s="201"/>
      <c r="J169" s="260">
        <f>BK169</f>
        <v>0</v>
      </c>
      <c r="K169" s="198"/>
      <c r="L169" s="203"/>
      <c r="M169" s="204"/>
      <c r="N169" s="205"/>
      <c r="O169" s="205"/>
      <c r="P169" s="206">
        <f>P170+P197+P205</f>
        <v>0</v>
      </c>
      <c r="Q169" s="205"/>
      <c r="R169" s="206">
        <f>R170+R197+R205</f>
        <v>0</v>
      </c>
      <c r="S169" s="205"/>
      <c r="T169" s="207">
        <f>T170+T197+T205</f>
        <v>0</v>
      </c>
      <c r="AR169" s="208" t="s">
        <v>82</v>
      </c>
      <c r="AT169" s="209" t="s">
        <v>71</v>
      </c>
      <c r="AU169" s="209" t="s">
        <v>80</v>
      </c>
      <c r="AY169" s="208" t="s">
        <v>181</v>
      </c>
      <c r="BK169" s="210">
        <f>BK170+BK197+BK205</f>
        <v>0</v>
      </c>
    </row>
    <row r="170" s="9" customFormat="1" ht="14.88" customHeight="1">
      <c r="B170" s="197"/>
      <c r="C170" s="198"/>
      <c r="D170" s="199" t="s">
        <v>71</v>
      </c>
      <c r="E170" s="259" t="s">
        <v>1882</v>
      </c>
      <c r="F170" s="259" t="s">
        <v>1883</v>
      </c>
      <c r="G170" s="198"/>
      <c r="H170" s="198"/>
      <c r="I170" s="201"/>
      <c r="J170" s="260">
        <f>BK170</f>
        <v>0</v>
      </c>
      <c r="K170" s="198"/>
      <c r="L170" s="203"/>
      <c r="M170" s="204"/>
      <c r="N170" s="205"/>
      <c r="O170" s="205"/>
      <c r="P170" s="206">
        <f>SUM(P171:P196)</f>
        <v>0</v>
      </c>
      <c r="Q170" s="205"/>
      <c r="R170" s="206">
        <f>SUM(R171:R196)</f>
        <v>0</v>
      </c>
      <c r="S170" s="205"/>
      <c r="T170" s="207">
        <f>SUM(T171:T196)</f>
        <v>0</v>
      </c>
      <c r="AR170" s="208" t="s">
        <v>80</v>
      </c>
      <c r="AT170" s="209" t="s">
        <v>71</v>
      </c>
      <c r="AU170" s="209" t="s">
        <v>82</v>
      </c>
      <c r="AY170" s="208" t="s">
        <v>181</v>
      </c>
      <c r="BK170" s="210">
        <f>SUM(BK171:BK196)</f>
        <v>0</v>
      </c>
    </row>
    <row r="171" s="1" customFormat="1" ht="16.5" customHeight="1">
      <c r="B171" s="45"/>
      <c r="C171" s="236" t="s">
        <v>432</v>
      </c>
      <c r="D171" s="236" t="s">
        <v>222</v>
      </c>
      <c r="E171" s="237" t="s">
        <v>1884</v>
      </c>
      <c r="F171" s="238" t="s">
        <v>1885</v>
      </c>
      <c r="G171" s="239" t="s">
        <v>1748</v>
      </c>
      <c r="H171" s="240">
        <v>1</v>
      </c>
      <c r="I171" s="241"/>
      <c r="J171" s="242">
        <f>ROUND(I171*H171,2)</f>
        <v>0</v>
      </c>
      <c r="K171" s="238" t="s">
        <v>1685</v>
      </c>
      <c r="L171" s="71"/>
      <c r="M171" s="243" t="s">
        <v>21</v>
      </c>
      <c r="N171" s="244" t="s">
        <v>43</v>
      </c>
      <c r="O171" s="46"/>
      <c r="P171" s="221">
        <f>O171*H171</f>
        <v>0</v>
      </c>
      <c r="Q171" s="221">
        <v>0</v>
      </c>
      <c r="R171" s="221">
        <f>Q171*H171</f>
        <v>0</v>
      </c>
      <c r="S171" s="221">
        <v>0</v>
      </c>
      <c r="T171" s="222">
        <f>S171*H171</f>
        <v>0</v>
      </c>
      <c r="AR171" s="23" t="s">
        <v>188</v>
      </c>
      <c r="AT171" s="23" t="s">
        <v>222</v>
      </c>
      <c r="AU171" s="23" t="s">
        <v>179</v>
      </c>
      <c r="AY171" s="23" t="s">
        <v>181</v>
      </c>
      <c r="BE171" s="223">
        <f>IF(N171="základní",J171,0)</f>
        <v>0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23" t="s">
        <v>80</v>
      </c>
      <c r="BK171" s="223">
        <f>ROUND(I171*H171,2)</f>
        <v>0</v>
      </c>
      <c r="BL171" s="23" t="s">
        <v>188</v>
      </c>
      <c r="BM171" s="23" t="s">
        <v>1886</v>
      </c>
    </row>
    <row r="172" s="1" customFormat="1" ht="16.5" customHeight="1">
      <c r="B172" s="45"/>
      <c r="C172" s="236" t="s">
        <v>279</v>
      </c>
      <c r="D172" s="236" t="s">
        <v>222</v>
      </c>
      <c r="E172" s="237" t="s">
        <v>1887</v>
      </c>
      <c r="F172" s="238" t="s">
        <v>1888</v>
      </c>
      <c r="G172" s="239" t="s">
        <v>1748</v>
      </c>
      <c r="H172" s="240">
        <v>1</v>
      </c>
      <c r="I172" s="241"/>
      <c r="J172" s="242">
        <f>ROUND(I172*H172,2)</f>
        <v>0</v>
      </c>
      <c r="K172" s="238" t="s">
        <v>1685</v>
      </c>
      <c r="L172" s="71"/>
      <c r="M172" s="243" t="s">
        <v>21</v>
      </c>
      <c r="N172" s="244" t="s">
        <v>43</v>
      </c>
      <c r="O172" s="46"/>
      <c r="P172" s="221">
        <f>O172*H172</f>
        <v>0</v>
      </c>
      <c r="Q172" s="221">
        <v>0</v>
      </c>
      <c r="R172" s="221">
        <f>Q172*H172</f>
        <v>0</v>
      </c>
      <c r="S172" s="221">
        <v>0</v>
      </c>
      <c r="T172" s="222">
        <f>S172*H172</f>
        <v>0</v>
      </c>
      <c r="AR172" s="23" t="s">
        <v>188</v>
      </c>
      <c r="AT172" s="23" t="s">
        <v>222</v>
      </c>
      <c r="AU172" s="23" t="s">
        <v>179</v>
      </c>
      <c r="AY172" s="23" t="s">
        <v>181</v>
      </c>
      <c r="BE172" s="223">
        <f>IF(N172="základní",J172,0)</f>
        <v>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23" t="s">
        <v>80</v>
      </c>
      <c r="BK172" s="223">
        <f>ROUND(I172*H172,2)</f>
        <v>0</v>
      </c>
      <c r="BL172" s="23" t="s">
        <v>188</v>
      </c>
      <c r="BM172" s="23" t="s">
        <v>1889</v>
      </c>
    </row>
    <row r="173" s="1" customFormat="1" ht="16.5" customHeight="1">
      <c r="B173" s="45"/>
      <c r="C173" s="236" t="s">
        <v>317</v>
      </c>
      <c r="D173" s="236" t="s">
        <v>222</v>
      </c>
      <c r="E173" s="237" t="s">
        <v>1890</v>
      </c>
      <c r="F173" s="238" t="s">
        <v>1891</v>
      </c>
      <c r="G173" s="239" t="s">
        <v>1748</v>
      </c>
      <c r="H173" s="240">
        <v>1</v>
      </c>
      <c r="I173" s="241"/>
      <c r="J173" s="242">
        <f>ROUND(I173*H173,2)</f>
        <v>0</v>
      </c>
      <c r="K173" s="238" t="s">
        <v>1685</v>
      </c>
      <c r="L173" s="71"/>
      <c r="M173" s="243" t="s">
        <v>21</v>
      </c>
      <c r="N173" s="244" t="s">
        <v>43</v>
      </c>
      <c r="O173" s="46"/>
      <c r="P173" s="221">
        <f>O173*H173</f>
        <v>0</v>
      </c>
      <c r="Q173" s="221">
        <v>0</v>
      </c>
      <c r="R173" s="221">
        <f>Q173*H173</f>
        <v>0</v>
      </c>
      <c r="S173" s="221">
        <v>0</v>
      </c>
      <c r="T173" s="222">
        <f>S173*H173</f>
        <v>0</v>
      </c>
      <c r="AR173" s="23" t="s">
        <v>188</v>
      </c>
      <c r="AT173" s="23" t="s">
        <v>222</v>
      </c>
      <c r="AU173" s="23" t="s">
        <v>179</v>
      </c>
      <c r="AY173" s="23" t="s">
        <v>181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23" t="s">
        <v>80</v>
      </c>
      <c r="BK173" s="223">
        <f>ROUND(I173*H173,2)</f>
        <v>0</v>
      </c>
      <c r="BL173" s="23" t="s">
        <v>188</v>
      </c>
      <c r="BM173" s="23" t="s">
        <v>1892</v>
      </c>
    </row>
    <row r="174" s="1" customFormat="1" ht="16.5" customHeight="1">
      <c r="B174" s="45"/>
      <c r="C174" s="236" t="s">
        <v>371</v>
      </c>
      <c r="D174" s="236" t="s">
        <v>222</v>
      </c>
      <c r="E174" s="237" t="s">
        <v>1893</v>
      </c>
      <c r="F174" s="238" t="s">
        <v>1894</v>
      </c>
      <c r="G174" s="239" t="s">
        <v>1748</v>
      </c>
      <c r="H174" s="240">
        <v>1</v>
      </c>
      <c r="I174" s="241"/>
      <c r="J174" s="242">
        <f>ROUND(I174*H174,2)</f>
        <v>0</v>
      </c>
      <c r="K174" s="238" t="s">
        <v>1685</v>
      </c>
      <c r="L174" s="71"/>
      <c r="M174" s="243" t="s">
        <v>21</v>
      </c>
      <c r="N174" s="244" t="s">
        <v>43</v>
      </c>
      <c r="O174" s="46"/>
      <c r="P174" s="221">
        <f>O174*H174</f>
        <v>0</v>
      </c>
      <c r="Q174" s="221">
        <v>0</v>
      </c>
      <c r="R174" s="221">
        <f>Q174*H174</f>
        <v>0</v>
      </c>
      <c r="S174" s="221">
        <v>0</v>
      </c>
      <c r="T174" s="222">
        <f>S174*H174</f>
        <v>0</v>
      </c>
      <c r="AR174" s="23" t="s">
        <v>188</v>
      </c>
      <c r="AT174" s="23" t="s">
        <v>222</v>
      </c>
      <c r="AU174" s="23" t="s">
        <v>179</v>
      </c>
      <c r="AY174" s="23" t="s">
        <v>181</v>
      </c>
      <c r="BE174" s="223">
        <f>IF(N174="základní",J174,0)</f>
        <v>0</v>
      </c>
      <c r="BF174" s="223">
        <f>IF(N174="snížená",J174,0)</f>
        <v>0</v>
      </c>
      <c r="BG174" s="223">
        <f>IF(N174="zákl. přenesená",J174,0)</f>
        <v>0</v>
      </c>
      <c r="BH174" s="223">
        <f>IF(N174="sníž. přenesená",J174,0)</f>
        <v>0</v>
      </c>
      <c r="BI174" s="223">
        <f>IF(N174="nulová",J174,0)</f>
        <v>0</v>
      </c>
      <c r="BJ174" s="23" t="s">
        <v>80</v>
      </c>
      <c r="BK174" s="223">
        <f>ROUND(I174*H174,2)</f>
        <v>0</v>
      </c>
      <c r="BL174" s="23" t="s">
        <v>188</v>
      </c>
      <c r="BM174" s="23" t="s">
        <v>1895</v>
      </c>
    </row>
    <row r="175" s="1" customFormat="1" ht="16.5" customHeight="1">
      <c r="B175" s="45"/>
      <c r="C175" s="236" t="s">
        <v>413</v>
      </c>
      <c r="D175" s="236" t="s">
        <v>222</v>
      </c>
      <c r="E175" s="237" t="s">
        <v>1896</v>
      </c>
      <c r="F175" s="238" t="s">
        <v>1897</v>
      </c>
      <c r="G175" s="239" t="s">
        <v>1748</v>
      </c>
      <c r="H175" s="240">
        <v>1</v>
      </c>
      <c r="I175" s="241"/>
      <c r="J175" s="242">
        <f>ROUND(I175*H175,2)</f>
        <v>0</v>
      </c>
      <c r="K175" s="238" t="s">
        <v>1685</v>
      </c>
      <c r="L175" s="71"/>
      <c r="M175" s="243" t="s">
        <v>21</v>
      </c>
      <c r="N175" s="244" t="s">
        <v>43</v>
      </c>
      <c r="O175" s="46"/>
      <c r="P175" s="221">
        <f>O175*H175</f>
        <v>0</v>
      </c>
      <c r="Q175" s="221">
        <v>0</v>
      </c>
      <c r="R175" s="221">
        <f>Q175*H175</f>
        <v>0</v>
      </c>
      <c r="S175" s="221">
        <v>0</v>
      </c>
      <c r="T175" s="222">
        <f>S175*H175</f>
        <v>0</v>
      </c>
      <c r="AR175" s="23" t="s">
        <v>188</v>
      </c>
      <c r="AT175" s="23" t="s">
        <v>222</v>
      </c>
      <c r="AU175" s="23" t="s">
        <v>179</v>
      </c>
      <c r="AY175" s="23" t="s">
        <v>181</v>
      </c>
      <c r="BE175" s="223">
        <f>IF(N175="základní",J175,0)</f>
        <v>0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23" t="s">
        <v>80</v>
      </c>
      <c r="BK175" s="223">
        <f>ROUND(I175*H175,2)</f>
        <v>0</v>
      </c>
      <c r="BL175" s="23" t="s">
        <v>188</v>
      </c>
      <c r="BM175" s="23" t="s">
        <v>1898</v>
      </c>
    </row>
    <row r="176" s="1" customFormat="1" ht="16.5" customHeight="1">
      <c r="B176" s="45"/>
      <c r="C176" s="236" t="s">
        <v>451</v>
      </c>
      <c r="D176" s="236" t="s">
        <v>222</v>
      </c>
      <c r="E176" s="237" t="s">
        <v>1899</v>
      </c>
      <c r="F176" s="238" t="s">
        <v>1900</v>
      </c>
      <c r="G176" s="239" t="s">
        <v>1748</v>
      </c>
      <c r="H176" s="240">
        <v>2</v>
      </c>
      <c r="I176" s="241"/>
      <c r="J176" s="242">
        <f>ROUND(I176*H176,2)</f>
        <v>0</v>
      </c>
      <c r="K176" s="238" t="s">
        <v>1685</v>
      </c>
      <c r="L176" s="71"/>
      <c r="M176" s="243" t="s">
        <v>21</v>
      </c>
      <c r="N176" s="244" t="s">
        <v>43</v>
      </c>
      <c r="O176" s="46"/>
      <c r="P176" s="221">
        <f>O176*H176</f>
        <v>0</v>
      </c>
      <c r="Q176" s="221">
        <v>0</v>
      </c>
      <c r="R176" s="221">
        <f>Q176*H176</f>
        <v>0</v>
      </c>
      <c r="S176" s="221">
        <v>0</v>
      </c>
      <c r="T176" s="222">
        <f>S176*H176</f>
        <v>0</v>
      </c>
      <c r="AR176" s="23" t="s">
        <v>188</v>
      </c>
      <c r="AT176" s="23" t="s">
        <v>222</v>
      </c>
      <c r="AU176" s="23" t="s">
        <v>179</v>
      </c>
      <c r="AY176" s="23" t="s">
        <v>181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23" t="s">
        <v>80</v>
      </c>
      <c r="BK176" s="223">
        <f>ROUND(I176*H176,2)</f>
        <v>0</v>
      </c>
      <c r="BL176" s="23" t="s">
        <v>188</v>
      </c>
      <c r="BM176" s="23" t="s">
        <v>1901</v>
      </c>
    </row>
    <row r="177" s="1" customFormat="1" ht="16.5" customHeight="1">
      <c r="B177" s="45"/>
      <c r="C177" s="236" t="s">
        <v>455</v>
      </c>
      <c r="D177" s="236" t="s">
        <v>222</v>
      </c>
      <c r="E177" s="237" t="s">
        <v>1902</v>
      </c>
      <c r="F177" s="238" t="s">
        <v>1903</v>
      </c>
      <c r="G177" s="239" t="s">
        <v>1748</v>
      </c>
      <c r="H177" s="240">
        <v>1</v>
      </c>
      <c r="I177" s="241"/>
      <c r="J177" s="242">
        <f>ROUND(I177*H177,2)</f>
        <v>0</v>
      </c>
      <c r="K177" s="238" t="s">
        <v>1685</v>
      </c>
      <c r="L177" s="71"/>
      <c r="M177" s="243" t="s">
        <v>21</v>
      </c>
      <c r="N177" s="244" t="s">
        <v>43</v>
      </c>
      <c r="O177" s="46"/>
      <c r="P177" s="221">
        <f>O177*H177</f>
        <v>0</v>
      </c>
      <c r="Q177" s="221">
        <v>0</v>
      </c>
      <c r="R177" s="221">
        <f>Q177*H177</f>
        <v>0</v>
      </c>
      <c r="S177" s="221">
        <v>0</v>
      </c>
      <c r="T177" s="222">
        <f>S177*H177</f>
        <v>0</v>
      </c>
      <c r="AR177" s="23" t="s">
        <v>188</v>
      </c>
      <c r="AT177" s="23" t="s">
        <v>222</v>
      </c>
      <c r="AU177" s="23" t="s">
        <v>179</v>
      </c>
      <c r="AY177" s="23" t="s">
        <v>181</v>
      </c>
      <c r="BE177" s="223">
        <f>IF(N177="základní",J177,0)</f>
        <v>0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23" t="s">
        <v>80</v>
      </c>
      <c r="BK177" s="223">
        <f>ROUND(I177*H177,2)</f>
        <v>0</v>
      </c>
      <c r="BL177" s="23" t="s">
        <v>188</v>
      </c>
      <c r="BM177" s="23" t="s">
        <v>1904</v>
      </c>
    </row>
    <row r="178" s="1" customFormat="1" ht="16.5" customHeight="1">
      <c r="B178" s="45"/>
      <c r="C178" s="236" t="s">
        <v>459</v>
      </c>
      <c r="D178" s="236" t="s">
        <v>222</v>
      </c>
      <c r="E178" s="237" t="s">
        <v>1905</v>
      </c>
      <c r="F178" s="238" t="s">
        <v>1906</v>
      </c>
      <c r="G178" s="239" t="s">
        <v>1748</v>
      </c>
      <c r="H178" s="240">
        <v>1</v>
      </c>
      <c r="I178" s="241"/>
      <c r="J178" s="242">
        <f>ROUND(I178*H178,2)</f>
        <v>0</v>
      </c>
      <c r="K178" s="238" t="s">
        <v>1685</v>
      </c>
      <c r="L178" s="71"/>
      <c r="M178" s="243" t="s">
        <v>21</v>
      </c>
      <c r="N178" s="244" t="s">
        <v>43</v>
      </c>
      <c r="O178" s="46"/>
      <c r="P178" s="221">
        <f>O178*H178</f>
        <v>0</v>
      </c>
      <c r="Q178" s="221">
        <v>0</v>
      </c>
      <c r="R178" s="221">
        <f>Q178*H178</f>
        <v>0</v>
      </c>
      <c r="S178" s="221">
        <v>0</v>
      </c>
      <c r="T178" s="222">
        <f>S178*H178</f>
        <v>0</v>
      </c>
      <c r="AR178" s="23" t="s">
        <v>188</v>
      </c>
      <c r="AT178" s="23" t="s">
        <v>222</v>
      </c>
      <c r="AU178" s="23" t="s">
        <v>179</v>
      </c>
      <c r="AY178" s="23" t="s">
        <v>181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23" t="s">
        <v>80</v>
      </c>
      <c r="BK178" s="223">
        <f>ROUND(I178*H178,2)</f>
        <v>0</v>
      </c>
      <c r="BL178" s="23" t="s">
        <v>188</v>
      </c>
      <c r="BM178" s="23" t="s">
        <v>1907</v>
      </c>
    </row>
    <row r="179" s="1" customFormat="1" ht="16.5" customHeight="1">
      <c r="B179" s="45"/>
      <c r="C179" s="236" t="s">
        <v>463</v>
      </c>
      <c r="D179" s="236" t="s">
        <v>222</v>
      </c>
      <c r="E179" s="237" t="s">
        <v>1908</v>
      </c>
      <c r="F179" s="238" t="s">
        <v>1909</v>
      </c>
      <c r="G179" s="239" t="s">
        <v>1748</v>
      </c>
      <c r="H179" s="240">
        <v>1</v>
      </c>
      <c r="I179" s="241"/>
      <c r="J179" s="242">
        <f>ROUND(I179*H179,2)</f>
        <v>0</v>
      </c>
      <c r="K179" s="238" t="s">
        <v>1685</v>
      </c>
      <c r="L179" s="71"/>
      <c r="M179" s="243" t="s">
        <v>21</v>
      </c>
      <c r="N179" s="244" t="s">
        <v>43</v>
      </c>
      <c r="O179" s="46"/>
      <c r="P179" s="221">
        <f>O179*H179</f>
        <v>0</v>
      </c>
      <c r="Q179" s="221">
        <v>0</v>
      </c>
      <c r="R179" s="221">
        <f>Q179*H179</f>
        <v>0</v>
      </c>
      <c r="S179" s="221">
        <v>0</v>
      </c>
      <c r="T179" s="222">
        <f>S179*H179</f>
        <v>0</v>
      </c>
      <c r="AR179" s="23" t="s">
        <v>188</v>
      </c>
      <c r="AT179" s="23" t="s">
        <v>222</v>
      </c>
      <c r="AU179" s="23" t="s">
        <v>179</v>
      </c>
      <c r="AY179" s="23" t="s">
        <v>181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23" t="s">
        <v>80</v>
      </c>
      <c r="BK179" s="223">
        <f>ROUND(I179*H179,2)</f>
        <v>0</v>
      </c>
      <c r="BL179" s="23" t="s">
        <v>188</v>
      </c>
      <c r="BM179" s="23" t="s">
        <v>1910</v>
      </c>
    </row>
    <row r="180" s="1" customFormat="1" ht="16.5" customHeight="1">
      <c r="B180" s="45"/>
      <c r="C180" s="236" t="s">
        <v>467</v>
      </c>
      <c r="D180" s="236" t="s">
        <v>222</v>
      </c>
      <c r="E180" s="237" t="s">
        <v>1911</v>
      </c>
      <c r="F180" s="238" t="s">
        <v>1912</v>
      </c>
      <c r="G180" s="239" t="s">
        <v>1748</v>
      </c>
      <c r="H180" s="240">
        <v>1</v>
      </c>
      <c r="I180" s="241"/>
      <c r="J180" s="242">
        <f>ROUND(I180*H180,2)</f>
        <v>0</v>
      </c>
      <c r="K180" s="238" t="s">
        <v>1685</v>
      </c>
      <c r="L180" s="71"/>
      <c r="M180" s="243" t="s">
        <v>21</v>
      </c>
      <c r="N180" s="244" t="s">
        <v>43</v>
      </c>
      <c r="O180" s="46"/>
      <c r="P180" s="221">
        <f>O180*H180</f>
        <v>0</v>
      </c>
      <c r="Q180" s="221">
        <v>0</v>
      </c>
      <c r="R180" s="221">
        <f>Q180*H180</f>
        <v>0</v>
      </c>
      <c r="S180" s="221">
        <v>0</v>
      </c>
      <c r="T180" s="222">
        <f>S180*H180</f>
        <v>0</v>
      </c>
      <c r="AR180" s="23" t="s">
        <v>188</v>
      </c>
      <c r="AT180" s="23" t="s">
        <v>222</v>
      </c>
      <c r="AU180" s="23" t="s">
        <v>179</v>
      </c>
      <c r="AY180" s="23" t="s">
        <v>181</v>
      </c>
      <c r="BE180" s="223">
        <f>IF(N180="základní",J180,0)</f>
        <v>0</v>
      </c>
      <c r="BF180" s="223">
        <f>IF(N180="snížená",J180,0)</f>
        <v>0</v>
      </c>
      <c r="BG180" s="223">
        <f>IF(N180="zákl. přenesená",J180,0)</f>
        <v>0</v>
      </c>
      <c r="BH180" s="223">
        <f>IF(N180="sníž. přenesená",J180,0)</f>
        <v>0</v>
      </c>
      <c r="BI180" s="223">
        <f>IF(N180="nulová",J180,0)</f>
        <v>0</v>
      </c>
      <c r="BJ180" s="23" t="s">
        <v>80</v>
      </c>
      <c r="BK180" s="223">
        <f>ROUND(I180*H180,2)</f>
        <v>0</v>
      </c>
      <c r="BL180" s="23" t="s">
        <v>188</v>
      </c>
      <c r="BM180" s="23" t="s">
        <v>1913</v>
      </c>
    </row>
    <row r="181" s="1" customFormat="1" ht="16.5" customHeight="1">
      <c r="B181" s="45"/>
      <c r="C181" s="236" t="s">
        <v>471</v>
      </c>
      <c r="D181" s="236" t="s">
        <v>222</v>
      </c>
      <c r="E181" s="237" t="s">
        <v>1914</v>
      </c>
      <c r="F181" s="238" t="s">
        <v>1915</v>
      </c>
      <c r="G181" s="239" t="s">
        <v>1748</v>
      </c>
      <c r="H181" s="240">
        <v>1</v>
      </c>
      <c r="I181" s="241"/>
      <c r="J181" s="242">
        <f>ROUND(I181*H181,2)</f>
        <v>0</v>
      </c>
      <c r="K181" s="238" t="s">
        <v>1685</v>
      </c>
      <c r="L181" s="71"/>
      <c r="M181" s="243" t="s">
        <v>21</v>
      </c>
      <c r="N181" s="244" t="s">
        <v>43</v>
      </c>
      <c r="O181" s="46"/>
      <c r="P181" s="221">
        <f>O181*H181</f>
        <v>0</v>
      </c>
      <c r="Q181" s="221">
        <v>0</v>
      </c>
      <c r="R181" s="221">
        <f>Q181*H181</f>
        <v>0</v>
      </c>
      <c r="S181" s="221">
        <v>0</v>
      </c>
      <c r="T181" s="222">
        <f>S181*H181</f>
        <v>0</v>
      </c>
      <c r="AR181" s="23" t="s">
        <v>188</v>
      </c>
      <c r="AT181" s="23" t="s">
        <v>222</v>
      </c>
      <c r="AU181" s="23" t="s">
        <v>179</v>
      </c>
      <c r="AY181" s="23" t="s">
        <v>181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23" t="s">
        <v>80</v>
      </c>
      <c r="BK181" s="223">
        <f>ROUND(I181*H181,2)</f>
        <v>0</v>
      </c>
      <c r="BL181" s="23" t="s">
        <v>188</v>
      </c>
      <c r="BM181" s="23" t="s">
        <v>1916</v>
      </c>
    </row>
    <row r="182" s="1" customFormat="1" ht="16.5" customHeight="1">
      <c r="B182" s="45"/>
      <c r="C182" s="236" t="s">
        <v>475</v>
      </c>
      <c r="D182" s="236" t="s">
        <v>222</v>
      </c>
      <c r="E182" s="237" t="s">
        <v>1917</v>
      </c>
      <c r="F182" s="238" t="s">
        <v>1918</v>
      </c>
      <c r="G182" s="239" t="s">
        <v>1748</v>
      </c>
      <c r="H182" s="240">
        <v>1</v>
      </c>
      <c r="I182" s="241"/>
      <c r="J182" s="242">
        <f>ROUND(I182*H182,2)</f>
        <v>0</v>
      </c>
      <c r="K182" s="238" t="s">
        <v>1685</v>
      </c>
      <c r="L182" s="71"/>
      <c r="M182" s="243" t="s">
        <v>21</v>
      </c>
      <c r="N182" s="244" t="s">
        <v>43</v>
      </c>
      <c r="O182" s="46"/>
      <c r="P182" s="221">
        <f>O182*H182</f>
        <v>0</v>
      </c>
      <c r="Q182" s="221">
        <v>0</v>
      </c>
      <c r="R182" s="221">
        <f>Q182*H182</f>
        <v>0</v>
      </c>
      <c r="S182" s="221">
        <v>0</v>
      </c>
      <c r="T182" s="222">
        <f>S182*H182</f>
        <v>0</v>
      </c>
      <c r="AR182" s="23" t="s">
        <v>188</v>
      </c>
      <c r="AT182" s="23" t="s">
        <v>222</v>
      </c>
      <c r="AU182" s="23" t="s">
        <v>179</v>
      </c>
      <c r="AY182" s="23" t="s">
        <v>181</v>
      </c>
      <c r="BE182" s="223">
        <f>IF(N182="základní",J182,0)</f>
        <v>0</v>
      </c>
      <c r="BF182" s="223">
        <f>IF(N182="snížená",J182,0)</f>
        <v>0</v>
      </c>
      <c r="BG182" s="223">
        <f>IF(N182="zákl. přenesená",J182,0)</f>
        <v>0</v>
      </c>
      <c r="BH182" s="223">
        <f>IF(N182="sníž. přenesená",J182,0)</f>
        <v>0</v>
      </c>
      <c r="BI182" s="223">
        <f>IF(N182="nulová",J182,0)</f>
        <v>0</v>
      </c>
      <c r="BJ182" s="23" t="s">
        <v>80</v>
      </c>
      <c r="BK182" s="223">
        <f>ROUND(I182*H182,2)</f>
        <v>0</v>
      </c>
      <c r="BL182" s="23" t="s">
        <v>188</v>
      </c>
      <c r="BM182" s="23" t="s">
        <v>1919</v>
      </c>
    </row>
    <row r="183" s="1" customFormat="1" ht="16.5" customHeight="1">
      <c r="B183" s="45"/>
      <c r="C183" s="236" t="s">
        <v>482</v>
      </c>
      <c r="D183" s="236" t="s">
        <v>222</v>
      </c>
      <c r="E183" s="237" t="s">
        <v>1920</v>
      </c>
      <c r="F183" s="238" t="s">
        <v>1921</v>
      </c>
      <c r="G183" s="239" t="s">
        <v>1748</v>
      </c>
      <c r="H183" s="240">
        <v>1</v>
      </c>
      <c r="I183" s="241"/>
      <c r="J183" s="242">
        <f>ROUND(I183*H183,2)</f>
        <v>0</v>
      </c>
      <c r="K183" s="238" t="s">
        <v>1685</v>
      </c>
      <c r="L183" s="71"/>
      <c r="M183" s="243" t="s">
        <v>21</v>
      </c>
      <c r="N183" s="244" t="s">
        <v>43</v>
      </c>
      <c r="O183" s="46"/>
      <c r="P183" s="221">
        <f>O183*H183</f>
        <v>0</v>
      </c>
      <c r="Q183" s="221">
        <v>0</v>
      </c>
      <c r="R183" s="221">
        <f>Q183*H183</f>
        <v>0</v>
      </c>
      <c r="S183" s="221">
        <v>0</v>
      </c>
      <c r="T183" s="222">
        <f>S183*H183</f>
        <v>0</v>
      </c>
      <c r="AR183" s="23" t="s">
        <v>188</v>
      </c>
      <c r="AT183" s="23" t="s">
        <v>222</v>
      </c>
      <c r="AU183" s="23" t="s">
        <v>179</v>
      </c>
      <c r="AY183" s="23" t="s">
        <v>181</v>
      </c>
      <c r="BE183" s="223">
        <f>IF(N183="základní",J183,0)</f>
        <v>0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23" t="s">
        <v>80</v>
      </c>
      <c r="BK183" s="223">
        <f>ROUND(I183*H183,2)</f>
        <v>0</v>
      </c>
      <c r="BL183" s="23" t="s">
        <v>188</v>
      </c>
      <c r="BM183" s="23" t="s">
        <v>1922</v>
      </c>
    </row>
    <row r="184" s="1" customFormat="1" ht="16.5" customHeight="1">
      <c r="B184" s="45"/>
      <c r="C184" s="236" t="s">
        <v>486</v>
      </c>
      <c r="D184" s="236" t="s">
        <v>222</v>
      </c>
      <c r="E184" s="237" t="s">
        <v>1923</v>
      </c>
      <c r="F184" s="238" t="s">
        <v>1924</v>
      </c>
      <c r="G184" s="239" t="s">
        <v>1748</v>
      </c>
      <c r="H184" s="240">
        <v>2</v>
      </c>
      <c r="I184" s="241"/>
      <c r="J184" s="242">
        <f>ROUND(I184*H184,2)</f>
        <v>0</v>
      </c>
      <c r="K184" s="238" t="s">
        <v>1685</v>
      </c>
      <c r="L184" s="71"/>
      <c r="M184" s="243" t="s">
        <v>21</v>
      </c>
      <c r="N184" s="244" t="s">
        <v>43</v>
      </c>
      <c r="O184" s="46"/>
      <c r="P184" s="221">
        <f>O184*H184</f>
        <v>0</v>
      </c>
      <c r="Q184" s="221">
        <v>0</v>
      </c>
      <c r="R184" s="221">
        <f>Q184*H184</f>
        <v>0</v>
      </c>
      <c r="S184" s="221">
        <v>0</v>
      </c>
      <c r="T184" s="222">
        <f>S184*H184</f>
        <v>0</v>
      </c>
      <c r="AR184" s="23" t="s">
        <v>188</v>
      </c>
      <c r="AT184" s="23" t="s">
        <v>222</v>
      </c>
      <c r="AU184" s="23" t="s">
        <v>179</v>
      </c>
      <c r="AY184" s="23" t="s">
        <v>181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23" t="s">
        <v>80</v>
      </c>
      <c r="BK184" s="223">
        <f>ROUND(I184*H184,2)</f>
        <v>0</v>
      </c>
      <c r="BL184" s="23" t="s">
        <v>188</v>
      </c>
      <c r="BM184" s="23" t="s">
        <v>1925</v>
      </c>
    </row>
    <row r="185" s="1" customFormat="1" ht="16.5" customHeight="1">
      <c r="B185" s="45"/>
      <c r="C185" s="236" t="s">
        <v>490</v>
      </c>
      <c r="D185" s="236" t="s">
        <v>222</v>
      </c>
      <c r="E185" s="237" t="s">
        <v>1926</v>
      </c>
      <c r="F185" s="238" t="s">
        <v>1927</v>
      </c>
      <c r="G185" s="239" t="s">
        <v>1748</v>
      </c>
      <c r="H185" s="240">
        <v>1</v>
      </c>
      <c r="I185" s="241"/>
      <c r="J185" s="242">
        <f>ROUND(I185*H185,2)</f>
        <v>0</v>
      </c>
      <c r="K185" s="238" t="s">
        <v>1685</v>
      </c>
      <c r="L185" s="71"/>
      <c r="M185" s="243" t="s">
        <v>21</v>
      </c>
      <c r="N185" s="244" t="s">
        <v>43</v>
      </c>
      <c r="O185" s="46"/>
      <c r="P185" s="221">
        <f>O185*H185</f>
        <v>0</v>
      </c>
      <c r="Q185" s="221">
        <v>0</v>
      </c>
      <c r="R185" s="221">
        <f>Q185*H185</f>
        <v>0</v>
      </c>
      <c r="S185" s="221">
        <v>0</v>
      </c>
      <c r="T185" s="222">
        <f>S185*H185</f>
        <v>0</v>
      </c>
      <c r="AR185" s="23" t="s">
        <v>188</v>
      </c>
      <c r="AT185" s="23" t="s">
        <v>222</v>
      </c>
      <c r="AU185" s="23" t="s">
        <v>179</v>
      </c>
      <c r="AY185" s="23" t="s">
        <v>181</v>
      </c>
      <c r="BE185" s="223">
        <f>IF(N185="základní",J185,0)</f>
        <v>0</v>
      </c>
      <c r="BF185" s="223">
        <f>IF(N185="snížená",J185,0)</f>
        <v>0</v>
      </c>
      <c r="BG185" s="223">
        <f>IF(N185="zákl. přenesená",J185,0)</f>
        <v>0</v>
      </c>
      <c r="BH185" s="223">
        <f>IF(N185="sníž. přenesená",J185,0)</f>
        <v>0</v>
      </c>
      <c r="BI185" s="223">
        <f>IF(N185="nulová",J185,0)</f>
        <v>0</v>
      </c>
      <c r="BJ185" s="23" t="s">
        <v>80</v>
      </c>
      <c r="BK185" s="223">
        <f>ROUND(I185*H185,2)</f>
        <v>0</v>
      </c>
      <c r="BL185" s="23" t="s">
        <v>188</v>
      </c>
      <c r="BM185" s="23" t="s">
        <v>1928</v>
      </c>
    </row>
    <row r="186" s="1" customFormat="1" ht="16.5" customHeight="1">
      <c r="B186" s="45"/>
      <c r="C186" s="236" t="s">
        <v>494</v>
      </c>
      <c r="D186" s="236" t="s">
        <v>222</v>
      </c>
      <c r="E186" s="237" t="s">
        <v>1929</v>
      </c>
      <c r="F186" s="238" t="s">
        <v>1930</v>
      </c>
      <c r="G186" s="239" t="s">
        <v>1748</v>
      </c>
      <c r="H186" s="240">
        <v>1</v>
      </c>
      <c r="I186" s="241"/>
      <c r="J186" s="242">
        <f>ROUND(I186*H186,2)</f>
        <v>0</v>
      </c>
      <c r="K186" s="238" t="s">
        <v>1685</v>
      </c>
      <c r="L186" s="71"/>
      <c r="M186" s="243" t="s">
        <v>21</v>
      </c>
      <c r="N186" s="244" t="s">
        <v>43</v>
      </c>
      <c r="O186" s="46"/>
      <c r="P186" s="221">
        <f>O186*H186</f>
        <v>0</v>
      </c>
      <c r="Q186" s="221">
        <v>0</v>
      </c>
      <c r="R186" s="221">
        <f>Q186*H186</f>
        <v>0</v>
      </c>
      <c r="S186" s="221">
        <v>0</v>
      </c>
      <c r="T186" s="222">
        <f>S186*H186</f>
        <v>0</v>
      </c>
      <c r="AR186" s="23" t="s">
        <v>188</v>
      </c>
      <c r="AT186" s="23" t="s">
        <v>222</v>
      </c>
      <c r="AU186" s="23" t="s">
        <v>179</v>
      </c>
      <c r="AY186" s="23" t="s">
        <v>181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23" t="s">
        <v>80</v>
      </c>
      <c r="BK186" s="223">
        <f>ROUND(I186*H186,2)</f>
        <v>0</v>
      </c>
      <c r="BL186" s="23" t="s">
        <v>188</v>
      </c>
      <c r="BM186" s="23" t="s">
        <v>1931</v>
      </c>
    </row>
    <row r="187" s="1" customFormat="1" ht="16.5" customHeight="1">
      <c r="B187" s="45"/>
      <c r="C187" s="236" t="s">
        <v>498</v>
      </c>
      <c r="D187" s="236" t="s">
        <v>222</v>
      </c>
      <c r="E187" s="237" t="s">
        <v>1932</v>
      </c>
      <c r="F187" s="238" t="s">
        <v>1933</v>
      </c>
      <c r="G187" s="239" t="s">
        <v>430</v>
      </c>
      <c r="H187" s="240">
        <v>1</v>
      </c>
      <c r="I187" s="241"/>
      <c r="J187" s="242">
        <f>ROUND(I187*H187,2)</f>
        <v>0</v>
      </c>
      <c r="K187" s="238" t="s">
        <v>1685</v>
      </c>
      <c r="L187" s="71"/>
      <c r="M187" s="243" t="s">
        <v>21</v>
      </c>
      <c r="N187" s="244" t="s">
        <v>43</v>
      </c>
      <c r="O187" s="46"/>
      <c r="P187" s="221">
        <f>O187*H187</f>
        <v>0</v>
      </c>
      <c r="Q187" s="221">
        <v>0</v>
      </c>
      <c r="R187" s="221">
        <f>Q187*H187</f>
        <v>0</v>
      </c>
      <c r="S187" s="221">
        <v>0</v>
      </c>
      <c r="T187" s="222">
        <f>S187*H187</f>
        <v>0</v>
      </c>
      <c r="AR187" s="23" t="s">
        <v>188</v>
      </c>
      <c r="AT187" s="23" t="s">
        <v>222</v>
      </c>
      <c r="AU187" s="23" t="s">
        <v>179</v>
      </c>
      <c r="AY187" s="23" t="s">
        <v>181</v>
      </c>
      <c r="BE187" s="223">
        <f>IF(N187="základní",J187,0)</f>
        <v>0</v>
      </c>
      <c r="BF187" s="223">
        <f>IF(N187="snížená",J187,0)</f>
        <v>0</v>
      </c>
      <c r="BG187" s="223">
        <f>IF(N187="zákl. přenesená",J187,0)</f>
        <v>0</v>
      </c>
      <c r="BH187" s="223">
        <f>IF(N187="sníž. přenesená",J187,0)</f>
        <v>0</v>
      </c>
      <c r="BI187" s="223">
        <f>IF(N187="nulová",J187,0)</f>
        <v>0</v>
      </c>
      <c r="BJ187" s="23" t="s">
        <v>80</v>
      </c>
      <c r="BK187" s="223">
        <f>ROUND(I187*H187,2)</f>
        <v>0</v>
      </c>
      <c r="BL187" s="23" t="s">
        <v>188</v>
      </c>
      <c r="BM187" s="23" t="s">
        <v>1934</v>
      </c>
    </row>
    <row r="188" s="1" customFormat="1" ht="16.5" customHeight="1">
      <c r="B188" s="45"/>
      <c r="C188" s="236" t="s">
        <v>502</v>
      </c>
      <c r="D188" s="236" t="s">
        <v>222</v>
      </c>
      <c r="E188" s="237" t="s">
        <v>1935</v>
      </c>
      <c r="F188" s="238" t="s">
        <v>1936</v>
      </c>
      <c r="G188" s="239" t="s">
        <v>430</v>
      </c>
      <c r="H188" s="240">
        <v>2</v>
      </c>
      <c r="I188" s="241"/>
      <c r="J188" s="242">
        <f>ROUND(I188*H188,2)</f>
        <v>0</v>
      </c>
      <c r="K188" s="238" t="s">
        <v>1685</v>
      </c>
      <c r="L188" s="71"/>
      <c r="M188" s="243" t="s">
        <v>21</v>
      </c>
      <c r="N188" s="244" t="s">
        <v>43</v>
      </c>
      <c r="O188" s="46"/>
      <c r="P188" s="221">
        <f>O188*H188</f>
        <v>0</v>
      </c>
      <c r="Q188" s="221">
        <v>0</v>
      </c>
      <c r="R188" s="221">
        <f>Q188*H188</f>
        <v>0</v>
      </c>
      <c r="S188" s="221">
        <v>0</v>
      </c>
      <c r="T188" s="222">
        <f>S188*H188</f>
        <v>0</v>
      </c>
      <c r="AR188" s="23" t="s">
        <v>188</v>
      </c>
      <c r="AT188" s="23" t="s">
        <v>222</v>
      </c>
      <c r="AU188" s="23" t="s">
        <v>179</v>
      </c>
      <c r="AY188" s="23" t="s">
        <v>181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23" t="s">
        <v>80</v>
      </c>
      <c r="BK188" s="223">
        <f>ROUND(I188*H188,2)</f>
        <v>0</v>
      </c>
      <c r="BL188" s="23" t="s">
        <v>188</v>
      </c>
      <c r="BM188" s="23" t="s">
        <v>1937</v>
      </c>
    </row>
    <row r="189" s="1" customFormat="1" ht="16.5" customHeight="1">
      <c r="B189" s="45"/>
      <c r="C189" s="236" t="s">
        <v>506</v>
      </c>
      <c r="D189" s="236" t="s">
        <v>222</v>
      </c>
      <c r="E189" s="237" t="s">
        <v>1938</v>
      </c>
      <c r="F189" s="238" t="s">
        <v>1939</v>
      </c>
      <c r="G189" s="239" t="s">
        <v>430</v>
      </c>
      <c r="H189" s="240">
        <v>13</v>
      </c>
      <c r="I189" s="241"/>
      <c r="J189" s="242">
        <f>ROUND(I189*H189,2)</f>
        <v>0</v>
      </c>
      <c r="K189" s="238" t="s">
        <v>1685</v>
      </c>
      <c r="L189" s="71"/>
      <c r="M189" s="243" t="s">
        <v>21</v>
      </c>
      <c r="N189" s="244" t="s">
        <v>43</v>
      </c>
      <c r="O189" s="46"/>
      <c r="P189" s="221">
        <f>O189*H189</f>
        <v>0</v>
      </c>
      <c r="Q189" s="221">
        <v>0</v>
      </c>
      <c r="R189" s="221">
        <f>Q189*H189</f>
        <v>0</v>
      </c>
      <c r="S189" s="221">
        <v>0</v>
      </c>
      <c r="T189" s="222">
        <f>S189*H189</f>
        <v>0</v>
      </c>
      <c r="AR189" s="23" t="s">
        <v>188</v>
      </c>
      <c r="AT189" s="23" t="s">
        <v>222</v>
      </c>
      <c r="AU189" s="23" t="s">
        <v>179</v>
      </c>
      <c r="AY189" s="23" t="s">
        <v>181</v>
      </c>
      <c r="BE189" s="223">
        <f>IF(N189="základní",J189,0)</f>
        <v>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23" t="s">
        <v>80</v>
      </c>
      <c r="BK189" s="223">
        <f>ROUND(I189*H189,2)</f>
        <v>0</v>
      </c>
      <c r="BL189" s="23" t="s">
        <v>188</v>
      </c>
      <c r="BM189" s="23" t="s">
        <v>1940</v>
      </c>
    </row>
    <row r="190" s="1" customFormat="1" ht="16.5" customHeight="1">
      <c r="B190" s="45"/>
      <c r="C190" s="236" t="s">
        <v>510</v>
      </c>
      <c r="D190" s="236" t="s">
        <v>222</v>
      </c>
      <c r="E190" s="237" t="s">
        <v>1941</v>
      </c>
      <c r="F190" s="238" t="s">
        <v>1942</v>
      </c>
      <c r="G190" s="239" t="s">
        <v>430</v>
      </c>
      <c r="H190" s="240">
        <v>7</v>
      </c>
      <c r="I190" s="241"/>
      <c r="J190" s="242">
        <f>ROUND(I190*H190,2)</f>
        <v>0</v>
      </c>
      <c r="K190" s="238" t="s">
        <v>1685</v>
      </c>
      <c r="L190" s="71"/>
      <c r="M190" s="243" t="s">
        <v>21</v>
      </c>
      <c r="N190" s="244" t="s">
        <v>43</v>
      </c>
      <c r="O190" s="46"/>
      <c r="P190" s="221">
        <f>O190*H190</f>
        <v>0</v>
      </c>
      <c r="Q190" s="221">
        <v>0</v>
      </c>
      <c r="R190" s="221">
        <f>Q190*H190</f>
        <v>0</v>
      </c>
      <c r="S190" s="221">
        <v>0</v>
      </c>
      <c r="T190" s="222">
        <f>S190*H190</f>
        <v>0</v>
      </c>
      <c r="AR190" s="23" t="s">
        <v>188</v>
      </c>
      <c r="AT190" s="23" t="s">
        <v>222</v>
      </c>
      <c r="AU190" s="23" t="s">
        <v>179</v>
      </c>
      <c r="AY190" s="23" t="s">
        <v>181</v>
      </c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23" t="s">
        <v>80</v>
      </c>
      <c r="BK190" s="223">
        <f>ROUND(I190*H190,2)</f>
        <v>0</v>
      </c>
      <c r="BL190" s="23" t="s">
        <v>188</v>
      </c>
      <c r="BM190" s="23" t="s">
        <v>1943</v>
      </c>
    </row>
    <row r="191" s="1" customFormat="1" ht="16.5" customHeight="1">
      <c r="B191" s="45"/>
      <c r="C191" s="236" t="s">
        <v>516</v>
      </c>
      <c r="D191" s="236" t="s">
        <v>222</v>
      </c>
      <c r="E191" s="237" t="s">
        <v>1944</v>
      </c>
      <c r="F191" s="238" t="s">
        <v>1945</v>
      </c>
      <c r="G191" s="239" t="s">
        <v>430</v>
      </c>
      <c r="H191" s="240">
        <v>2</v>
      </c>
      <c r="I191" s="241"/>
      <c r="J191" s="242">
        <f>ROUND(I191*H191,2)</f>
        <v>0</v>
      </c>
      <c r="K191" s="238" t="s">
        <v>1685</v>
      </c>
      <c r="L191" s="71"/>
      <c r="M191" s="243" t="s">
        <v>21</v>
      </c>
      <c r="N191" s="244" t="s">
        <v>43</v>
      </c>
      <c r="O191" s="46"/>
      <c r="P191" s="221">
        <f>O191*H191</f>
        <v>0</v>
      </c>
      <c r="Q191" s="221">
        <v>0</v>
      </c>
      <c r="R191" s="221">
        <f>Q191*H191</f>
        <v>0</v>
      </c>
      <c r="S191" s="221">
        <v>0</v>
      </c>
      <c r="T191" s="222">
        <f>S191*H191</f>
        <v>0</v>
      </c>
      <c r="AR191" s="23" t="s">
        <v>188</v>
      </c>
      <c r="AT191" s="23" t="s">
        <v>222</v>
      </c>
      <c r="AU191" s="23" t="s">
        <v>179</v>
      </c>
      <c r="AY191" s="23" t="s">
        <v>181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23" t="s">
        <v>80</v>
      </c>
      <c r="BK191" s="223">
        <f>ROUND(I191*H191,2)</f>
        <v>0</v>
      </c>
      <c r="BL191" s="23" t="s">
        <v>188</v>
      </c>
      <c r="BM191" s="23" t="s">
        <v>1946</v>
      </c>
    </row>
    <row r="192" s="1" customFormat="1" ht="16.5" customHeight="1">
      <c r="B192" s="45"/>
      <c r="C192" s="236" t="s">
        <v>520</v>
      </c>
      <c r="D192" s="236" t="s">
        <v>222</v>
      </c>
      <c r="E192" s="237" t="s">
        <v>1947</v>
      </c>
      <c r="F192" s="238" t="s">
        <v>1948</v>
      </c>
      <c r="G192" s="239" t="s">
        <v>430</v>
      </c>
      <c r="H192" s="240">
        <v>2</v>
      </c>
      <c r="I192" s="241"/>
      <c r="J192" s="242">
        <f>ROUND(I192*H192,2)</f>
        <v>0</v>
      </c>
      <c r="K192" s="238" t="s">
        <v>1685</v>
      </c>
      <c r="L192" s="71"/>
      <c r="M192" s="243" t="s">
        <v>21</v>
      </c>
      <c r="N192" s="244" t="s">
        <v>43</v>
      </c>
      <c r="O192" s="46"/>
      <c r="P192" s="221">
        <f>O192*H192</f>
        <v>0</v>
      </c>
      <c r="Q192" s="221">
        <v>0</v>
      </c>
      <c r="R192" s="221">
        <f>Q192*H192</f>
        <v>0</v>
      </c>
      <c r="S192" s="221">
        <v>0</v>
      </c>
      <c r="T192" s="222">
        <f>S192*H192</f>
        <v>0</v>
      </c>
      <c r="AR192" s="23" t="s">
        <v>188</v>
      </c>
      <c r="AT192" s="23" t="s">
        <v>222</v>
      </c>
      <c r="AU192" s="23" t="s">
        <v>179</v>
      </c>
      <c r="AY192" s="23" t="s">
        <v>181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23" t="s">
        <v>80</v>
      </c>
      <c r="BK192" s="223">
        <f>ROUND(I192*H192,2)</f>
        <v>0</v>
      </c>
      <c r="BL192" s="23" t="s">
        <v>188</v>
      </c>
      <c r="BM192" s="23" t="s">
        <v>1949</v>
      </c>
    </row>
    <row r="193" s="1" customFormat="1" ht="16.5" customHeight="1">
      <c r="B193" s="45"/>
      <c r="C193" s="236" t="s">
        <v>524</v>
      </c>
      <c r="D193" s="236" t="s">
        <v>222</v>
      </c>
      <c r="E193" s="237" t="s">
        <v>1950</v>
      </c>
      <c r="F193" s="238" t="s">
        <v>1951</v>
      </c>
      <c r="G193" s="239" t="s">
        <v>430</v>
      </c>
      <c r="H193" s="240">
        <v>45</v>
      </c>
      <c r="I193" s="241"/>
      <c r="J193" s="242">
        <f>ROUND(I193*H193,2)</f>
        <v>0</v>
      </c>
      <c r="K193" s="238" t="s">
        <v>1685</v>
      </c>
      <c r="L193" s="71"/>
      <c r="M193" s="243" t="s">
        <v>21</v>
      </c>
      <c r="N193" s="244" t="s">
        <v>43</v>
      </c>
      <c r="O193" s="46"/>
      <c r="P193" s="221">
        <f>O193*H193</f>
        <v>0</v>
      </c>
      <c r="Q193" s="221">
        <v>0</v>
      </c>
      <c r="R193" s="221">
        <f>Q193*H193</f>
        <v>0</v>
      </c>
      <c r="S193" s="221">
        <v>0</v>
      </c>
      <c r="T193" s="222">
        <f>S193*H193</f>
        <v>0</v>
      </c>
      <c r="AR193" s="23" t="s">
        <v>188</v>
      </c>
      <c r="AT193" s="23" t="s">
        <v>222</v>
      </c>
      <c r="AU193" s="23" t="s">
        <v>179</v>
      </c>
      <c r="AY193" s="23" t="s">
        <v>181</v>
      </c>
      <c r="BE193" s="223">
        <f>IF(N193="základní",J193,0)</f>
        <v>0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23" t="s">
        <v>80</v>
      </c>
      <c r="BK193" s="223">
        <f>ROUND(I193*H193,2)</f>
        <v>0</v>
      </c>
      <c r="BL193" s="23" t="s">
        <v>188</v>
      </c>
      <c r="BM193" s="23" t="s">
        <v>1952</v>
      </c>
    </row>
    <row r="194" s="1" customFormat="1" ht="16.5" customHeight="1">
      <c r="B194" s="45"/>
      <c r="C194" s="236" t="s">
        <v>530</v>
      </c>
      <c r="D194" s="236" t="s">
        <v>222</v>
      </c>
      <c r="E194" s="237" t="s">
        <v>1953</v>
      </c>
      <c r="F194" s="238" t="s">
        <v>1954</v>
      </c>
      <c r="G194" s="239" t="s">
        <v>1748</v>
      </c>
      <c r="H194" s="240">
        <v>3</v>
      </c>
      <c r="I194" s="241"/>
      <c r="J194" s="242">
        <f>ROUND(I194*H194,2)</f>
        <v>0</v>
      </c>
      <c r="K194" s="238" t="s">
        <v>1685</v>
      </c>
      <c r="L194" s="71"/>
      <c r="M194" s="243" t="s">
        <v>21</v>
      </c>
      <c r="N194" s="244" t="s">
        <v>43</v>
      </c>
      <c r="O194" s="46"/>
      <c r="P194" s="221">
        <f>O194*H194</f>
        <v>0</v>
      </c>
      <c r="Q194" s="221">
        <v>0</v>
      </c>
      <c r="R194" s="221">
        <f>Q194*H194</f>
        <v>0</v>
      </c>
      <c r="S194" s="221">
        <v>0</v>
      </c>
      <c r="T194" s="222">
        <f>S194*H194</f>
        <v>0</v>
      </c>
      <c r="AR194" s="23" t="s">
        <v>188</v>
      </c>
      <c r="AT194" s="23" t="s">
        <v>222</v>
      </c>
      <c r="AU194" s="23" t="s">
        <v>179</v>
      </c>
      <c r="AY194" s="23" t="s">
        <v>181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23" t="s">
        <v>80</v>
      </c>
      <c r="BK194" s="223">
        <f>ROUND(I194*H194,2)</f>
        <v>0</v>
      </c>
      <c r="BL194" s="23" t="s">
        <v>188</v>
      </c>
      <c r="BM194" s="23" t="s">
        <v>1955</v>
      </c>
    </row>
    <row r="195" s="1" customFormat="1" ht="16.5" customHeight="1">
      <c r="B195" s="45"/>
      <c r="C195" s="236" t="s">
        <v>535</v>
      </c>
      <c r="D195" s="236" t="s">
        <v>222</v>
      </c>
      <c r="E195" s="237" t="s">
        <v>1956</v>
      </c>
      <c r="F195" s="238" t="s">
        <v>1957</v>
      </c>
      <c r="G195" s="239" t="s">
        <v>1748</v>
      </c>
      <c r="H195" s="240">
        <v>1</v>
      </c>
      <c r="I195" s="241"/>
      <c r="J195" s="242">
        <f>ROUND(I195*H195,2)</f>
        <v>0</v>
      </c>
      <c r="K195" s="238" t="s">
        <v>1685</v>
      </c>
      <c r="L195" s="71"/>
      <c r="M195" s="243" t="s">
        <v>21</v>
      </c>
      <c r="N195" s="244" t="s">
        <v>43</v>
      </c>
      <c r="O195" s="46"/>
      <c r="P195" s="221">
        <f>O195*H195</f>
        <v>0</v>
      </c>
      <c r="Q195" s="221">
        <v>0</v>
      </c>
      <c r="R195" s="221">
        <f>Q195*H195</f>
        <v>0</v>
      </c>
      <c r="S195" s="221">
        <v>0</v>
      </c>
      <c r="T195" s="222">
        <f>S195*H195</f>
        <v>0</v>
      </c>
      <c r="AR195" s="23" t="s">
        <v>188</v>
      </c>
      <c r="AT195" s="23" t="s">
        <v>222</v>
      </c>
      <c r="AU195" s="23" t="s">
        <v>179</v>
      </c>
      <c r="AY195" s="23" t="s">
        <v>181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23" t="s">
        <v>80</v>
      </c>
      <c r="BK195" s="223">
        <f>ROUND(I195*H195,2)</f>
        <v>0</v>
      </c>
      <c r="BL195" s="23" t="s">
        <v>188</v>
      </c>
      <c r="BM195" s="23" t="s">
        <v>1958</v>
      </c>
    </row>
    <row r="196" s="1" customFormat="1" ht="16.5" customHeight="1">
      <c r="B196" s="45"/>
      <c r="C196" s="236" t="s">
        <v>539</v>
      </c>
      <c r="D196" s="236" t="s">
        <v>222</v>
      </c>
      <c r="E196" s="237" t="s">
        <v>1959</v>
      </c>
      <c r="F196" s="238" t="s">
        <v>1960</v>
      </c>
      <c r="G196" s="239" t="s">
        <v>1748</v>
      </c>
      <c r="H196" s="240">
        <v>10</v>
      </c>
      <c r="I196" s="241"/>
      <c r="J196" s="242">
        <f>ROUND(I196*H196,2)</f>
        <v>0</v>
      </c>
      <c r="K196" s="238" t="s">
        <v>1685</v>
      </c>
      <c r="L196" s="71"/>
      <c r="M196" s="243" t="s">
        <v>21</v>
      </c>
      <c r="N196" s="244" t="s">
        <v>43</v>
      </c>
      <c r="O196" s="46"/>
      <c r="P196" s="221">
        <f>O196*H196</f>
        <v>0</v>
      </c>
      <c r="Q196" s="221">
        <v>0</v>
      </c>
      <c r="R196" s="221">
        <f>Q196*H196</f>
        <v>0</v>
      </c>
      <c r="S196" s="221">
        <v>0</v>
      </c>
      <c r="T196" s="222">
        <f>S196*H196</f>
        <v>0</v>
      </c>
      <c r="AR196" s="23" t="s">
        <v>188</v>
      </c>
      <c r="AT196" s="23" t="s">
        <v>222</v>
      </c>
      <c r="AU196" s="23" t="s">
        <v>179</v>
      </c>
      <c r="AY196" s="23" t="s">
        <v>181</v>
      </c>
      <c r="BE196" s="223">
        <f>IF(N196="základní",J196,0)</f>
        <v>0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23" t="s">
        <v>80</v>
      </c>
      <c r="BK196" s="223">
        <f>ROUND(I196*H196,2)</f>
        <v>0</v>
      </c>
      <c r="BL196" s="23" t="s">
        <v>188</v>
      </c>
      <c r="BM196" s="23" t="s">
        <v>1961</v>
      </c>
    </row>
    <row r="197" s="9" customFormat="1" ht="22.32" customHeight="1">
      <c r="B197" s="197"/>
      <c r="C197" s="198"/>
      <c r="D197" s="199" t="s">
        <v>71</v>
      </c>
      <c r="E197" s="259" t="s">
        <v>1962</v>
      </c>
      <c r="F197" s="259" t="s">
        <v>1963</v>
      </c>
      <c r="G197" s="198"/>
      <c r="H197" s="198"/>
      <c r="I197" s="201"/>
      <c r="J197" s="260">
        <f>BK197</f>
        <v>0</v>
      </c>
      <c r="K197" s="198"/>
      <c r="L197" s="203"/>
      <c r="M197" s="204"/>
      <c r="N197" s="205"/>
      <c r="O197" s="205"/>
      <c r="P197" s="206">
        <f>SUM(P198:P204)</f>
        <v>0</v>
      </c>
      <c r="Q197" s="205"/>
      <c r="R197" s="206">
        <f>SUM(R198:R204)</f>
        <v>0</v>
      </c>
      <c r="S197" s="205"/>
      <c r="T197" s="207">
        <f>SUM(T198:T204)</f>
        <v>0</v>
      </c>
      <c r="AR197" s="208" t="s">
        <v>80</v>
      </c>
      <c r="AT197" s="209" t="s">
        <v>71</v>
      </c>
      <c r="AU197" s="209" t="s">
        <v>82</v>
      </c>
      <c r="AY197" s="208" t="s">
        <v>181</v>
      </c>
      <c r="BK197" s="210">
        <f>SUM(BK198:BK204)</f>
        <v>0</v>
      </c>
    </row>
    <row r="198" s="1" customFormat="1" ht="16.5" customHeight="1">
      <c r="B198" s="45"/>
      <c r="C198" s="236" t="s">
        <v>543</v>
      </c>
      <c r="D198" s="236" t="s">
        <v>222</v>
      </c>
      <c r="E198" s="237" t="s">
        <v>1964</v>
      </c>
      <c r="F198" s="238" t="s">
        <v>1965</v>
      </c>
      <c r="G198" s="239" t="s">
        <v>219</v>
      </c>
      <c r="H198" s="240">
        <v>36</v>
      </c>
      <c r="I198" s="241"/>
      <c r="J198" s="242">
        <f>ROUND(I198*H198,2)</f>
        <v>0</v>
      </c>
      <c r="K198" s="238" t="s">
        <v>1685</v>
      </c>
      <c r="L198" s="71"/>
      <c r="M198" s="243" t="s">
        <v>21</v>
      </c>
      <c r="N198" s="244" t="s">
        <v>43</v>
      </c>
      <c r="O198" s="46"/>
      <c r="P198" s="221">
        <f>O198*H198</f>
        <v>0</v>
      </c>
      <c r="Q198" s="221">
        <v>0</v>
      </c>
      <c r="R198" s="221">
        <f>Q198*H198</f>
        <v>0</v>
      </c>
      <c r="S198" s="221">
        <v>0</v>
      </c>
      <c r="T198" s="222">
        <f>S198*H198</f>
        <v>0</v>
      </c>
      <c r="AR198" s="23" t="s">
        <v>188</v>
      </c>
      <c r="AT198" s="23" t="s">
        <v>222</v>
      </c>
      <c r="AU198" s="23" t="s">
        <v>179</v>
      </c>
      <c r="AY198" s="23" t="s">
        <v>181</v>
      </c>
      <c r="BE198" s="223">
        <f>IF(N198="základní",J198,0)</f>
        <v>0</v>
      </c>
      <c r="BF198" s="223">
        <f>IF(N198="snížená",J198,0)</f>
        <v>0</v>
      </c>
      <c r="BG198" s="223">
        <f>IF(N198="zákl. přenesená",J198,0)</f>
        <v>0</v>
      </c>
      <c r="BH198" s="223">
        <f>IF(N198="sníž. přenesená",J198,0)</f>
        <v>0</v>
      </c>
      <c r="BI198" s="223">
        <f>IF(N198="nulová",J198,0)</f>
        <v>0</v>
      </c>
      <c r="BJ198" s="23" t="s">
        <v>80</v>
      </c>
      <c r="BK198" s="223">
        <f>ROUND(I198*H198,2)</f>
        <v>0</v>
      </c>
      <c r="BL198" s="23" t="s">
        <v>188</v>
      </c>
      <c r="BM198" s="23" t="s">
        <v>1966</v>
      </c>
    </row>
    <row r="199" s="1" customFormat="1" ht="16.5" customHeight="1">
      <c r="B199" s="45"/>
      <c r="C199" s="236" t="s">
        <v>547</v>
      </c>
      <c r="D199" s="236" t="s">
        <v>222</v>
      </c>
      <c r="E199" s="237" t="s">
        <v>1967</v>
      </c>
      <c r="F199" s="238" t="s">
        <v>1968</v>
      </c>
      <c r="G199" s="239" t="s">
        <v>219</v>
      </c>
      <c r="H199" s="240">
        <v>18</v>
      </c>
      <c r="I199" s="241"/>
      <c r="J199" s="242">
        <f>ROUND(I199*H199,2)</f>
        <v>0</v>
      </c>
      <c r="K199" s="238" t="s">
        <v>1685</v>
      </c>
      <c r="L199" s="71"/>
      <c r="M199" s="243" t="s">
        <v>21</v>
      </c>
      <c r="N199" s="244" t="s">
        <v>43</v>
      </c>
      <c r="O199" s="46"/>
      <c r="P199" s="221">
        <f>O199*H199</f>
        <v>0</v>
      </c>
      <c r="Q199" s="221">
        <v>0</v>
      </c>
      <c r="R199" s="221">
        <f>Q199*H199</f>
        <v>0</v>
      </c>
      <c r="S199" s="221">
        <v>0</v>
      </c>
      <c r="T199" s="222">
        <f>S199*H199</f>
        <v>0</v>
      </c>
      <c r="AR199" s="23" t="s">
        <v>188</v>
      </c>
      <c r="AT199" s="23" t="s">
        <v>222</v>
      </c>
      <c r="AU199" s="23" t="s">
        <v>179</v>
      </c>
      <c r="AY199" s="23" t="s">
        <v>181</v>
      </c>
      <c r="BE199" s="223">
        <f>IF(N199="základní",J199,0)</f>
        <v>0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23" t="s">
        <v>80</v>
      </c>
      <c r="BK199" s="223">
        <f>ROUND(I199*H199,2)</f>
        <v>0</v>
      </c>
      <c r="BL199" s="23" t="s">
        <v>188</v>
      </c>
      <c r="BM199" s="23" t="s">
        <v>1969</v>
      </c>
    </row>
    <row r="200" s="1" customFormat="1" ht="16.5" customHeight="1">
      <c r="B200" s="45"/>
      <c r="C200" s="236" t="s">
        <v>551</v>
      </c>
      <c r="D200" s="236" t="s">
        <v>222</v>
      </c>
      <c r="E200" s="237" t="s">
        <v>1970</v>
      </c>
      <c r="F200" s="238" t="s">
        <v>1971</v>
      </c>
      <c r="G200" s="239" t="s">
        <v>219</v>
      </c>
      <c r="H200" s="240">
        <v>130</v>
      </c>
      <c r="I200" s="241"/>
      <c r="J200" s="242">
        <f>ROUND(I200*H200,2)</f>
        <v>0</v>
      </c>
      <c r="K200" s="238" t="s">
        <v>1685</v>
      </c>
      <c r="L200" s="71"/>
      <c r="M200" s="243" t="s">
        <v>21</v>
      </c>
      <c r="N200" s="244" t="s">
        <v>43</v>
      </c>
      <c r="O200" s="46"/>
      <c r="P200" s="221">
        <f>O200*H200</f>
        <v>0</v>
      </c>
      <c r="Q200" s="221">
        <v>0</v>
      </c>
      <c r="R200" s="221">
        <f>Q200*H200</f>
        <v>0</v>
      </c>
      <c r="S200" s="221">
        <v>0</v>
      </c>
      <c r="T200" s="222">
        <f>S200*H200</f>
        <v>0</v>
      </c>
      <c r="AR200" s="23" t="s">
        <v>188</v>
      </c>
      <c r="AT200" s="23" t="s">
        <v>222</v>
      </c>
      <c r="AU200" s="23" t="s">
        <v>179</v>
      </c>
      <c r="AY200" s="23" t="s">
        <v>181</v>
      </c>
      <c r="BE200" s="223">
        <f>IF(N200="základní",J200,0)</f>
        <v>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23" t="s">
        <v>80</v>
      </c>
      <c r="BK200" s="223">
        <f>ROUND(I200*H200,2)</f>
        <v>0</v>
      </c>
      <c r="BL200" s="23" t="s">
        <v>188</v>
      </c>
      <c r="BM200" s="23" t="s">
        <v>1972</v>
      </c>
    </row>
    <row r="201" s="1" customFormat="1" ht="16.5" customHeight="1">
      <c r="B201" s="45"/>
      <c r="C201" s="236" t="s">
        <v>555</v>
      </c>
      <c r="D201" s="236" t="s">
        <v>222</v>
      </c>
      <c r="E201" s="237" t="s">
        <v>1973</v>
      </c>
      <c r="F201" s="238" t="s">
        <v>1974</v>
      </c>
      <c r="G201" s="239" t="s">
        <v>219</v>
      </c>
      <c r="H201" s="240">
        <v>200</v>
      </c>
      <c r="I201" s="241"/>
      <c r="J201" s="242">
        <f>ROUND(I201*H201,2)</f>
        <v>0</v>
      </c>
      <c r="K201" s="238" t="s">
        <v>1685</v>
      </c>
      <c r="L201" s="71"/>
      <c r="M201" s="243" t="s">
        <v>21</v>
      </c>
      <c r="N201" s="244" t="s">
        <v>43</v>
      </c>
      <c r="O201" s="46"/>
      <c r="P201" s="221">
        <f>O201*H201</f>
        <v>0</v>
      </c>
      <c r="Q201" s="221">
        <v>0</v>
      </c>
      <c r="R201" s="221">
        <f>Q201*H201</f>
        <v>0</v>
      </c>
      <c r="S201" s="221">
        <v>0</v>
      </c>
      <c r="T201" s="222">
        <f>S201*H201</f>
        <v>0</v>
      </c>
      <c r="AR201" s="23" t="s">
        <v>188</v>
      </c>
      <c r="AT201" s="23" t="s">
        <v>222</v>
      </c>
      <c r="AU201" s="23" t="s">
        <v>179</v>
      </c>
      <c r="AY201" s="23" t="s">
        <v>181</v>
      </c>
      <c r="BE201" s="223">
        <f>IF(N201="základní",J201,0)</f>
        <v>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23" t="s">
        <v>80</v>
      </c>
      <c r="BK201" s="223">
        <f>ROUND(I201*H201,2)</f>
        <v>0</v>
      </c>
      <c r="BL201" s="23" t="s">
        <v>188</v>
      </c>
      <c r="BM201" s="23" t="s">
        <v>1975</v>
      </c>
    </row>
    <row r="202" s="1" customFormat="1" ht="16.5" customHeight="1">
      <c r="B202" s="45"/>
      <c r="C202" s="236" t="s">
        <v>559</v>
      </c>
      <c r="D202" s="236" t="s">
        <v>222</v>
      </c>
      <c r="E202" s="237" t="s">
        <v>1976</v>
      </c>
      <c r="F202" s="238" t="s">
        <v>1977</v>
      </c>
      <c r="G202" s="239" t="s">
        <v>219</v>
      </c>
      <c r="H202" s="240">
        <v>195</v>
      </c>
      <c r="I202" s="241"/>
      <c r="J202" s="242">
        <f>ROUND(I202*H202,2)</f>
        <v>0</v>
      </c>
      <c r="K202" s="238" t="s">
        <v>1685</v>
      </c>
      <c r="L202" s="71"/>
      <c r="M202" s="243" t="s">
        <v>21</v>
      </c>
      <c r="N202" s="244" t="s">
        <v>43</v>
      </c>
      <c r="O202" s="46"/>
      <c r="P202" s="221">
        <f>O202*H202</f>
        <v>0</v>
      </c>
      <c r="Q202" s="221">
        <v>0</v>
      </c>
      <c r="R202" s="221">
        <f>Q202*H202</f>
        <v>0</v>
      </c>
      <c r="S202" s="221">
        <v>0</v>
      </c>
      <c r="T202" s="222">
        <f>S202*H202</f>
        <v>0</v>
      </c>
      <c r="AR202" s="23" t="s">
        <v>188</v>
      </c>
      <c r="AT202" s="23" t="s">
        <v>222</v>
      </c>
      <c r="AU202" s="23" t="s">
        <v>179</v>
      </c>
      <c r="AY202" s="23" t="s">
        <v>181</v>
      </c>
      <c r="BE202" s="223">
        <f>IF(N202="základní",J202,0)</f>
        <v>0</v>
      </c>
      <c r="BF202" s="223">
        <f>IF(N202="snížená",J202,0)</f>
        <v>0</v>
      </c>
      <c r="BG202" s="223">
        <f>IF(N202="zákl. přenesená",J202,0)</f>
        <v>0</v>
      </c>
      <c r="BH202" s="223">
        <f>IF(N202="sníž. přenesená",J202,0)</f>
        <v>0</v>
      </c>
      <c r="BI202" s="223">
        <f>IF(N202="nulová",J202,0)</f>
        <v>0</v>
      </c>
      <c r="BJ202" s="23" t="s">
        <v>80</v>
      </c>
      <c r="BK202" s="223">
        <f>ROUND(I202*H202,2)</f>
        <v>0</v>
      </c>
      <c r="BL202" s="23" t="s">
        <v>188</v>
      </c>
      <c r="BM202" s="23" t="s">
        <v>1978</v>
      </c>
    </row>
    <row r="203" s="1" customFormat="1">
      <c r="B203" s="45"/>
      <c r="C203" s="73"/>
      <c r="D203" s="226" t="s">
        <v>1253</v>
      </c>
      <c r="E203" s="73"/>
      <c r="F203" s="249" t="s">
        <v>1979</v>
      </c>
      <c r="G203" s="73"/>
      <c r="H203" s="73"/>
      <c r="I203" s="183"/>
      <c r="J203" s="73"/>
      <c r="K203" s="73"/>
      <c r="L203" s="71"/>
      <c r="M203" s="250"/>
      <c r="N203" s="46"/>
      <c r="O203" s="46"/>
      <c r="P203" s="46"/>
      <c r="Q203" s="46"/>
      <c r="R203" s="46"/>
      <c r="S203" s="46"/>
      <c r="T203" s="94"/>
      <c r="AT203" s="23" t="s">
        <v>1253</v>
      </c>
      <c r="AU203" s="23" t="s">
        <v>179</v>
      </c>
    </row>
    <row r="204" s="1" customFormat="1" ht="16.5" customHeight="1">
      <c r="B204" s="45"/>
      <c r="C204" s="236" t="s">
        <v>563</v>
      </c>
      <c r="D204" s="236" t="s">
        <v>222</v>
      </c>
      <c r="E204" s="237" t="s">
        <v>1980</v>
      </c>
      <c r="F204" s="238" t="s">
        <v>1981</v>
      </c>
      <c r="G204" s="239" t="s">
        <v>361</v>
      </c>
      <c r="H204" s="240">
        <v>400</v>
      </c>
      <c r="I204" s="241"/>
      <c r="J204" s="242">
        <f>ROUND(I204*H204,2)</f>
        <v>0</v>
      </c>
      <c r="K204" s="238" t="s">
        <v>1685</v>
      </c>
      <c r="L204" s="71"/>
      <c r="M204" s="243" t="s">
        <v>21</v>
      </c>
      <c r="N204" s="244" t="s">
        <v>43</v>
      </c>
      <c r="O204" s="46"/>
      <c r="P204" s="221">
        <f>O204*H204</f>
        <v>0</v>
      </c>
      <c r="Q204" s="221">
        <v>0</v>
      </c>
      <c r="R204" s="221">
        <f>Q204*H204</f>
        <v>0</v>
      </c>
      <c r="S204" s="221">
        <v>0</v>
      </c>
      <c r="T204" s="222">
        <f>S204*H204</f>
        <v>0</v>
      </c>
      <c r="AR204" s="23" t="s">
        <v>188</v>
      </c>
      <c r="AT204" s="23" t="s">
        <v>222</v>
      </c>
      <c r="AU204" s="23" t="s">
        <v>179</v>
      </c>
      <c r="AY204" s="23" t="s">
        <v>181</v>
      </c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23" t="s">
        <v>80</v>
      </c>
      <c r="BK204" s="223">
        <f>ROUND(I204*H204,2)</f>
        <v>0</v>
      </c>
      <c r="BL204" s="23" t="s">
        <v>188</v>
      </c>
      <c r="BM204" s="23" t="s">
        <v>1982</v>
      </c>
    </row>
    <row r="205" s="9" customFormat="1" ht="22.32" customHeight="1">
      <c r="B205" s="197"/>
      <c r="C205" s="198"/>
      <c r="D205" s="199" t="s">
        <v>71</v>
      </c>
      <c r="E205" s="259" t="s">
        <v>1983</v>
      </c>
      <c r="F205" s="259" t="s">
        <v>1984</v>
      </c>
      <c r="G205" s="198"/>
      <c r="H205" s="198"/>
      <c r="I205" s="201"/>
      <c r="J205" s="260">
        <f>BK205</f>
        <v>0</v>
      </c>
      <c r="K205" s="198"/>
      <c r="L205" s="203"/>
      <c r="M205" s="204"/>
      <c r="N205" s="205"/>
      <c r="O205" s="205"/>
      <c r="P205" s="206">
        <f>SUM(P206:P209)</f>
        <v>0</v>
      </c>
      <c r="Q205" s="205"/>
      <c r="R205" s="206">
        <f>SUM(R206:R209)</f>
        <v>0</v>
      </c>
      <c r="S205" s="205"/>
      <c r="T205" s="207">
        <f>SUM(T206:T209)</f>
        <v>0</v>
      </c>
      <c r="AR205" s="208" t="s">
        <v>80</v>
      </c>
      <c r="AT205" s="209" t="s">
        <v>71</v>
      </c>
      <c r="AU205" s="209" t="s">
        <v>82</v>
      </c>
      <c r="AY205" s="208" t="s">
        <v>181</v>
      </c>
      <c r="BK205" s="210">
        <f>SUM(BK206:BK209)</f>
        <v>0</v>
      </c>
    </row>
    <row r="206" s="1" customFormat="1" ht="16.5" customHeight="1">
      <c r="B206" s="45"/>
      <c r="C206" s="236" t="s">
        <v>567</v>
      </c>
      <c r="D206" s="236" t="s">
        <v>222</v>
      </c>
      <c r="E206" s="237" t="s">
        <v>1985</v>
      </c>
      <c r="F206" s="238" t="s">
        <v>1986</v>
      </c>
      <c r="G206" s="239" t="s">
        <v>1741</v>
      </c>
      <c r="H206" s="240">
        <v>1</v>
      </c>
      <c r="I206" s="241"/>
      <c r="J206" s="242">
        <f>ROUND(I206*H206,2)</f>
        <v>0</v>
      </c>
      <c r="K206" s="238" t="s">
        <v>1685</v>
      </c>
      <c r="L206" s="71"/>
      <c r="M206" s="243" t="s">
        <v>21</v>
      </c>
      <c r="N206" s="244" t="s">
        <v>43</v>
      </c>
      <c r="O206" s="46"/>
      <c r="P206" s="221">
        <f>O206*H206</f>
        <v>0</v>
      </c>
      <c r="Q206" s="221">
        <v>0</v>
      </c>
      <c r="R206" s="221">
        <f>Q206*H206</f>
        <v>0</v>
      </c>
      <c r="S206" s="221">
        <v>0</v>
      </c>
      <c r="T206" s="222">
        <f>S206*H206</f>
        <v>0</v>
      </c>
      <c r="AR206" s="23" t="s">
        <v>188</v>
      </c>
      <c r="AT206" s="23" t="s">
        <v>222</v>
      </c>
      <c r="AU206" s="23" t="s">
        <v>179</v>
      </c>
      <c r="AY206" s="23" t="s">
        <v>181</v>
      </c>
      <c r="BE206" s="223">
        <f>IF(N206="základní",J206,0)</f>
        <v>0</v>
      </c>
      <c r="BF206" s="223">
        <f>IF(N206="snížená",J206,0)</f>
        <v>0</v>
      </c>
      <c r="BG206" s="223">
        <f>IF(N206="zákl. přenesená",J206,0)</f>
        <v>0</v>
      </c>
      <c r="BH206" s="223">
        <f>IF(N206="sníž. přenesená",J206,0)</f>
        <v>0</v>
      </c>
      <c r="BI206" s="223">
        <f>IF(N206="nulová",J206,0)</f>
        <v>0</v>
      </c>
      <c r="BJ206" s="23" t="s">
        <v>80</v>
      </c>
      <c r="BK206" s="223">
        <f>ROUND(I206*H206,2)</f>
        <v>0</v>
      </c>
      <c r="BL206" s="23" t="s">
        <v>188</v>
      </c>
      <c r="BM206" s="23" t="s">
        <v>1987</v>
      </c>
    </row>
    <row r="207" s="1" customFormat="1">
      <c r="B207" s="45"/>
      <c r="C207" s="73"/>
      <c r="D207" s="226" t="s">
        <v>1253</v>
      </c>
      <c r="E207" s="73"/>
      <c r="F207" s="249" t="s">
        <v>1988</v>
      </c>
      <c r="G207" s="73"/>
      <c r="H207" s="73"/>
      <c r="I207" s="183"/>
      <c r="J207" s="73"/>
      <c r="K207" s="73"/>
      <c r="L207" s="71"/>
      <c r="M207" s="250"/>
      <c r="N207" s="46"/>
      <c r="O207" s="46"/>
      <c r="P207" s="46"/>
      <c r="Q207" s="46"/>
      <c r="R207" s="46"/>
      <c r="S207" s="46"/>
      <c r="T207" s="94"/>
      <c r="AT207" s="23" t="s">
        <v>1253</v>
      </c>
      <c r="AU207" s="23" t="s">
        <v>179</v>
      </c>
    </row>
    <row r="208" s="1" customFormat="1" ht="16.5" customHeight="1">
      <c r="B208" s="45"/>
      <c r="C208" s="236" t="s">
        <v>571</v>
      </c>
      <c r="D208" s="236" t="s">
        <v>222</v>
      </c>
      <c r="E208" s="237" t="s">
        <v>1989</v>
      </c>
      <c r="F208" s="238" t="s">
        <v>1990</v>
      </c>
      <c r="G208" s="239" t="s">
        <v>1741</v>
      </c>
      <c r="H208" s="240">
        <v>3</v>
      </c>
      <c r="I208" s="241"/>
      <c r="J208" s="242">
        <f>ROUND(I208*H208,2)</f>
        <v>0</v>
      </c>
      <c r="K208" s="238" t="s">
        <v>1685</v>
      </c>
      <c r="L208" s="71"/>
      <c r="M208" s="243" t="s">
        <v>21</v>
      </c>
      <c r="N208" s="244" t="s">
        <v>43</v>
      </c>
      <c r="O208" s="46"/>
      <c r="P208" s="221">
        <f>O208*H208</f>
        <v>0</v>
      </c>
      <c r="Q208" s="221">
        <v>0</v>
      </c>
      <c r="R208" s="221">
        <f>Q208*H208</f>
        <v>0</v>
      </c>
      <c r="S208" s="221">
        <v>0</v>
      </c>
      <c r="T208" s="222">
        <f>S208*H208</f>
        <v>0</v>
      </c>
      <c r="AR208" s="23" t="s">
        <v>188</v>
      </c>
      <c r="AT208" s="23" t="s">
        <v>222</v>
      </c>
      <c r="AU208" s="23" t="s">
        <v>179</v>
      </c>
      <c r="AY208" s="23" t="s">
        <v>181</v>
      </c>
      <c r="BE208" s="223">
        <f>IF(N208="základní",J208,0)</f>
        <v>0</v>
      </c>
      <c r="BF208" s="223">
        <f>IF(N208="snížená",J208,0)</f>
        <v>0</v>
      </c>
      <c r="BG208" s="223">
        <f>IF(N208="zákl. přenesená",J208,0)</f>
        <v>0</v>
      </c>
      <c r="BH208" s="223">
        <f>IF(N208="sníž. přenesená",J208,0)</f>
        <v>0</v>
      </c>
      <c r="BI208" s="223">
        <f>IF(N208="nulová",J208,0)</f>
        <v>0</v>
      </c>
      <c r="BJ208" s="23" t="s">
        <v>80</v>
      </c>
      <c r="BK208" s="223">
        <f>ROUND(I208*H208,2)</f>
        <v>0</v>
      </c>
      <c r="BL208" s="23" t="s">
        <v>188</v>
      </c>
      <c r="BM208" s="23" t="s">
        <v>1991</v>
      </c>
    </row>
    <row r="209" s="1" customFormat="1">
      <c r="B209" s="45"/>
      <c r="C209" s="73"/>
      <c r="D209" s="226" t="s">
        <v>1253</v>
      </c>
      <c r="E209" s="73"/>
      <c r="F209" s="249" t="s">
        <v>1988</v>
      </c>
      <c r="G209" s="73"/>
      <c r="H209" s="73"/>
      <c r="I209" s="183"/>
      <c r="J209" s="73"/>
      <c r="K209" s="73"/>
      <c r="L209" s="71"/>
      <c r="M209" s="250"/>
      <c r="N209" s="46"/>
      <c r="O209" s="46"/>
      <c r="P209" s="46"/>
      <c r="Q209" s="46"/>
      <c r="R209" s="46"/>
      <c r="S209" s="46"/>
      <c r="T209" s="94"/>
      <c r="AT209" s="23" t="s">
        <v>1253</v>
      </c>
      <c r="AU209" s="23" t="s">
        <v>179</v>
      </c>
    </row>
    <row r="210" s="9" customFormat="1" ht="37.44" customHeight="1">
      <c r="B210" s="197"/>
      <c r="C210" s="198"/>
      <c r="D210" s="199" t="s">
        <v>71</v>
      </c>
      <c r="E210" s="200" t="s">
        <v>1992</v>
      </c>
      <c r="F210" s="200" t="s">
        <v>1993</v>
      </c>
      <c r="G210" s="198"/>
      <c r="H210" s="198"/>
      <c r="I210" s="201"/>
      <c r="J210" s="202">
        <f>BK210</f>
        <v>0</v>
      </c>
      <c r="K210" s="198"/>
      <c r="L210" s="203"/>
      <c r="M210" s="204"/>
      <c r="N210" s="205"/>
      <c r="O210" s="205"/>
      <c r="P210" s="206">
        <f>SUM(P211:P213)</f>
        <v>0</v>
      </c>
      <c r="Q210" s="205"/>
      <c r="R210" s="206">
        <f>SUM(R211:R213)</f>
        <v>0</v>
      </c>
      <c r="S210" s="205"/>
      <c r="T210" s="207">
        <f>SUM(T211:T213)</f>
        <v>0</v>
      </c>
      <c r="AR210" s="208" t="s">
        <v>188</v>
      </c>
      <c r="AT210" s="209" t="s">
        <v>71</v>
      </c>
      <c r="AU210" s="209" t="s">
        <v>72</v>
      </c>
      <c r="AY210" s="208" t="s">
        <v>181</v>
      </c>
      <c r="BK210" s="210">
        <f>SUM(BK211:BK213)</f>
        <v>0</v>
      </c>
    </row>
    <row r="211" s="1" customFormat="1" ht="16.5" customHeight="1">
      <c r="B211" s="45"/>
      <c r="C211" s="236" t="s">
        <v>577</v>
      </c>
      <c r="D211" s="236" t="s">
        <v>222</v>
      </c>
      <c r="E211" s="237" t="s">
        <v>1994</v>
      </c>
      <c r="F211" s="238" t="s">
        <v>1995</v>
      </c>
      <c r="G211" s="239" t="s">
        <v>1996</v>
      </c>
      <c r="H211" s="240">
        <v>25</v>
      </c>
      <c r="I211" s="241"/>
      <c r="J211" s="242">
        <f>ROUND(I211*H211,2)</f>
        <v>0</v>
      </c>
      <c r="K211" s="238" t="s">
        <v>1685</v>
      </c>
      <c r="L211" s="71"/>
      <c r="M211" s="243" t="s">
        <v>21</v>
      </c>
      <c r="N211" s="244" t="s">
        <v>43</v>
      </c>
      <c r="O211" s="46"/>
      <c r="P211" s="221">
        <f>O211*H211</f>
        <v>0</v>
      </c>
      <c r="Q211" s="221">
        <v>0</v>
      </c>
      <c r="R211" s="221">
        <f>Q211*H211</f>
        <v>0</v>
      </c>
      <c r="S211" s="221">
        <v>0</v>
      </c>
      <c r="T211" s="222">
        <f>S211*H211</f>
        <v>0</v>
      </c>
      <c r="AR211" s="23" t="s">
        <v>188</v>
      </c>
      <c r="AT211" s="23" t="s">
        <v>222</v>
      </c>
      <c r="AU211" s="23" t="s">
        <v>80</v>
      </c>
      <c r="AY211" s="23" t="s">
        <v>181</v>
      </c>
      <c r="BE211" s="223">
        <f>IF(N211="základní",J211,0)</f>
        <v>0</v>
      </c>
      <c r="BF211" s="223">
        <f>IF(N211="snížená",J211,0)</f>
        <v>0</v>
      </c>
      <c r="BG211" s="223">
        <f>IF(N211="zákl. přenesená",J211,0)</f>
        <v>0</v>
      </c>
      <c r="BH211" s="223">
        <f>IF(N211="sníž. přenesená",J211,0)</f>
        <v>0</v>
      </c>
      <c r="BI211" s="223">
        <f>IF(N211="nulová",J211,0)</f>
        <v>0</v>
      </c>
      <c r="BJ211" s="23" t="s">
        <v>80</v>
      </c>
      <c r="BK211" s="223">
        <f>ROUND(I211*H211,2)</f>
        <v>0</v>
      </c>
      <c r="BL211" s="23" t="s">
        <v>188</v>
      </c>
      <c r="BM211" s="23" t="s">
        <v>1997</v>
      </c>
    </row>
    <row r="212" s="1" customFormat="1" ht="16.5" customHeight="1">
      <c r="B212" s="45"/>
      <c r="C212" s="236" t="s">
        <v>581</v>
      </c>
      <c r="D212" s="236" t="s">
        <v>222</v>
      </c>
      <c r="E212" s="237" t="s">
        <v>1998</v>
      </c>
      <c r="F212" s="238" t="s">
        <v>1999</v>
      </c>
      <c r="G212" s="239" t="s">
        <v>1996</v>
      </c>
      <c r="H212" s="240">
        <v>72</v>
      </c>
      <c r="I212" s="241"/>
      <c r="J212" s="242">
        <f>ROUND(I212*H212,2)</f>
        <v>0</v>
      </c>
      <c r="K212" s="238" t="s">
        <v>1685</v>
      </c>
      <c r="L212" s="71"/>
      <c r="M212" s="243" t="s">
        <v>21</v>
      </c>
      <c r="N212" s="244" t="s">
        <v>43</v>
      </c>
      <c r="O212" s="46"/>
      <c r="P212" s="221">
        <f>O212*H212</f>
        <v>0</v>
      </c>
      <c r="Q212" s="221">
        <v>0</v>
      </c>
      <c r="R212" s="221">
        <f>Q212*H212</f>
        <v>0</v>
      </c>
      <c r="S212" s="221">
        <v>0</v>
      </c>
      <c r="T212" s="222">
        <f>S212*H212</f>
        <v>0</v>
      </c>
      <c r="AR212" s="23" t="s">
        <v>188</v>
      </c>
      <c r="AT212" s="23" t="s">
        <v>222</v>
      </c>
      <c r="AU212" s="23" t="s">
        <v>80</v>
      </c>
      <c r="AY212" s="23" t="s">
        <v>181</v>
      </c>
      <c r="BE212" s="223">
        <f>IF(N212="základní",J212,0)</f>
        <v>0</v>
      </c>
      <c r="BF212" s="223">
        <f>IF(N212="snížená",J212,0)</f>
        <v>0</v>
      </c>
      <c r="BG212" s="223">
        <f>IF(N212="zákl. přenesená",J212,0)</f>
        <v>0</v>
      </c>
      <c r="BH212" s="223">
        <f>IF(N212="sníž. přenesená",J212,0)</f>
        <v>0</v>
      </c>
      <c r="BI212" s="223">
        <f>IF(N212="nulová",J212,0)</f>
        <v>0</v>
      </c>
      <c r="BJ212" s="23" t="s">
        <v>80</v>
      </c>
      <c r="BK212" s="223">
        <f>ROUND(I212*H212,2)</f>
        <v>0</v>
      </c>
      <c r="BL212" s="23" t="s">
        <v>188</v>
      </c>
      <c r="BM212" s="23" t="s">
        <v>2000</v>
      </c>
    </row>
    <row r="213" s="1" customFormat="1" ht="16.5" customHeight="1">
      <c r="B213" s="45"/>
      <c r="C213" s="236" t="s">
        <v>583</v>
      </c>
      <c r="D213" s="236" t="s">
        <v>222</v>
      </c>
      <c r="E213" s="237" t="s">
        <v>2001</v>
      </c>
      <c r="F213" s="238" t="s">
        <v>2002</v>
      </c>
      <c r="G213" s="239" t="s">
        <v>1996</v>
      </c>
      <c r="H213" s="240">
        <v>24</v>
      </c>
      <c r="I213" s="241"/>
      <c r="J213" s="242">
        <f>ROUND(I213*H213,2)</f>
        <v>0</v>
      </c>
      <c r="K213" s="238" t="s">
        <v>1685</v>
      </c>
      <c r="L213" s="71"/>
      <c r="M213" s="243" t="s">
        <v>21</v>
      </c>
      <c r="N213" s="251" t="s">
        <v>43</v>
      </c>
      <c r="O213" s="246"/>
      <c r="P213" s="247">
        <f>O213*H213</f>
        <v>0</v>
      </c>
      <c r="Q213" s="247">
        <v>0</v>
      </c>
      <c r="R213" s="247">
        <f>Q213*H213</f>
        <v>0</v>
      </c>
      <c r="S213" s="247">
        <v>0</v>
      </c>
      <c r="T213" s="248">
        <f>S213*H213</f>
        <v>0</v>
      </c>
      <c r="AR213" s="23" t="s">
        <v>188</v>
      </c>
      <c r="AT213" s="23" t="s">
        <v>222</v>
      </c>
      <c r="AU213" s="23" t="s">
        <v>80</v>
      </c>
      <c r="AY213" s="23" t="s">
        <v>181</v>
      </c>
      <c r="BE213" s="223">
        <f>IF(N213="základní",J213,0)</f>
        <v>0</v>
      </c>
      <c r="BF213" s="223">
        <f>IF(N213="snížená",J213,0)</f>
        <v>0</v>
      </c>
      <c r="BG213" s="223">
        <f>IF(N213="zákl. přenesená",J213,0)</f>
        <v>0</v>
      </c>
      <c r="BH213" s="223">
        <f>IF(N213="sníž. přenesená",J213,0)</f>
        <v>0</v>
      </c>
      <c r="BI213" s="223">
        <f>IF(N213="nulová",J213,0)</f>
        <v>0</v>
      </c>
      <c r="BJ213" s="23" t="s">
        <v>80</v>
      </c>
      <c r="BK213" s="223">
        <f>ROUND(I213*H213,2)</f>
        <v>0</v>
      </c>
      <c r="BL213" s="23" t="s">
        <v>188</v>
      </c>
      <c r="BM213" s="23" t="s">
        <v>2003</v>
      </c>
    </row>
    <row r="214" s="1" customFormat="1" ht="6.96" customHeight="1">
      <c r="B214" s="66"/>
      <c r="C214" s="67"/>
      <c r="D214" s="67"/>
      <c r="E214" s="67"/>
      <c r="F214" s="67"/>
      <c r="G214" s="67"/>
      <c r="H214" s="67"/>
      <c r="I214" s="165"/>
      <c r="J214" s="67"/>
      <c r="K214" s="67"/>
      <c r="L214" s="71"/>
    </row>
  </sheetData>
  <sheetProtection sheet="1" autoFilter="0" formatColumns="0" formatRows="0" objects="1" scenarios="1" spinCount="100000" saltValue="uKhWx01vlXEj5imrZYW3KUnsfBaUdV+4aVAsFxU1ykULEWfXRn2S5UZCZcI3QwVd7+UyFUPDR3ZRlrDwM/W0oA==" hashValue="I6hCDgPG/xDkaiQGV1tcejxID88uEIiIQksCT8Gp0xsqSU2ISI/hJFVf5L1+tG+OgPvyOUvsUmJ54pKlbuU31g==" algorithmName="SHA-512" password="CC35"/>
  <autoFilter ref="C90:K213"/>
  <mergeCells count="10">
    <mergeCell ref="E7:H7"/>
    <mergeCell ref="E9:H9"/>
    <mergeCell ref="E24:H24"/>
    <mergeCell ref="E45:H45"/>
    <mergeCell ref="E47:H47"/>
    <mergeCell ref="J51:J52"/>
    <mergeCell ref="E81:H81"/>
    <mergeCell ref="E83:H83"/>
    <mergeCell ref="G1:H1"/>
    <mergeCell ref="L2:V2"/>
  </mergeCells>
  <hyperlinks>
    <hyperlink ref="F1:G1" location="C2" display="1) Krycí list soupisu"/>
    <hyperlink ref="G1:H1" location="C54" display="2) Rekapitulace"/>
    <hyperlink ref="J1" location="C90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122</v>
      </c>
      <c r="G1" s="138" t="s">
        <v>123</v>
      </c>
      <c r="H1" s="138"/>
      <c r="I1" s="139"/>
      <c r="J1" s="138" t="s">
        <v>124</v>
      </c>
      <c r="K1" s="137" t="s">
        <v>125</v>
      </c>
      <c r="L1" s="138" t="s">
        <v>126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91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82</v>
      </c>
    </row>
    <row r="4" ht="36.96" customHeight="1">
      <c r="B4" s="27"/>
      <c r="C4" s="28"/>
      <c r="D4" s="29" t="s">
        <v>127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Novostavba 2. areálu MŠ Hostivice - Finalizace projektu 11.7.2018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128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2004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24</v>
      </c>
      <c r="G12" s="46"/>
      <c r="H12" s="46"/>
      <c r="I12" s="145" t="s">
        <v>25</v>
      </c>
      <c r="J12" s="146" t="str">
        <f>'Rekapitulace stavby'!AN8</f>
        <v>1. 3. 2018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">
        <v>29</v>
      </c>
      <c r="K14" s="50"/>
    </row>
    <row r="15" s="1" customFormat="1" ht="18" customHeight="1">
      <c r="B15" s="45"/>
      <c r="C15" s="46"/>
      <c r="D15" s="46"/>
      <c r="E15" s="34" t="s">
        <v>30</v>
      </c>
      <c r="F15" s="46"/>
      <c r="G15" s="46"/>
      <c r="H15" s="46"/>
      <c r="I15" s="145" t="s">
        <v>31</v>
      </c>
      <c r="J15" s="34" t="s">
        <v>21</v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32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31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34</v>
      </c>
      <c r="E20" s="46"/>
      <c r="F20" s="46"/>
      <c r="G20" s="46"/>
      <c r="H20" s="46"/>
      <c r="I20" s="145" t="s">
        <v>28</v>
      </c>
      <c r="J20" s="34" t="s">
        <v>21</v>
      </c>
      <c r="K20" s="50"/>
    </row>
    <row r="21" s="1" customFormat="1" ht="18" customHeight="1">
      <c r="B21" s="45"/>
      <c r="C21" s="46"/>
      <c r="D21" s="46"/>
      <c r="E21" s="34" t="s">
        <v>24</v>
      </c>
      <c r="F21" s="46"/>
      <c r="G21" s="46"/>
      <c r="H21" s="46"/>
      <c r="I21" s="145" t="s">
        <v>31</v>
      </c>
      <c r="J21" s="34" t="s">
        <v>21</v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38</v>
      </c>
      <c r="E27" s="46"/>
      <c r="F27" s="46"/>
      <c r="G27" s="46"/>
      <c r="H27" s="46"/>
      <c r="I27" s="143"/>
      <c r="J27" s="154">
        <f>ROUND(J122,2)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40</v>
      </c>
      <c r="G29" s="46"/>
      <c r="H29" s="46"/>
      <c r="I29" s="155" t="s">
        <v>39</v>
      </c>
      <c r="J29" s="51" t="s">
        <v>41</v>
      </c>
      <c r="K29" s="50"/>
    </row>
    <row r="30" s="1" customFormat="1" ht="14.4" customHeight="1">
      <c r="B30" s="45"/>
      <c r="C30" s="46"/>
      <c r="D30" s="54" t="s">
        <v>42</v>
      </c>
      <c r="E30" s="54" t="s">
        <v>43</v>
      </c>
      <c r="F30" s="156">
        <f>ROUND(SUM(BE122:BE359), 2)</f>
        <v>0</v>
      </c>
      <c r="G30" s="46"/>
      <c r="H30" s="46"/>
      <c r="I30" s="157">
        <v>0.20999999999999999</v>
      </c>
      <c r="J30" s="156">
        <f>ROUND(ROUND((SUM(BE122:BE359)), 2)*I30, 2)</f>
        <v>0</v>
      </c>
      <c r="K30" s="50"/>
    </row>
    <row r="31" s="1" customFormat="1" ht="14.4" customHeight="1">
      <c r="B31" s="45"/>
      <c r="C31" s="46"/>
      <c r="D31" s="46"/>
      <c r="E31" s="54" t="s">
        <v>44</v>
      </c>
      <c r="F31" s="156">
        <f>ROUND(SUM(BF122:BF359), 2)</f>
        <v>0</v>
      </c>
      <c r="G31" s="46"/>
      <c r="H31" s="46"/>
      <c r="I31" s="157">
        <v>0.14999999999999999</v>
      </c>
      <c r="J31" s="156">
        <f>ROUND(ROUND((SUM(BF122:BF359)),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45</v>
      </c>
      <c r="F32" s="156">
        <f>ROUND(SUM(BG122:BG359),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46</v>
      </c>
      <c r="F33" s="156">
        <f>ROUND(SUM(BH122:BH359),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47</v>
      </c>
      <c r="F34" s="156">
        <f>ROUND(SUM(BI122:BI359),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48</v>
      </c>
      <c r="E36" s="97"/>
      <c r="F36" s="97"/>
      <c r="G36" s="160" t="s">
        <v>49</v>
      </c>
      <c r="H36" s="161" t="s">
        <v>50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130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Novostavba 2. areálu MŠ Hostivice - Finalizace projektu 11.7.2018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128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D.1.4_B - Vzduchotechnika a vytápění, chlazení, větrání - VZD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 xml:space="preserve"> </v>
      </c>
      <c r="G49" s="46"/>
      <c r="H49" s="46"/>
      <c r="I49" s="145" t="s">
        <v>25</v>
      </c>
      <c r="J49" s="146" t="str">
        <f>IF(J12="","",J12)</f>
        <v>1. 3. 2018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>Město Hostivice</v>
      </c>
      <c r="G51" s="46"/>
      <c r="H51" s="46"/>
      <c r="I51" s="145" t="s">
        <v>34</v>
      </c>
      <c r="J51" s="43" t="str">
        <f>E21</f>
        <v xml:space="preserve"> </v>
      </c>
      <c r="K51" s="50"/>
    </row>
    <row r="52" s="1" customFormat="1" ht="14.4" customHeight="1">
      <c r="B52" s="45"/>
      <c r="C52" s="39" t="s">
        <v>32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131</v>
      </c>
      <c r="D54" s="158"/>
      <c r="E54" s="158"/>
      <c r="F54" s="158"/>
      <c r="G54" s="158"/>
      <c r="H54" s="158"/>
      <c r="I54" s="172"/>
      <c r="J54" s="173" t="s">
        <v>132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133</v>
      </c>
      <c r="D56" s="46"/>
      <c r="E56" s="46"/>
      <c r="F56" s="46"/>
      <c r="G56" s="46"/>
      <c r="H56" s="46"/>
      <c r="I56" s="143"/>
      <c r="J56" s="154">
        <f>J122</f>
        <v>0</v>
      </c>
      <c r="K56" s="50"/>
      <c r="AU56" s="23" t="s">
        <v>134</v>
      </c>
    </row>
    <row r="57" s="7" customFormat="1" ht="24.96" customHeight="1">
      <c r="B57" s="176"/>
      <c r="C57" s="177"/>
      <c r="D57" s="178" t="s">
        <v>2005</v>
      </c>
      <c r="E57" s="179"/>
      <c r="F57" s="179"/>
      <c r="G57" s="179"/>
      <c r="H57" s="179"/>
      <c r="I57" s="180"/>
      <c r="J57" s="181">
        <f>J123</f>
        <v>0</v>
      </c>
      <c r="K57" s="182"/>
    </row>
    <row r="58" s="11" customFormat="1" ht="19.92" customHeight="1">
      <c r="B58" s="252"/>
      <c r="C58" s="253"/>
      <c r="D58" s="254" t="s">
        <v>2006</v>
      </c>
      <c r="E58" s="255"/>
      <c r="F58" s="255"/>
      <c r="G58" s="255"/>
      <c r="H58" s="255"/>
      <c r="I58" s="256"/>
      <c r="J58" s="257">
        <f>J124</f>
        <v>0</v>
      </c>
      <c r="K58" s="258"/>
    </row>
    <row r="59" s="11" customFormat="1" ht="14.88" customHeight="1">
      <c r="B59" s="252"/>
      <c r="C59" s="253"/>
      <c r="D59" s="254" t="s">
        <v>2007</v>
      </c>
      <c r="E59" s="255"/>
      <c r="F59" s="255"/>
      <c r="G59" s="255"/>
      <c r="H59" s="255"/>
      <c r="I59" s="256"/>
      <c r="J59" s="257">
        <f>J125</f>
        <v>0</v>
      </c>
      <c r="K59" s="258"/>
    </row>
    <row r="60" s="11" customFormat="1" ht="21.84" customHeight="1">
      <c r="B60" s="252"/>
      <c r="C60" s="253"/>
      <c r="D60" s="254" t="s">
        <v>2008</v>
      </c>
      <c r="E60" s="255"/>
      <c r="F60" s="255"/>
      <c r="G60" s="255"/>
      <c r="H60" s="255"/>
      <c r="I60" s="256"/>
      <c r="J60" s="257">
        <f>J126</f>
        <v>0</v>
      </c>
      <c r="K60" s="258"/>
    </row>
    <row r="61" s="11" customFormat="1" ht="21.84" customHeight="1">
      <c r="B61" s="252"/>
      <c r="C61" s="253"/>
      <c r="D61" s="254" t="s">
        <v>2009</v>
      </c>
      <c r="E61" s="255"/>
      <c r="F61" s="255"/>
      <c r="G61" s="255"/>
      <c r="H61" s="255"/>
      <c r="I61" s="256"/>
      <c r="J61" s="257">
        <f>J130</f>
        <v>0</v>
      </c>
      <c r="K61" s="258"/>
    </row>
    <row r="62" s="11" customFormat="1" ht="21.84" customHeight="1">
      <c r="B62" s="252"/>
      <c r="C62" s="253"/>
      <c r="D62" s="254" t="s">
        <v>2010</v>
      </c>
      <c r="E62" s="255"/>
      <c r="F62" s="255"/>
      <c r="G62" s="255"/>
      <c r="H62" s="255"/>
      <c r="I62" s="256"/>
      <c r="J62" s="257">
        <f>J134</f>
        <v>0</v>
      </c>
      <c r="K62" s="258"/>
    </row>
    <row r="63" s="11" customFormat="1" ht="21.84" customHeight="1">
      <c r="B63" s="252"/>
      <c r="C63" s="253"/>
      <c r="D63" s="254" t="s">
        <v>2011</v>
      </c>
      <c r="E63" s="255"/>
      <c r="F63" s="255"/>
      <c r="G63" s="255"/>
      <c r="H63" s="255"/>
      <c r="I63" s="256"/>
      <c r="J63" s="257">
        <f>J139</f>
        <v>0</v>
      </c>
      <c r="K63" s="258"/>
    </row>
    <row r="64" s="11" customFormat="1" ht="21.84" customHeight="1">
      <c r="B64" s="252"/>
      <c r="C64" s="253"/>
      <c r="D64" s="254" t="s">
        <v>2012</v>
      </c>
      <c r="E64" s="255"/>
      <c r="F64" s="255"/>
      <c r="G64" s="255"/>
      <c r="H64" s="255"/>
      <c r="I64" s="256"/>
      <c r="J64" s="257">
        <f>J143</f>
        <v>0</v>
      </c>
      <c r="K64" s="258"/>
    </row>
    <row r="65" s="11" customFormat="1" ht="21.84" customHeight="1">
      <c r="B65" s="252"/>
      <c r="C65" s="253"/>
      <c r="D65" s="254" t="s">
        <v>2013</v>
      </c>
      <c r="E65" s="255"/>
      <c r="F65" s="255"/>
      <c r="G65" s="255"/>
      <c r="H65" s="255"/>
      <c r="I65" s="256"/>
      <c r="J65" s="257">
        <f>J148</f>
        <v>0</v>
      </c>
      <c r="K65" s="258"/>
    </row>
    <row r="66" s="11" customFormat="1" ht="21.84" customHeight="1">
      <c r="B66" s="252"/>
      <c r="C66" s="253"/>
      <c r="D66" s="254" t="s">
        <v>2014</v>
      </c>
      <c r="E66" s="255"/>
      <c r="F66" s="255"/>
      <c r="G66" s="255"/>
      <c r="H66" s="255"/>
      <c r="I66" s="256"/>
      <c r="J66" s="257">
        <f>J156</f>
        <v>0</v>
      </c>
      <c r="K66" s="258"/>
    </row>
    <row r="67" s="11" customFormat="1" ht="21.84" customHeight="1">
      <c r="B67" s="252"/>
      <c r="C67" s="253"/>
      <c r="D67" s="254" t="s">
        <v>2015</v>
      </c>
      <c r="E67" s="255"/>
      <c r="F67" s="255"/>
      <c r="G67" s="255"/>
      <c r="H67" s="255"/>
      <c r="I67" s="256"/>
      <c r="J67" s="257">
        <f>J170</f>
        <v>0</v>
      </c>
      <c r="K67" s="258"/>
    </row>
    <row r="68" s="11" customFormat="1" ht="21.84" customHeight="1">
      <c r="B68" s="252"/>
      <c r="C68" s="253"/>
      <c r="D68" s="254" t="s">
        <v>2016</v>
      </c>
      <c r="E68" s="255"/>
      <c r="F68" s="255"/>
      <c r="G68" s="255"/>
      <c r="H68" s="255"/>
      <c r="I68" s="256"/>
      <c r="J68" s="257">
        <f>J184</f>
        <v>0</v>
      </c>
      <c r="K68" s="258"/>
    </row>
    <row r="69" s="11" customFormat="1" ht="21.84" customHeight="1">
      <c r="B69" s="252"/>
      <c r="C69" s="253"/>
      <c r="D69" s="254" t="s">
        <v>2017</v>
      </c>
      <c r="E69" s="255"/>
      <c r="F69" s="255"/>
      <c r="G69" s="255"/>
      <c r="H69" s="255"/>
      <c r="I69" s="256"/>
      <c r="J69" s="257">
        <f>J191</f>
        <v>0</v>
      </c>
      <c r="K69" s="258"/>
    </row>
    <row r="70" s="11" customFormat="1" ht="21.84" customHeight="1">
      <c r="B70" s="252"/>
      <c r="C70" s="253"/>
      <c r="D70" s="254" t="s">
        <v>2018</v>
      </c>
      <c r="E70" s="255"/>
      <c r="F70" s="255"/>
      <c r="G70" s="255"/>
      <c r="H70" s="255"/>
      <c r="I70" s="256"/>
      <c r="J70" s="257">
        <f>J195</f>
        <v>0</v>
      </c>
      <c r="K70" s="258"/>
    </row>
    <row r="71" s="11" customFormat="1" ht="21.84" customHeight="1">
      <c r="B71" s="252"/>
      <c r="C71" s="253"/>
      <c r="D71" s="254" t="s">
        <v>2019</v>
      </c>
      <c r="E71" s="255"/>
      <c r="F71" s="255"/>
      <c r="G71" s="255"/>
      <c r="H71" s="255"/>
      <c r="I71" s="256"/>
      <c r="J71" s="257">
        <f>J198</f>
        <v>0</v>
      </c>
      <c r="K71" s="258"/>
    </row>
    <row r="72" s="11" customFormat="1" ht="19.92" customHeight="1">
      <c r="B72" s="252"/>
      <c r="C72" s="253"/>
      <c r="D72" s="254" t="s">
        <v>2020</v>
      </c>
      <c r="E72" s="255"/>
      <c r="F72" s="255"/>
      <c r="G72" s="255"/>
      <c r="H72" s="255"/>
      <c r="I72" s="256"/>
      <c r="J72" s="257">
        <f>J202</f>
        <v>0</v>
      </c>
      <c r="K72" s="258"/>
    </row>
    <row r="73" s="11" customFormat="1" ht="14.88" customHeight="1">
      <c r="B73" s="252"/>
      <c r="C73" s="253"/>
      <c r="D73" s="254" t="s">
        <v>2021</v>
      </c>
      <c r="E73" s="255"/>
      <c r="F73" s="255"/>
      <c r="G73" s="255"/>
      <c r="H73" s="255"/>
      <c r="I73" s="256"/>
      <c r="J73" s="257">
        <f>J208</f>
        <v>0</v>
      </c>
      <c r="K73" s="258"/>
    </row>
    <row r="74" s="11" customFormat="1" ht="21.84" customHeight="1">
      <c r="B74" s="252"/>
      <c r="C74" s="253"/>
      <c r="D74" s="254" t="s">
        <v>2022</v>
      </c>
      <c r="E74" s="255"/>
      <c r="F74" s="255"/>
      <c r="G74" s="255"/>
      <c r="H74" s="255"/>
      <c r="I74" s="256"/>
      <c r="J74" s="257">
        <f>J212</f>
        <v>0</v>
      </c>
      <c r="K74" s="258"/>
    </row>
    <row r="75" s="11" customFormat="1" ht="21.84" customHeight="1">
      <c r="B75" s="252"/>
      <c r="C75" s="253"/>
      <c r="D75" s="254" t="s">
        <v>2023</v>
      </c>
      <c r="E75" s="255"/>
      <c r="F75" s="255"/>
      <c r="G75" s="255"/>
      <c r="H75" s="255"/>
      <c r="I75" s="256"/>
      <c r="J75" s="257">
        <f>J215</f>
        <v>0</v>
      </c>
      <c r="K75" s="258"/>
    </row>
    <row r="76" s="11" customFormat="1" ht="21.84" customHeight="1">
      <c r="B76" s="252"/>
      <c r="C76" s="253"/>
      <c r="D76" s="254" t="s">
        <v>2012</v>
      </c>
      <c r="E76" s="255"/>
      <c r="F76" s="255"/>
      <c r="G76" s="255"/>
      <c r="H76" s="255"/>
      <c r="I76" s="256"/>
      <c r="J76" s="257">
        <f>J218</f>
        <v>0</v>
      </c>
      <c r="K76" s="258"/>
    </row>
    <row r="77" s="11" customFormat="1" ht="21.84" customHeight="1">
      <c r="B77" s="252"/>
      <c r="C77" s="253"/>
      <c r="D77" s="254" t="s">
        <v>2013</v>
      </c>
      <c r="E77" s="255"/>
      <c r="F77" s="255"/>
      <c r="G77" s="255"/>
      <c r="H77" s="255"/>
      <c r="I77" s="256"/>
      <c r="J77" s="257">
        <f>J225</f>
        <v>0</v>
      </c>
      <c r="K77" s="258"/>
    </row>
    <row r="78" s="11" customFormat="1" ht="21.84" customHeight="1">
      <c r="B78" s="252"/>
      <c r="C78" s="253"/>
      <c r="D78" s="254" t="s">
        <v>2014</v>
      </c>
      <c r="E78" s="255"/>
      <c r="F78" s="255"/>
      <c r="G78" s="255"/>
      <c r="H78" s="255"/>
      <c r="I78" s="256"/>
      <c r="J78" s="257">
        <f>J232</f>
        <v>0</v>
      </c>
      <c r="K78" s="258"/>
    </row>
    <row r="79" s="11" customFormat="1" ht="21.84" customHeight="1">
      <c r="B79" s="252"/>
      <c r="C79" s="253"/>
      <c r="D79" s="254" t="s">
        <v>2024</v>
      </c>
      <c r="E79" s="255"/>
      <c r="F79" s="255"/>
      <c r="G79" s="255"/>
      <c r="H79" s="255"/>
      <c r="I79" s="256"/>
      <c r="J79" s="257">
        <f>J237</f>
        <v>0</v>
      </c>
      <c r="K79" s="258"/>
    </row>
    <row r="80" s="11" customFormat="1" ht="21.84" customHeight="1">
      <c r="B80" s="252"/>
      <c r="C80" s="253"/>
      <c r="D80" s="254" t="s">
        <v>2025</v>
      </c>
      <c r="E80" s="255"/>
      <c r="F80" s="255"/>
      <c r="G80" s="255"/>
      <c r="H80" s="255"/>
      <c r="I80" s="256"/>
      <c r="J80" s="257">
        <f>J243</f>
        <v>0</v>
      </c>
      <c r="K80" s="258"/>
    </row>
    <row r="81" s="11" customFormat="1" ht="21.84" customHeight="1">
      <c r="B81" s="252"/>
      <c r="C81" s="253"/>
      <c r="D81" s="254" t="s">
        <v>2015</v>
      </c>
      <c r="E81" s="255"/>
      <c r="F81" s="255"/>
      <c r="G81" s="255"/>
      <c r="H81" s="255"/>
      <c r="I81" s="256"/>
      <c r="J81" s="257">
        <f>J245</f>
        <v>0</v>
      </c>
      <c r="K81" s="258"/>
    </row>
    <row r="82" s="11" customFormat="1" ht="21.84" customHeight="1">
      <c r="B82" s="252"/>
      <c r="C82" s="253"/>
      <c r="D82" s="254" t="s">
        <v>2016</v>
      </c>
      <c r="E82" s="255"/>
      <c r="F82" s="255"/>
      <c r="G82" s="255"/>
      <c r="H82" s="255"/>
      <c r="I82" s="256"/>
      <c r="J82" s="257">
        <f>J255</f>
        <v>0</v>
      </c>
      <c r="K82" s="258"/>
    </row>
    <row r="83" s="11" customFormat="1" ht="21.84" customHeight="1">
      <c r="B83" s="252"/>
      <c r="C83" s="253"/>
      <c r="D83" s="254" t="s">
        <v>2017</v>
      </c>
      <c r="E83" s="255"/>
      <c r="F83" s="255"/>
      <c r="G83" s="255"/>
      <c r="H83" s="255"/>
      <c r="I83" s="256"/>
      <c r="J83" s="257">
        <f>J262</f>
        <v>0</v>
      </c>
      <c r="K83" s="258"/>
    </row>
    <row r="84" s="11" customFormat="1" ht="21.84" customHeight="1">
      <c r="B84" s="252"/>
      <c r="C84" s="253"/>
      <c r="D84" s="254" t="s">
        <v>2018</v>
      </c>
      <c r="E84" s="255"/>
      <c r="F84" s="255"/>
      <c r="G84" s="255"/>
      <c r="H84" s="255"/>
      <c r="I84" s="256"/>
      <c r="J84" s="257">
        <f>J265</f>
        <v>0</v>
      </c>
      <c r="K84" s="258"/>
    </row>
    <row r="85" s="11" customFormat="1" ht="21.84" customHeight="1">
      <c r="B85" s="252"/>
      <c r="C85" s="253"/>
      <c r="D85" s="254" t="s">
        <v>2019</v>
      </c>
      <c r="E85" s="255"/>
      <c r="F85" s="255"/>
      <c r="G85" s="255"/>
      <c r="H85" s="255"/>
      <c r="I85" s="256"/>
      <c r="J85" s="257">
        <f>J268</f>
        <v>0</v>
      </c>
      <c r="K85" s="258"/>
    </row>
    <row r="86" s="11" customFormat="1" ht="19.92" customHeight="1">
      <c r="B86" s="252"/>
      <c r="C86" s="253"/>
      <c r="D86" s="254" t="s">
        <v>2026</v>
      </c>
      <c r="E86" s="255"/>
      <c r="F86" s="255"/>
      <c r="G86" s="255"/>
      <c r="H86" s="255"/>
      <c r="I86" s="256"/>
      <c r="J86" s="257">
        <f>J272</f>
        <v>0</v>
      </c>
      <c r="K86" s="258"/>
    </row>
    <row r="87" s="11" customFormat="1" ht="14.88" customHeight="1">
      <c r="B87" s="252"/>
      <c r="C87" s="253"/>
      <c r="D87" s="254" t="s">
        <v>2027</v>
      </c>
      <c r="E87" s="255"/>
      <c r="F87" s="255"/>
      <c r="G87" s="255"/>
      <c r="H87" s="255"/>
      <c r="I87" s="256"/>
      <c r="J87" s="257">
        <f>J284</f>
        <v>0</v>
      </c>
      <c r="K87" s="258"/>
    </row>
    <row r="88" s="11" customFormat="1" ht="21.84" customHeight="1">
      <c r="B88" s="252"/>
      <c r="C88" s="253"/>
      <c r="D88" s="254" t="s">
        <v>2028</v>
      </c>
      <c r="E88" s="255"/>
      <c r="F88" s="255"/>
      <c r="G88" s="255"/>
      <c r="H88" s="255"/>
      <c r="I88" s="256"/>
      <c r="J88" s="257">
        <f>J287</f>
        <v>0</v>
      </c>
      <c r="K88" s="258"/>
    </row>
    <row r="89" s="11" customFormat="1" ht="21.84" customHeight="1">
      <c r="B89" s="252"/>
      <c r="C89" s="253"/>
      <c r="D89" s="254" t="s">
        <v>2029</v>
      </c>
      <c r="E89" s="255"/>
      <c r="F89" s="255"/>
      <c r="G89" s="255"/>
      <c r="H89" s="255"/>
      <c r="I89" s="256"/>
      <c r="J89" s="257">
        <f>J291</f>
        <v>0</v>
      </c>
      <c r="K89" s="258"/>
    </row>
    <row r="90" s="11" customFormat="1" ht="21.84" customHeight="1">
      <c r="B90" s="252"/>
      <c r="C90" s="253"/>
      <c r="D90" s="254" t="s">
        <v>2030</v>
      </c>
      <c r="E90" s="255"/>
      <c r="F90" s="255"/>
      <c r="G90" s="255"/>
      <c r="H90" s="255"/>
      <c r="I90" s="256"/>
      <c r="J90" s="257">
        <f>J293</f>
        <v>0</v>
      </c>
      <c r="K90" s="258"/>
    </row>
    <row r="91" s="11" customFormat="1" ht="21.84" customHeight="1">
      <c r="B91" s="252"/>
      <c r="C91" s="253"/>
      <c r="D91" s="254" t="s">
        <v>2031</v>
      </c>
      <c r="E91" s="255"/>
      <c r="F91" s="255"/>
      <c r="G91" s="255"/>
      <c r="H91" s="255"/>
      <c r="I91" s="256"/>
      <c r="J91" s="257">
        <f>J301</f>
        <v>0</v>
      </c>
      <c r="K91" s="258"/>
    </row>
    <row r="92" s="11" customFormat="1" ht="21.84" customHeight="1">
      <c r="B92" s="252"/>
      <c r="C92" s="253"/>
      <c r="D92" s="254" t="s">
        <v>2032</v>
      </c>
      <c r="E92" s="255"/>
      <c r="F92" s="255"/>
      <c r="G92" s="255"/>
      <c r="H92" s="255"/>
      <c r="I92" s="256"/>
      <c r="J92" s="257">
        <f>J305</f>
        <v>0</v>
      </c>
      <c r="K92" s="258"/>
    </row>
    <row r="93" s="11" customFormat="1" ht="21.84" customHeight="1">
      <c r="B93" s="252"/>
      <c r="C93" s="253"/>
      <c r="D93" s="254" t="s">
        <v>2033</v>
      </c>
      <c r="E93" s="255"/>
      <c r="F93" s="255"/>
      <c r="G93" s="255"/>
      <c r="H93" s="255"/>
      <c r="I93" s="256"/>
      <c r="J93" s="257">
        <f>J311</f>
        <v>0</v>
      </c>
      <c r="K93" s="258"/>
    </row>
    <row r="94" s="11" customFormat="1" ht="21.84" customHeight="1">
      <c r="B94" s="252"/>
      <c r="C94" s="253"/>
      <c r="D94" s="254" t="s">
        <v>2034</v>
      </c>
      <c r="E94" s="255"/>
      <c r="F94" s="255"/>
      <c r="G94" s="255"/>
      <c r="H94" s="255"/>
      <c r="I94" s="256"/>
      <c r="J94" s="257">
        <f>J319</f>
        <v>0</v>
      </c>
      <c r="K94" s="258"/>
    </row>
    <row r="95" s="11" customFormat="1" ht="21.84" customHeight="1">
      <c r="B95" s="252"/>
      <c r="C95" s="253"/>
      <c r="D95" s="254" t="s">
        <v>2035</v>
      </c>
      <c r="E95" s="255"/>
      <c r="F95" s="255"/>
      <c r="G95" s="255"/>
      <c r="H95" s="255"/>
      <c r="I95" s="256"/>
      <c r="J95" s="257">
        <f>J324</f>
        <v>0</v>
      </c>
      <c r="K95" s="258"/>
    </row>
    <row r="96" s="11" customFormat="1" ht="21.84" customHeight="1">
      <c r="B96" s="252"/>
      <c r="C96" s="253"/>
      <c r="D96" s="254" t="s">
        <v>2036</v>
      </c>
      <c r="E96" s="255"/>
      <c r="F96" s="255"/>
      <c r="G96" s="255"/>
      <c r="H96" s="255"/>
      <c r="I96" s="256"/>
      <c r="J96" s="257">
        <f>J327</f>
        <v>0</v>
      </c>
      <c r="K96" s="258"/>
    </row>
    <row r="97" s="11" customFormat="1" ht="19.92" customHeight="1">
      <c r="B97" s="252"/>
      <c r="C97" s="253"/>
      <c r="D97" s="254" t="s">
        <v>2037</v>
      </c>
      <c r="E97" s="255"/>
      <c r="F97" s="255"/>
      <c r="G97" s="255"/>
      <c r="H97" s="255"/>
      <c r="I97" s="256"/>
      <c r="J97" s="257">
        <f>J331</f>
        <v>0</v>
      </c>
      <c r="K97" s="258"/>
    </row>
    <row r="98" s="11" customFormat="1" ht="14.88" customHeight="1">
      <c r="B98" s="252"/>
      <c r="C98" s="253"/>
      <c r="D98" s="254" t="s">
        <v>2038</v>
      </c>
      <c r="E98" s="255"/>
      <c r="F98" s="255"/>
      <c r="G98" s="255"/>
      <c r="H98" s="255"/>
      <c r="I98" s="256"/>
      <c r="J98" s="257">
        <f>J336</f>
        <v>0</v>
      </c>
      <c r="K98" s="258"/>
    </row>
    <row r="99" s="11" customFormat="1" ht="14.88" customHeight="1">
      <c r="B99" s="252"/>
      <c r="C99" s="253"/>
      <c r="D99" s="254" t="s">
        <v>2039</v>
      </c>
      <c r="E99" s="255"/>
      <c r="F99" s="255"/>
      <c r="G99" s="255"/>
      <c r="H99" s="255"/>
      <c r="I99" s="256"/>
      <c r="J99" s="257">
        <f>J338</f>
        <v>0</v>
      </c>
      <c r="K99" s="258"/>
    </row>
    <row r="100" s="11" customFormat="1" ht="19.92" customHeight="1">
      <c r="B100" s="252"/>
      <c r="C100" s="253"/>
      <c r="D100" s="254" t="s">
        <v>2040</v>
      </c>
      <c r="E100" s="255"/>
      <c r="F100" s="255"/>
      <c r="G100" s="255"/>
      <c r="H100" s="255"/>
      <c r="I100" s="256"/>
      <c r="J100" s="257">
        <f>J345</f>
        <v>0</v>
      </c>
      <c r="K100" s="258"/>
    </row>
    <row r="101" s="11" customFormat="1" ht="14.88" customHeight="1">
      <c r="B101" s="252"/>
      <c r="C101" s="253"/>
      <c r="D101" s="254" t="s">
        <v>2038</v>
      </c>
      <c r="E101" s="255"/>
      <c r="F101" s="255"/>
      <c r="G101" s="255"/>
      <c r="H101" s="255"/>
      <c r="I101" s="256"/>
      <c r="J101" s="257">
        <f>J347</f>
        <v>0</v>
      </c>
      <c r="K101" s="258"/>
    </row>
    <row r="102" s="7" customFormat="1" ht="24.96" customHeight="1">
      <c r="B102" s="176"/>
      <c r="C102" s="177"/>
      <c r="D102" s="178" t="s">
        <v>1680</v>
      </c>
      <c r="E102" s="179"/>
      <c r="F102" s="179"/>
      <c r="G102" s="179"/>
      <c r="H102" s="179"/>
      <c r="I102" s="180"/>
      <c r="J102" s="181">
        <f>J353</f>
        <v>0</v>
      </c>
      <c r="K102" s="182"/>
    </row>
    <row r="103" s="1" customFormat="1" ht="21.84" customHeight="1">
      <c r="B103" s="45"/>
      <c r="C103" s="46"/>
      <c r="D103" s="46"/>
      <c r="E103" s="46"/>
      <c r="F103" s="46"/>
      <c r="G103" s="46"/>
      <c r="H103" s="46"/>
      <c r="I103" s="143"/>
      <c r="J103" s="46"/>
      <c r="K103" s="50"/>
    </row>
    <row r="104" s="1" customFormat="1" ht="6.96" customHeight="1">
      <c r="B104" s="66"/>
      <c r="C104" s="67"/>
      <c r="D104" s="67"/>
      <c r="E104" s="67"/>
      <c r="F104" s="67"/>
      <c r="G104" s="67"/>
      <c r="H104" s="67"/>
      <c r="I104" s="165"/>
      <c r="J104" s="67"/>
      <c r="K104" s="68"/>
    </row>
    <row r="108" s="1" customFormat="1" ht="6.96" customHeight="1">
      <c r="B108" s="69"/>
      <c r="C108" s="70"/>
      <c r="D108" s="70"/>
      <c r="E108" s="70"/>
      <c r="F108" s="70"/>
      <c r="G108" s="70"/>
      <c r="H108" s="70"/>
      <c r="I108" s="168"/>
      <c r="J108" s="70"/>
      <c r="K108" s="70"/>
      <c r="L108" s="71"/>
    </row>
    <row r="109" s="1" customFormat="1" ht="36.96" customHeight="1">
      <c r="B109" s="45"/>
      <c r="C109" s="72" t="s">
        <v>165</v>
      </c>
      <c r="D109" s="73"/>
      <c r="E109" s="73"/>
      <c r="F109" s="73"/>
      <c r="G109" s="73"/>
      <c r="H109" s="73"/>
      <c r="I109" s="183"/>
      <c r="J109" s="73"/>
      <c r="K109" s="73"/>
      <c r="L109" s="71"/>
    </row>
    <row r="110" s="1" customFormat="1" ht="6.96" customHeight="1">
      <c r="B110" s="45"/>
      <c r="C110" s="73"/>
      <c r="D110" s="73"/>
      <c r="E110" s="73"/>
      <c r="F110" s="73"/>
      <c r="G110" s="73"/>
      <c r="H110" s="73"/>
      <c r="I110" s="183"/>
      <c r="J110" s="73"/>
      <c r="K110" s="73"/>
      <c r="L110" s="71"/>
    </row>
    <row r="111" s="1" customFormat="1" ht="14.4" customHeight="1">
      <c r="B111" s="45"/>
      <c r="C111" s="75" t="s">
        <v>18</v>
      </c>
      <c r="D111" s="73"/>
      <c r="E111" s="73"/>
      <c r="F111" s="73"/>
      <c r="G111" s="73"/>
      <c r="H111" s="73"/>
      <c r="I111" s="183"/>
      <c r="J111" s="73"/>
      <c r="K111" s="73"/>
      <c r="L111" s="71"/>
    </row>
    <row r="112" s="1" customFormat="1" ht="16.5" customHeight="1">
      <c r="B112" s="45"/>
      <c r="C112" s="73"/>
      <c r="D112" s="73"/>
      <c r="E112" s="184" t="str">
        <f>E7</f>
        <v>Novostavba 2. areálu MŠ Hostivice - Finalizace projektu 11.7.2018</v>
      </c>
      <c r="F112" s="75"/>
      <c r="G112" s="75"/>
      <c r="H112" s="75"/>
      <c r="I112" s="183"/>
      <c r="J112" s="73"/>
      <c r="K112" s="73"/>
      <c r="L112" s="71"/>
    </row>
    <row r="113" s="1" customFormat="1" ht="14.4" customHeight="1">
      <c r="B113" s="45"/>
      <c r="C113" s="75" t="s">
        <v>128</v>
      </c>
      <c r="D113" s="73"/>
      <c r="E113" s="73"/>
      <c r="F113" s="73"/>
      <c r="G113" s="73"/>
      <c r="H113" s="73"/>
      <c r="I113" s="183"/>
      <c r="J113" s="73"/>
      <c r="K113" s="73"/>
      <c r="L113" s="71"/>
    </row>
    <row r="114" s="1" customFormat="1" ht="17.25" customHeight="1">
      <c r="B114" s="45"/>
      <c r="C114" s="73"/>
      <c r="D114" s="73"/>
      <c r="E114" s="81" t="str">
        <f>E9</f>
        <v>D.1.4_B - Vzduchotechnika a vytápění, chlazení, větrání - VZD</v>
      </c>
      <c r="F114" s="73"/>
      <c r="G114" s="73"/>
      <c r="H114" s="73"/>
      <c r="I114" s="183"/>
      <c r="J114" s="73"/>
      <c r="K114" s="73"/>
      <c r="L114" s="71"/>
    </row>
    <row r="115" s="1" customFormat="1" ht="6.96" customHeight="1">
      <c r="B115" s="45"/>
      <c r="C115" s="73"/>
      <c r="D115" s="73"/>
      <c r="E115" s="73"/>
      <c r="F115" s="73"/>
      <c r="G115" s="73"/>
      <c r="H115" s="73"/>
      <c r="I115" s="183"/>
      <c r="J115" s="73"/>
      <c r="K115" s="73"/>
      <c r="L115" s="71"/>
    </row>
    <row r="116" s="1" customFormat="1" ht="18" customHeight="1">
      <c r="B116" s="45"/>
      <c r="C116" s="75" t="s">
        <v>23</v>
      </c>
      <c r="D116" s="73"/>
      <c r="E116" s="73"/>
      <c r="F116" s="185" t="str">
        <f>F12</f>
        <v xml:space="preserve"> </v>
      </c>
      <c r="G116" s="73"/>
      <c r="H116" s="73"/>
      <c r="I116" s="186" t="s">
        <v>25</v>
      </c>
      <c r="J116" s="84" t="str">
        <f>IF(J12="","",J12)</f>
        <v>1. 3. 2018</v>
      </c>
      <c r="K116" s="73"/>
      <c r="L116" s="71"/>
    </row>
    <row r="117" s="1" customFormat="1" ht="6.96" customHeight="1">
      <c r="B117" s="45"/>
      <c r="C117" s="73"/>
      <c r="D117" s="73"/>
      <c r="E117" s="73"/>
      <c r="F117" s="73"/>
      <c r="G117" s="73"/>
      <c r="H117" s="73"/>
      <c r="I117" s="183"/>
      <c r="J117" s="73"/>
      <c r="K117" s="73"/>
      <c r="L117" s="71"/>
    </row>
    <row r="118" s="1" customFormat="1">
      <c r="B118" s="45"/>
      <c r="C118" s="75" t="s">
        <v>27</v>
      </c>
      <c r="D118" s="73"/>
      <c r="E118" s="73"/>
      <c r="F118" s="185" t="str">
        <f>E15</f>
        <v>Město Hostivice</v>
      </c>
      <c r="G118" s="73"/>
      <c r="H118" s="73"/>
      <c r="I118" s="186" t="s">
        <v>34</v>
      </c>
      <c r="J118" s="185" t="str">
        <f>E21</f>
        <v xml:space="preserve"> </v>
      </c>
      <c r="K118" s="73"/>
      <c r="L118" s="71"/>
    </row>
    <row r="119" s="1" customFormat="1" ht="14.4" customHeight="1">
      <c r="B119" s="45"/>
      <c r="C119" s="75" t="s">
        <v>32</v>
      </c>
      <c r="D119" s="73"/>
      <c r="E119" s="73"/>
      <c r="F119" s="185" t="str">
        <f>IF(E18="","",E18)</f>
        <v/>
      </c>
      <c r="G119" s="73"/>
      <c r="H119" s="73"/>
      <c r="I119" s="183"/>
      <c r="J119" s="73"/>
      <c r="K119" s="73"/>
      <c r="L119" s="71"/>
    </row>
    <row r="120" s="1" customFormat="1" ht="10.32" customHeight="1">
      <c r="B120" s="45"/>
      <c r="C120" s="73"/>
      <c r="D120" s="73"/>
      <c r="E120" s="73"/>
      <c r="F120" s="73"/>
      <c r="G120" s="73"/>
      <c r="H120" s="73"/>
      <c r="I120" s="183"/>
      <c r="J120" s="73"/>
      <c r="K120" s="73"/>
      <c r="L120" s="71"/>
    </row>
    <row r="121" s="8" customFormat="1" ht="29.28" customHeight="1">
      <c r="B121" s="187"/>
      <c r="C121" s="188" t="s">
        <v>166</v>
      </c>
      <c r="D121" s="189" t="s">
        <v>57</v>
      </c>
      <c r="E121" s="189" t="s">
        <v>53</v>
      </c>
      <c r="F121" s="189" t="s">
        <v>167</v>
      </c>
      <c r="G121" s="189" t="s">
        <v>168</v>
      </c>
      <c r="H121" s="189" t="s">
        <v>169</v>
      </c>
      <c r="I121" s="190" t="s">
        <v>170</v>
      </c>
      <c r="J121" s="189" t="s">
        <v>132</v>
      </c>
      <c r="K121" s="191" t="s">
        <v>171</v>
      </c>
      <c r="L121" s="192"/>
      <c r="M121" s="101" t="s">
        <v>172</v>
      </c>
      <c r="N121" s="102" t="s">
        <v>42</v>
      </c>
      <c r="O121" s="102" t="s">
        <v>173</v>
      </c>
      <c r="P121" s="102" t="s">
        <v>174</v>
      </c>
      <c r="Q121" s="102" t="s">
        <v>175</v>
      </c>
      <c r="R121" s="102" t="s">
        <v>176</v>
      </c>
      <c r="S121" s="102" t="s">
        <v>177</v>
      </c>
      <c r="T121" s="103" t="s">
        <v>178</v>
      </c>
    </row>
    <row r="122" s="1" customFormat="1" ht="29.28" customHeight="1">
      <c r="B122" s="45"/>
      <c r="C122" s="107" t="s">
        <v>133</v>
      </c>
      <c r="D122" s="73"/>
      <c r="E122" s="73"/>
      <c r="F122" s="73"/>
      <c r="G122" s="73"/>
      <c r="H122" s="73"/>
      <c r="I122" s="183"/>
      <c r="J122" s="193">
        <f>BK122</f>
        <v>0</v>
      </c>
      <c r="K122" s="73"/>
      <c r="L122" s="71"/>
      <c r="M122" s="104"/>
      <c r="N122" s="105"/>
      <c r="O122" s="105"/>
      <c r="P122" s="194">
        <f>P123+P353</f>
        <v>0</v>
      </c>
      <c r="Q122" s="105"/>
      <c r="R122" s="194">
        <f>R123+R353</f>
        <v>0</v>
      </c>
      <c r="S122" s="105"/>
      <c r="T122" s="195">
        <f>T123+T353</f>
        <v>0</v>
      </c>
      <c r="AT122" s="23" t="s">
        <v>71</v>
      </c>
      <c r="AU122" s="23" t="s">
        <v>134</v>
      </c>
      <c r="BK122" s="196">
        <f>BK123+BK353</f>
        <v>0</v>
      </c>
    </row>
    <row r="123" s="9" customFormat="1" ht="37.44" customHeight="1">
      <c r="B123" s="197"/>
      <c r="C123" s="198"/>
      <c r="D123" s="199" t="s">
        <v>71</v>
      </c>
      <c r="E123" s="200" t="s">
        <v>2041</v>
      </c>
      <c r="F123" s="200" t="s">
        <v>2041</v>
      </c>
      <c r="G123" s="198"/>
      <c r="H123" s="198"/>
      <c r="I123" s="201"/>
      <c r="J123" s="202">
        <f>BK123</f>
        <v>0</v>
      </c>
      <c r="K123" s="198"/>
      <c r="L123" s="203"/>
      <c r="M123" s="204"/>
      <c r="N123" s="205"/>
      <c r="O123" s="205"/>
      <c r="P123" s="206">
        <f>P124+P202+P272+P331+P345</f>
        <v>0</v>
      </c>
      <c r="Q123" s="205"/>
      <c r="R123" s="206">
        <f>R124+R202+R272+R331+R345</f>
        <v>0</v>
      </c>
      <c r="S123" s="205"/>
      <c r="T123" s="207">
        <f>T124+T202+T272+T331+T345</f>
        <v>0</v>
      </c>
      <c r="AR123" s="208" t="s">
        <v>80</v>
      </c>
      <c r="AT123" s="209" t="s">
        <v>71</v>
      </c>
      <c r="AU123" s="209" t="s">
        <v>72</v>
      </c>
      <c r="AY123" s="208" t="s">
        <v>181</v>
      </c>
      <c r="BK123" s="210">
        <f>BK124+BK202+BK272+BK331+BK345</f>
        <v>0</v>
      </c>
    </row>
    <row r="124" s="9" customFormat="1" ht="19.92" customHeight="1">
      <c r="B124" s="197"/>
      <c r="C124" s="198"/>
      <c r="D124" s="199" t="s">
        <v>71</v>
      </c>
      <c r="E124" s="259" t="s">
        <v>2042</v>
      </c>
      <c r="F124" s="259" t="s">
        <v>2043</v>
      </c>
      <c r="G124" s="198"/>
      <c r="H124" s="198"/>
      <c r="I124" s="201"/>
      <c r="J124" s="260">
        <f>BK124</f>
        <v>0</v>
      </c>
      <c r="K124" s="198"/>
      <c r="L124" s="203"/>
      <c r="M124" s="204"/>
      <c r="N124" s="205"/>
      <c r="O124" s="205"/>
      <c r="P124" s="206">
        <f>P125</f>
        <v>0</v>
      </c>
      <c r="Q124" s="205"/>
      <c r="R124" s="206">
        <f>R125</f>
        <v>0</v>
      </c>
      <c r="S124" s="205"/>
      <c r="T124" s="207">
        <f>T125</f>
        <v>0</v>
      </c>
      <c r="AR124" s="208" t="s">
        <v>80</v>
      </c>
      <c r="AT124" s="209" t="s">
        <v>71</v>
      </c>
      <c r="AU124" s="209" t="s">
        <v>80</v>
      </c>
      <c r="AY124" s="208" t="s">
        <v>181</v>
      </c>
      <c r="BK124" s="210">
        <f>BK125</f>
        <v>0</v>
      </c>
    </row>
    <row r="125" s="9" customFormat="1" ht="14.88" customHeight="1">
      <c r="B125" s="197"/>
      <c r="C125" s="198"/>
      <c r="D125" s="199" t="s">
        <v>71</v>
      </c>
      <c r="E125" s="259" t="s">
        <v>1681</v>
      </c>
      <c r="F125" s="259" t="s">
        <v>1682</v>
      </c>
      <c r="G125" s="198"/>
      <c r="H125" s="198"/>
      <c r="I125" s="201"/>
      <c r="J125" s="260">
        <f>BK125</f>
        <v>0</v>
      </c>
      <c r="K125" s="198"/>
      <c r="L125" s="203"/>
      <c r="M125" s="204"/>
      <c r="N125" s="205"/>
      <c r="O125" s="205"/>
      <c r="P125" s="206">
        <f>P126</f>
        <v>0</v>
      </c>
      <c r="Q125" s="205"/>
      <c r="R125" s="206">
        <f>R126</f>
        <v>0</v>
      </c>
      <c r="S125" s="205"/>
      <c r="T125" s="207">
        <f>T126</f>
        <v>0</v>
      </c>
      <c r="AR125" s="208" t="s">
        <v>82</v>
      </c>
      <c r="AT125" s="209" t="s">
        <v>71</v>
      </c>
      <c r="AU125" s="209" t="s">
        <v>82</v>
      </c>
      <c r="AY125" s="208" t="s">
        <v>181</v>
      </c>
      <c r="BK125" s="210">
        <f>BK126</f>
        <v>0</v>
      </c>
    </row>
    <row r="126" s="12" customFormat="1" ht="14.4" customHeight="1">
      <c r="B126" s="261"/>
      <c r="C126" s="262"/>
      <c r="D126" s="263" t="s">
        <v>71</v>
      </c>
      <c r="E126" s="263" t="s">
        <v>2044</v>
      </c>
      <c r="F126" s="263" t="s">
        <v>2045</v>
      </c>
      <c r="G126" s="262"/>
      <c r="H126" s="262"/>
      <c r="I126" s="264"/>
      <c r="J126" s="265">
        <f>BK126</f>
        <v>0</v>
      </c>
      <c r="K126" s="262"/>
      <c r="L126" s="266"/>
      <c r="M126" s="267"/>
      <c r="N126" s="268"/>
      <c r="O126" s="268"/>
      <c r="P126" s="269">
        <f>P127+SUM(P128:P130)+P134+P139+P143+P148+P156+P170+P184+P191+P195+P198</f>
        <v>0</v>
      </c>
      <c r="Q126" s="268"/>
      <c r="R126" s="269">
        <f>R127+SUM(R128:R130)+R134+R139+R143+R148+R156+R170+R184+R191+R195+R198</f>
        <v>0</v>
      </c>
      <c r="S126" s="268"/>
      <c r="T126" s="270">
        <f>T127+SUM(T128:T130)+T134+T139+T143+T148+T156+T170+T184+T191+T195+T198</f>
        <v>0</v>
      </c>
      <c r="AR126" s="271" t="s">
        <v>82</v>
      </c>
      <c r="AT126" s="272" t="s">
        <v>71</v>
      </c>
      <c r="AU126" s="272" t="s">
        <v>179</v>
      </c>
      <c r="AY126" s="271" t="s">
        <v>181</v>
      </c>
      <c r="BK126" s="273">
        <f>BK127+SUM(BK128:BK130)+BK134+BK139+BK143+BK148+BK156+BK170+BK184+BK191+BK195+BK198</f>
        <v>0</v>
      </c>
    </row>
    <row r="127" s="1" customFormat="1" ht="16.5" customHeight="1">
      <c r="B127" s="45"/>
      <c r="C127" s="236" t="s">
        <v>80</v>
      </c>
      <c r="D127" s="236" t="s">
        <v>222</v>
      </c>
      <c r="E127" s="237" t="s">
        <v>2046</v>
      </c>
      <c r="F127" s="238" t="s">
        <v>2047</v>
      </c>
      <c r="G127" s="239" t="s">
        <v>225</v>
      </c>
      <c r="H127" s="240">
        <v>28</v>
      </c>
      <c r="I127" s="241"/>
      <c r="J127" s="242">
        <f>ROUND(I127*H127,2)</f>
        <v>0</v>
      </c>
      <c r="K127" s="238" t="s">
        <v>1685</v>
      </c>
      <c r="L127" s="71"/>
      <c r="M127" s="243" t="s">
        <v>21</v>
      </c>
      <c r="N127" s="244" t="s">
        <v>43</v>
      </c>
      <c r="O127" s="46"/>
      <c r="P127" s="221">
        <f>O127*H127</f>
        <v>0</v>
      </c>
      <c r="Q127" s="221">
        <v>0</v>
      </c>
      <c r="R127" s="221">
        <f>Q127*H127</f>
        <v>0</v>
      </c>
      <c r="S127" s="221">
        <v>0</v>
      </c>
      <c r="T127" s="222">
        <f>S127*H127</f>
        <v>0</v>
      </c>
      <c r="AR127" s="23" t="s">
        <v>188</v>
      </c>
      <c r="AT127" s="23" t="s">
        <v>222</v>
      </c>
      <c r="AU127" s="23" t="s">
        <v>188</v>
      </c>
      <c r="AY127" s="23" t="s">
        <v>181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23" t="s">
        <v>80</v>
      </c>
      <c r="BK127" s="223">
        <f>ROUND(I127*H127,2)</f>
        <v>0</v>
      </c>
      <c r="BL127" s="23" t="s">
        <v>188</v>
      </c>
      <c r="BM127" s="23" t="s">
        <v>2048</v>
      </c>
    </row>
    <row r="128" s="1" customFormat="1" ht="16.5" customHeight="1">
      <c r="B128" s="45"/>
      <c r="C128" s="236" t="s">
        <v>82</v>
      </c>
      <c r="D128" s="236" t="s">
        <v>222</v>
      </c>
      <c r="E128" s="237" t="s">
        <v>2049</v>
      </c>
      <c r="F128" s="238" t="s">
        <v>2050</v>
      </c>
      <c r="G128" s="239" t="s">
        <v>449</v>
      </c>
      <c r="H128" s="240">
        <v>120</v>
      </c>
      <c r="I128" s="241"/>
      <c r="J128" s="242">
        <f>ROUND(I128*H128,2)</f>
        <v>0</v>
      </c>
      <c r="K128" s="238" t="s">
        <v>1685</v>
      </c>
      <c r="L128" s="71"/>
      <c r="M128" s="243" t="s">
        <v>21</v>
      </c>
      <c r="N128" s="244" t="s">
        <v>43</v>
      </c>
      <c r="O128" s="46"/>
      <c r="P128" s="221">
        <f>O128*H128</f>
        <v>0</v>
      </c>
      <c r="Q128" s="221">
        <v>0</v>
      </c>
      <c r="R128" s="221">
        <f>Q128*H128</f>
        <v>0</v>
      </c>
      <c r="S128" s="221">
        <v>0</v>
      </c>
      <c r="T128" s="222">
        <f>S128*H128</f>
        <v>0</v>
      </c>
      <c r="AR128" s="23" t="s">
        <v>188</v>
      </c>
      <c r="AT128" s="23" t="s">
        <v>222</v>
      </c>
      <c r="AU128" s="23" t="s">
        <v>188</v>
      </c>
      <c r="AY128" s="23" t="s">
        <v>181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23" t="s">
        <v>80</v>
      </c>
      <c r="BK128" s="223">
        <f>ROUND(I128*H128,2)</f>
        <v>0</v>
      </c>
      <c r="BL128" s="23" t="s">
        <v>188</v>
      </c>
      <c r="BM128" s="23" t="s">
        <v>2051</v>
      </c>
    </row>
    <row r="129" s="1" customFormat="1" ht="16.5" customHeight="1">
      <c r="B129" s="45"/>
      <c r="C129" s="236" t="s">
        <v>179</v>
      </c>
      <c r="D129" s="236" t="s">
        <v>222</v>
      </c>
      <c r="E129" s="237" t="s">
        <v>2052</v>
      </c>
      <c r="F129" s="238" t="s">
        <v>2053</v>
      </c>
      <c r="G129" s="239" t="s">
        <v>478</v>
      </c>
      <c r="H129" s="240">
        <v>0.23000000000000001</v>
      </c>
      <c r="I129" s="241"/>
      <c r="J129" s="242">
        <f>ROUND(I129*H129,2)</f>
        <v>0</v>
      </c>
      <c r="K129" s="238" t="s">
        <v>1685</v>
      </c>
      <c r="L129" s="71"/>
      <c r="M129" s="243" t="s">
        <v>21</v>
      </c>
      <c r="N129" s="244" t="s">
        <v>43</v>
      </c>
      <c r="O129" s="46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AR129" s="23" t="s">
        <v>188</v>
      </c>
      <c r="AT129" s="23" t="s">
        <v>222</v>
      </c>
      <c r="AU129" s="23" t="s">
        <v>188</v>
      </c>
      <c r="AY129" s="23" t="s">
        <v>181</v>
      </c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23" t="s">
        <v>80</v>
      </c>
      <c r="BK129" s="223">
        <f>ROUND(I129*H129,2)</f>
        <v>0</v>
      </c>
      <c r="BL129" s="23" t="s">
        <v>188</v>
      </c>
      <c r="BM129" s="23" t="s">
        <v>2054</v>
      </c>
    </row>
    <row r="130" s="12" customFormat="1" ht="21.6" customHeight="1">
      <c r="B130" s="261"/>
      <c r="C130" s="262"/>
      <c r="D130" s="263" t="s">
        <v>71</v>
      </c>
      <c r="E130" s="263" t="s">
        <v>2055</v>
      </c>
      <c r="F130" s="263" t="s">
        <v>2056</v>
      </c>
      <c r="G130" s="262"/>
      <c r="H130" s="262"/>
      <c r="I130" s="264"/>
      <c r="J130" s="265">
        <f>BK130</f>
        <v>0</v>
      </c>
      <c r="K130" s="262"/>
      <c r="L130" s="266"/>
      <c r="M130" s="267"/>
      <c r="N130" s="268"/>
      <c r="O130" s="268"/>
      <c r="P130" s="269">
        <f>SUM(P131:P133)</f>
        <v>0</v>
      </c>
      <c r="Q130" s="268"/>
      <c r="R130" s="269">
        <f>SUM(R131:R133)</f>
        <v>0</v>
      </c>
      <c r="S130" s="268"/>
      <c r="T130" s="270">
        <f>SUM(T131:T133)</f>
        <v>0</v>
      </c>
      <c r="AR130" s="271" t="s">
        <v>80</v>
      </c>
      <c r="AT130" s="272" t="s">
        <v>71</v>
      </c>
      <c r="AU130" s="272" t="s">
        <v>188</v>
      </c>
      <c r="AY130" s="271" t="s">
        <v>181</v>
      </c>
      <c r="BK130" s="273">
        <f>SUM(BK131:BK133)</f>
        <v>0</v>
      </c>
    </row>
    <row r="131" s="1" customFormat="1" ht="25.5" customHeight="1">
      <c r="B131" s="45"/>
      <c r="C131" s="236" t="s">
        <v>188</v>
      </c>
      <c r="D131" s="236" t="s">
        <v>222</v>
      </c>
      <c r="E131" s="237" t="s">
        <v>2057</v>
      </c>
      <c r="F131" s="238" t="s">
        <v>2058</v>
      </c>
      <c r="G131" s="239" t="s">
        <v>1741</v>
      </c>
      <c r="H131" s="240">
        <v>1</v>
      </c>
      <c r="I131" s="241"/>
      <c r="J131" s="242">
        <f>ROUND(I131*H131,2)</f>
        <v>0</v>
      </c>
      <c r="K131" s="238" t="s">
        <v>1685</v>
      </c>
      <c r="L131" s="71"/>
      <c r="M131" s="243" t="s">
        <v>21</v>
      </c>
      <c r="N131" s="244" t="s">
        <v>43</v>
      </c>
      <c r="O131" s="46"/>
      <c r="P131" s="221">
        <f>O131*H131</f>
        <v>0</v>
      </c>
      <c r="Q131" s="221">
        <v>0</v>
      </c>
      <c r="R131" s="221">
        <f>Q131*H131</f>
        <v>0</v>
      </c>
      <c r="S131" s="221">
        <v>0</v>
      </c>
      <c r="T131" s="222">
        <f>S131*H131</f>
        <v>0</v>
      </c>
      <c r="AR131" s="23" t="s">
        <v>188</v>
      </c>
      <c r="AT131" s="23" t="s">
        <v>222</v>
      </c>
      <c r="AU131" s="23" t="s">
        <v>199</v>
      </c>
      <c r="AY131" s="23" t="s">
        <v>181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23" t="s">
        <v>80</v>
      </c>
      <c r="BK131" s="223">
        <f>ROUND(I131*H131,2)</f>
        <v>0</v>
      </c>
      <c r="BL131" s="23" t="s">
        <v>188</v>
      </c>
      <c r="BM131" s="23" t="s">
        <v>2059</v>
      </c>
    </row>
    <row r="132" s="1" customFormat="1">
      <c r="B132" s="45"/>
      <c r="C132" s="73"/>
      <c r="D132" s="226" t="s">
        <v>1253</v>
      </c>
      <c r="E132" s="73"/>
      <c r="F132" s="249" t="s">
        <v>2060</v>
      </c>
      <c r="G132" s="73"/>
      <c r="H132" s="73"/>
      <c r="I132" s="183"/>
      <c r="J132" s="73"/>
      <c r="K132" s="73"/>
      <c r="L132" s="71"/>
      <c r="M132" s="250"/>
      <c r="N132" s="46"/>
      <c r="O132" s="46"/>
      <c r="P132" s="46"/>
      <c r="Q132" s="46"/>
      <c r="R132" s="46"/>
      <c r="S132" s="46"/>
      <c r="T132" s="94"/>
      <c r="AT132" s="23" t="s">
        <v>1253</v>
      </c>
      <c r="AU132" s="23" t="s">
        <v>199</v>
      </c>
    </row>
    <row r="133" s="1" customFormat="1" ht="16.5" customHeight="1">
      <c r="B133" s="45"/>
      <c r="C133" s="236" t="s">
        <v>199</v>
      </c>
      <c r="D133" s="236" t="s">
        <v>222</v>
      </c>
      <c r="E133" s="237" t="s">
        <v>2061</v>
      </c>
      <c r="F133" s="238" t="s">
        <v>2062</v>
      </c>
      <c r="G133" s="239" t="s">
        <v>478</v>
      </c>
      <c r="H133" s="240">
        <v>0.12</v>
      </c>
      <c r="I133" s="241"/>
      <c r="J133" s="242">
        <f>ROUND(I133*H133,2)</f>
        <v>0</v>
      </c>
      <c r="K133" s="238" t="s">
        <v>1685</v>
      </c>
      <c r="L133" s="71"/>
      <c r="M133" s="243" t="s">
        <v>21</v>
      </c>
      <c r="N133" s="244" t="s">
        <v>43</v>
      </c>
      <c r="O133" s="46"/>
      <c r="P133" s="221">
        <f>O133*H133</f>
        <v>0</v>
      </c>
      <c r="Q133" s="221">
        <v>0</v>
      </c>
      <c r="R133" s="221">
        <f>Q133*H133</f>
        <v>0</v>
      </c>
      <c r="S133" s="221">
        <v>0</v>
      </c>
      <c r="T133" s="222">
        <f>S133*H133</f>
        <v>0</v>
      </c>
      <c r="AR133" s="23" t="s">
        <v>188</v>
      </c>
      <c r="AT133" s="23" t="s">
        <v>222</v>
      </c>
      <c r="AU133" s="23" t="s">
        <v>199</v>
      </c>
      <c r="AY133" s="23" t="s">
        <v>181</v>
      </c>
      <c r="BE133" s="223">
        <f>IF(N133="základní",J133,0)</f>
        <v>0</v>
      </c>
      <c r="BF133" s="223">
        <f>IF(N133="snížená",J133,0)</f>
        <v>0</v>
      </c>
      <c r="BG133" s="223">
        <f>IF(N133="zákl. přenesená",J133,0)</f>
        <v>0</v>
      </c>
      <c r="BH133" s="223">
        <f>IF(N133="sníž. přenesená",J133,0)</f>
        <v>0</v>
      </c>
      <c r="BI133" s="223">
        <f>IF(N133="nulová",J133,0)</f>
        <v>0</v>
      </c>
      <c r="BJ133" s="23" t="s">
        <v>80</v>
      </c>
      <c r="BK133" s="223">
        <f>ROUND(I133*H133,2)</f>
        <v>0</v>
      </c>
      <c r="BL133" s="23" t="s">
        <v>188</v>
      </c>
      <c r="BM133" s="23" t="s">
        <v>2063</v>
      </c>
    </row>
    <row r="134" s="12" customFormat="1" ht="21.6" customHeight="1">
      <c r="B134" s="261"/>
      <c r="C134" s="262"/>
      <c r="D134" s="263" t="s">
        <v>71</v>
      </c>
      <c r="E134" s="263" t="s">
        <v>2064</v>
      </c>
      <c r="F134" s="263" t="s">
        <v>2065</v>
      </c>
      <c r="G134" s="262"/>
      <c r="H134" s="262"/>
      <c r="I134" s="264"/>
      <c r="J134" s="265">
        <f>BK134</f>
        <v>0</v>
      </c>
      <c r="K134" s="262"/>
      <c r="L134" s="266"/>
      <c r="M134" s="267"/>
      <c r="N134" s="268"/>
      <c r="O134" s="268"/>
      <c r="P134" s="269">
        <f>SUM(P135:P138)</f>
        <v>0</v>
      </c>
      <c r="Q134" s="268"/>
      <c r="R134" s="269">
        <f>SUM(R135:R138)</f>
        <v>0</v>
      </c>
      <c r="S134" s="268"/>
      <c r="T134" s="270">
        <f>SUM(T135:T138)</f>
        <v>0</v>
      </c>
      <c r="AR134" s="271" t="s">
        <v>80</v>
      </c>
      <c r="AT134" s="272" t="s">
        <v>71</v>
      </c>
      <c r="AU134" s="272" t="s">
        <v>188</v>
      </c>
      <c r="AY134" s="271" t="s">
        <v>181</v>
      </c>
      <c r="BK134" s="273">
        <f>SUM(BK135:BK138)</f>
        <v>0</v>
      </c>
    </row>
    <row r="135" s="1" customFormat="1" ht="16.5" customHeight="1">
      <c r="B135" s="45"/>
      <c r="C135" s="236" t="s">
        <v>203</v>
      </c>
      <c r="D135" s="236" t="s">
        <v>222</v>
      </c>
      <c r="E135" s="237" t="s">
        <v>2066</v>
      </c>
      <c r="F135" s="238" t="s">
        <v>2067</v>
      </c>
      <c r="G135" s="239" t="s">
        <v>1734</v>
      </c>
      <c r="H135" s="240">
        <v>2</v>
      </c>
      <c r="I135" s="241"/>
      <c r="J135" s="242">
        <f>ROUND(I135*H135,2)</f>
        <v>0</v>
      </c>
      <c r="K135" s="238" t="s">
        <v>1685</v>
      </c>
      <c r="L135" s="71"/>
      <c r="M135" s="243" t="s">
        <v>21</v>
      </c>
      <c r="N135" s="244" t="s">
        <v>43</v>
      </c>
      <c r="O135" s="46"/>
      <c r="P135" s="221">
        <f>O135*H135</f>
        <v>0</v>
      </c>
      <c r="Q135" s="221">
        <v>0</v>
      </c>
      <c r="R135" s="221">
        <f>Q135*H135</f>
        <v>0</v>
      </c>
      <c r="S135" s="221">
        <v>0</v>
      </c>
      <c r="T135" s="222">
        <f>S135*H135</f>
        <v>0</v>
      </c>
      <c r="AR135" s="23" t="s">
        <v>188</v>
      </c>
      <c r="AT135" s="23" t="s">
        <v>222</v>
      </c>
      <c r="AU135" s="23" t="s">
        <v>199</v>
      </c>
      <c r="AY135" s="23" t="s">
        <v>181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23" t="s">
        <v>80</v>
      </c>
      <c r="BK135" s="223">
        <f>ROUND(I135*H135,2)</f>
        <v>0</v>
      </c>
      <c r="BL135" s="23" t="s">
        <v>188</v>
      </c>
      <c r="BM135" s="23" t="s">
        <v>2068</v>
      </c>
    </row>
    <row r="136" s="1" customFormat="1" ht="16.5" customHeight="1">
      <c r="B136" s="45"/>
      <c r="C136" s="236" t="s">
        <v>209</v>
      </c>
      <c r="D136" s="236" t="s">
        <v>222</v>
      </c>
      <c r="E136" s="237" t="s">
        <v>2069</v>
      </c>
      <c r="F136" s="238" t="s">
        <v>2070</v>
      </c>
      <c r="G136" s="239" t="s">
        <v>1734</v>
      </c>
      <c r="H136" s="240">
        <v>2</v>
      </c>
      <c r="I136" s="241"/>
      <c r="J136" s="242">
        <f>ROUND(I136*H136,2)</f>
        <v>0</v>
      </c>
      <c r="K136" s="238" t="s">
        <v>1685</v>
      </c>
      <c r="L136" s="71"/>
      <c r="M136" s="243" t="s">
        <v>21</v>
      </c>
      <c r="N136" s="244" t="s">
        <v>43</v>
      </c>
      <c r="O136" s="46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AR136" s="23" t="s">
        <v>188</v>
      </c>
      <c r="AT136" s="23" t="s">
        <v>222</v>
      </c>
      <c r="AU136" s="23" t="s">
        <v>199</v>
      </c>
      <c r="AY136" s="23" t="s">
        <v>181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23" t="s">
        <v>80</v>
      </c>
      <c r="BK136" s="223">
        <f>ROUND(I136*H136,2)</f>
        <v>0</v>
      </c>
      <c r="BL136" s="23" t="s">
        <v>188</v>
      </c>
      <c r="BM136" s="23" t="s">
        <v>2071</v>
      </c>
    </row>
    <row r="137" s="1" customFormat="1" ht="16.5" customHeight="1">
      <c r="B137" s="45"/>
      <c r="C137" s="236" t="s">
        <v>187</v>
      </c>
      <c r="D137" s="236" t="s">
        <v>222</v>
      </c>
      <c r="E137" s="237" t="s">
        <v>2072</v>
      </c>
      <c r="F137" s="238" t="s">
        <v>2073</v>
      </c>
      <c r="G137" s="239" t="s">
        <v>430</v>
      </c>
      <c r="H137" s="240">
        <v>1</v>
      </c>
      <c r="I137" s="241"/>
      <c r="J137" s="242">
        <f>ROUND(I137*H137,2)</f>
        <v>0</v>
      </c>
      <c r="K137" s="238" t="s">
        <v>1685</v>
      </c>
      <c r="L137" s="71"/>
      <c r="M137" s="243" t="s">
        <v>21</v>
      </c>
      <c r="N137" s="244" t="s">
        <v>43</v>
      </c>
      <c r="O137" s="46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AR137" s="23" t="s">
        <v>188</v>
      </c>
      <c r="AT137" s="23" t="s">
        <v>222</v>
      </c>
      <c r="AU137" s="23" t="s">
        <v>199</v>
      </c>
      <c r="AY137" s="23" t="s">
        <v>181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23" t="s">
        <v>80</v>
      </c>
      <c r="BK137" s="223">
        <f>ROUND(I137*H137,2)</f>
        <v>0</v>
      </c>
      <c r="BL137" s="23" t="s">
        <v>188</v>
      </c>
      <c r="BM137" s="23" t="s">
        <v>2074</v>
      </c>
    </row>
    <row r="138" s="1" customFormat="1" ht="16.5" customHeight="1">
      <c r="B138" s="45"/>
      <c r="C138" s="236" t="s">
        <v>216</v>
      </c>
      <c r="D138" s="236" t="s">
        <v>222</v>
      </c>
      <c r="E138" s="237" t="s">
        <v>2075</v>
      </c>
      <c r="F138" s="238" t="s">
        <v>2076</v>
      </c>
      <c r="G138" s="239" t="s">
        <v>430</v>
      </c>
      <c r="H138" s="240">
        <v>1</v>
      </c>
      <c r="I138" s="241"/>
      <c r="J138" s="242">
        <f>ROUND(I138*H138,2)</f>
        <v>0</v>
      </c>
      <c r="K138" s="238" t="s">
        <v>1685</v>
      </c>
      <c r="L138" s="71"/>
      <c r="M138" s="243" t="s">
        <v>21</v>
      </c>
      <c r="N138" s="244" t="s">
        <v>43</v>
      </c>
      <c r="O138" s="46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AR138" s="23" t="s">
        <v>188</v>
      </c>
      <c r="AT138" s="23" t="s">
        <v>222</v>
      </c>
      <c r="AU138" s="23" t="s">
        <v>199</v>
      </c>
      <c r="AY138" s="23" t="s">
        <v>181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23" t="s">
        <v>80</v>
      </c>
      <c r="BK138" s="223">
        <f>ROUND(I138*H138,2)</f>
        <v>0</v>
      </c>
      <c r="BL138" s="23" t="s">
        <v>188</v>
      </c>
      <c r="BM138" s="23" t="s">
        <v>2077</v>
      </c>
    </row>
    <row r="139" s="12" customFormat="1" ht="21.6" customHeight="1">
      <c r="B139" s="261"/>
      <c r="C139" s="262"/>
      <c r="D139" s="263" t="s">
        <v>71</v>
      </c>
      <c r="E139" s="263" t="s">
        <v>2078</v>
      </c>
      <c r="F139" s="263" t="s">
        <v>2079</v>
      </c>
      <c r="G139" s="262"/>
      <c r="H139" s="262"/>
      <c r="I139" s="264"/>
      <c r="J139" s="265">
        <f>BK139</f>
        <v>0</v>
      </c>
      <c r="K139" s="262"/>
      <c r="L139" s="266"/>
      <c r="M139" s="267"/>
      <c r="N139" s="268"/>
      <c r="O139" s="268"/>
      <c r="P139" s="269">
        <f>SUM(P140:P142)</f>
        <v>0</v>
      </c>
      <c r="Q139" s="268"/>
      <c r="R139" s="269">
        <f>SUM(R140:R142)</f>
        <v>0</v>
      </c>
      <c r="S139" s="268"/>
      <c r="T139" s="270">
        <f>SUM(T140:T142)</f>
        <v>0</v>
      </c>
      <c r="AR139" s="271" t="s">
        <v>80</v>
      </c>
      <c r="AT139" s="272" t="s">
        <v>71</v>
      </c>
      <c r="AU139" s="272" t="s">
        <v>188</v>
      </c>
      <c r="AY139" s="271" t="s">
        <v>181</v>
      </c>
      <c r="BK139" s="273">
        <f>SUM(BK140:BK142)</f>
        <v>0</v>
      </c>
    </row>
    <row r="140" s="1" customFormat="1" ht="16.5" customHeight="1">
      <c r="B140" s="45"/>
      <c r="C140" s="236" t="s">
        <v>221</v>
      </c>
      <c r="D140" s="236" t="s">
        <v>222</v>
      </c>
      <c r="E140" s="237" t="s">
        <v>2080</v>
      </c>
      <c r="F140" s="238" t="s">
        <v>2081</v>
      </c>
      <c r="G140" s="239" t="s">
        <v>430</v>
      </c>
      <c r="H140" s="240">
        <v>1</v>
      </c>
      <c r="I140" s="241"/>
      <c r="J140" s="242">
        <f>ROUND(I140*H140,2)</f>
        <v>0</v>
      </c>
      <c r="K140" s="238" t="s">
        <v>1685</v>
      </c>
      <c r="L140" s="71"/>
      <c r="M140" s="243" t="s">
        <v>21</v>
      </c>
      <c r="N140" s="244" t="s">
        <v>43</v>
      </c>
      <c r="O140" s="46"/>
      <c r="P140" s="221">
        <f>O140*H140</f>
        <v>0</v>
      </c>
      <c r="Q140" s="221">
        <v>0</v>
      </c>
      <c r="R140" s="221">
        <f>Q140*H140</f>
        <v>0</v>
      </c>
      <c r="S140" s="221">
        <v>0</v>
      </c>
      <c r="T140" s="222">
        <f>S140*H140</f>
        <v>0</v>
      </c>
      <c r="AR140" s="23" t="s">
        <v>188</v>
      </c>
      <c r="AT140" s="23" t="s">
        <v>222</v>
      </c>
      <c r="AU140" s="23" t="s">
        <v>199</v>
      </c>
      <c r="AY140" s="23" t="s">
        <v>181</v>
      </c>
      <c r="BE140" s="223">
        <f>IF(N140="základní",J140,0)</f>
        <v>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23" t="s">
        <v>80</v>
      </c>
      <c r="BK140" s="223">
        <f>ROUND(I140*H140,2)</f>
        <v>0</v>
      </c>
      <c r="BL140" s="23" t="s">
        <v>188</v>
      </c>
      <c r="BM140" s="23" t="s">
        <v>2082</v>
      </c>
    </row>
    <row r="141" s="1" customFormat="1" ht="16.5" customHeight="1">
      <c r="B141" s="45"/>
      <c r="C141" s="236" t="s">
        <v>227</v>
      </c>
      <c r="D141" s="236" t="s">
        <v>222</v>
      </c>
      <c r="E141" s="237" t="s">
        <v>2083</v>
      </c>
      <c r="F141" s="238" t="s">
        <v>2084</v>
      </c>
      <c r="G141" s="239" t="s">
        <v>430</v>
      </c>
      <c r="H141" s="240">
        <v>10</v>
      </c>
      <c r="I141" s="241"/>
      <c r="J141" s="242">
        <f>ROUND(I141*H141,2)</f>
        <v>0</v>
      </c>
      <c r="K141" s="238" t="s">
        <v>1685</v>
      </c>
      <c r="L141" s="71"/>
      <c r="M141" s="243" t="s">
        <v>21</v>
      </c>
      <c r="N141" s="244" t="s">
        <v>43</v>
      </c>
      <c r="O141" s="46"/>
      <c r="P141" s="221">
        <f>O141*H141</f>
        <v>0</v>
      </c>
      <c r="Q141" s="221">
        <v>0</v>
      </c>
      <c r="R141" s="221">
        <f>Q141*H141</f>
        <v>0</v>
      </c>
      <c r="S141" s="221">
        <v>0</v>
      </c>
      <c r="T141" s="222">
        <f>S141*H141</f>
        <v>0</v>
      </c>
      <c r="AR141" s="23" t="s">
        <v>188</v>
      </c>
      <c r="AT141" s="23" t="s">
        <v>222</v>
      </c>
      <c r="AU141" s="23" t="s">
        <v>199</v>
      </c>
      <c r="AY141" s="23" t="s">
        <v>181</v>
      </c>
      <c r="BE141" s="223">
        <f>IF(N141="základní",J141,0)</f>
        <v>0</v>
      </c>
      <c r="BF141" s="223">
        <f>IF(N141="snížená",J141,0)</f>
        <v>0</v>
      </c>
      <c r="BG141" s="223">
        <f>IF(N141="zákl. přenesená",J141,0)</f>
        <v>0</v>
      </c>
      <c r="BH141" s="223">
        <f>IF(N141="sníž. přenesená",J141,0)</f>
        <v>0</v>
      </c>
      <c r="BI141" s="223">
        <f>IF(N141="nulová",J141,0)</f>
        <v>0</v>
      </c>
      <c r="BJ141" s="23" t="s">
        <v>80</v>
      </c>
      <c r="BK141" s="223">
        <f>ROUND(I141*H141,2)</f>
        <v>0</v>
      </c>
      <c r="BL141" s="23" t="s">
        <v>188</v>
      </c>
      <c r="BM141" s="23" t="s">
        <v>2085</v>
      </c>
    </row>
    <row r="142" s="1" customFormat="1" ht="16.5" customHeight="1">
      <c r="B142" s="45"/>
      <c r="C142" s="236" t="s">
        <v>231</v>
      </c>
      <c r="D142" s="236" t="s">
        <v>222</v>
      </c>
      <c r="E142" s="237" t="s">
        <v>2086</v>
      </c>
      <c r="F142" s="238" t="s">
        <v>2087</v>
      </c>
      <c r="G142" s="239" t="s">
        <v>430</v>
      </c>
      <c r="H142" s="240">
        <v>3</v>
      </c>
      <c r="I142" s="241"/>
      <c r="J142" s="242">
        <f>ROUND(I142*H142,2)</f>
        <v>0</v>
      </c>
      <c r="K142" s="238" t="s">
        <v>1685</v>
      </c>
      <c r="L142" s="71"/>
      <c r="M142" s="243" t="s">
        <v>21</v>
      </c>
      <c r="N142" s="244" t="s">
        <v>43</v>
      </c>
      <c r="O142" s="46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AR142" s="23" t="s">
        <v>188</v>
      </c>
      <c r="AT142" s="23" t="s">
        <v>222</v>
      </c>
      <c r="AU142" s="23" t="s">
        <v>199</v>
      </c>
      <c r="AY142" s="23" t="s">
        <v>181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23" t="s">
        <v>80</v>
      </c>
      <c r="BK142" s="223">
        <f>ROUND(I142*H142,2)</f>
        <v>0</v>
      </c>
      <c r="BL142" s="23" t="s">
        <v>188</v>
      </c>
      <c r="BM142" s="23" t="s">
        <v>2088</v>
      </c>
    </row>
    <row r="143" s="12" customFormat="1" ht="21.6" customHeight="1">
      <c r="B143" s="261"/>
      <c r="C143" s="262"/>
      <c r="D143" s="263" t="s">
        <v>71</v>
      </c>
      <c r="E143" s="263" t="s">
        <v>2089</v>
      </c>
      <c r="F143" s="263" t="s">
        <v>2090</v>
      </c>
      <c r="G143" s="262"/>
      <c r="H143" s="262"/>
      <c r="I143" s="264"/>
      <c r="J143" s="265">
        <f>BK143</f>
        <v>0</v>
      </c>
      <c r="K143" s="262"/>
      <c r="L143" s="266"/>
      <c r="M143" s="267"/>
      <c r="N143" s="268"/>
      <c r="O143" s="268"/>
      <c r="P143" s="269">
        <f>SUM(P144:P147)</f>
        <v>0</v>
      </c>
      <c r="Q143" s="268"/>
      <c r="R143" s="269">
        <f>SUM(R144:R147)</f>
        <v>0</v>
      </c>
      <c r="S143" s="268"/>
      <c r="T143" s="270">
        <f>SUM(T144:T147)</f>
        <v>0</v>
      </c>
      <c r="AR143" s="271" t="s">
        <v>80</v>
      </c>
      <c r="AT143" s="272" t="s">
        <v>71</v>
      </c>
      <c r="AU143" s="272" t="s">
        <v>188</v>
      </c>
      <c r="AY143" s="271" t="s">
        <v>181</v>
      </c>
      <c r="BK143" s="273">
        <f>SUM(BK144:BK147)</f>
        <v>0</v>
      </c>
    </row>
    <row r="144" s="1" customFormat="1" ht="16.5" customHeight="1">
      <c r="B144" s="45"/>
      <c r="C144" s="236" t="s">
        <v>235</v>
      </c>
      <c r="D144" s="236" t="s">
        <v>222</v>
      </c>
      <c r="E144" s="237" t="s">
        <v>2091</v>
      </c>
      <c r="F144" s="238" t="s">
        <v>2081</v>
      </c>
      <c r="G144" s="239" t="s">
        <v>430</v>
      </c>
      <c r="H144" s="240">
        <v>3</v>
      </c>
      <c r="I144" s="241"/>
      <c r="J144" s="242">
        <f>ROUND(I144*H144,2)</f>
        <v>0</v>
      </c>
      <c r="K144" s="238" t="s">
        <v>1685</v>
      </c>
      <c r="L144" s="71"/>
      <c r="M144" s="243" t="s">
        <v>21</v>
      </c>
      <c r="N144" s="244" t="s">
        <v>43</v>
      </c>
      <c r="O144" s="46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AR144" s="23" t="s">
        <v>188</v>
      </c>
      <c r="AT144" s="23" t="s">
        <v>222</v>
      </c>
      <c r="AU144" s="23" t="s">
        <v>199</v>
      </c>
      <c r="AY144" s="23" t="s">
        <v>181</v>
      </c>
      <c r="BE144" s="223">
        <f>IF(N144="základní",J144,0)</f>
        <v>0</v>
      </c>
      <c r="BF144" s="223">
        <f>IF(N144="snížená",J144,0)</f>
        <v>0</v>
      </c>
      <c r="BG144" s="223">
        <f>IF(N144="zákl. přenesená",J144,0)</f>
        <v>0</v>
      </c>
      <c r="BH144" s="223">
        <f>IF(N144="sníž. přenesená",J144,0)</f>
        <v>0</v>
      </c>
      <c r="BI144" s="223">
        <f>IF(N144="nulová",J144,0)</f>
        <v>0</v>
      </c>
      <c r="BJ144" s="23" t="s">
        <v>80</v>
      </c>
      <c r="BK144" s="223">
        <f>ROUND(I144*H144,2)</f>
        <v>0</v>
      </c>
      <c r="BL144" s="23" t="s">
        <v>188</v>
      </c>
      <c r="BM144" s="23" t="s">
        <v>2092</v>
      </c>
    </row>
    <row r="145" s="1" customFormat="1" ht="16.5" customHeight="1">
      <c r="B145" s="45"/>
      <c r="C145" s="236" t="s">
        <v>239</v>
      </c>
      <c r="D145" s="236" t="s">
        <v>222</v>
      </c>
      <c r="E145" s="237" t="s">
        <v>2083</v>
      </c>
      <c r="F145" s="238" t="s">
        <v>2084</v>
      </c>
      <c r="G145" s="239" t="s">
        <v>430</v>
      </c>
      <c r="H145" s="240">
        <v>8</v>
      </c>
      <c r="I145" s="241"/>
      <c r="J145" s="242">
        <f>ROUND(I145*H145,2)</f>
        <v>0</v>
      </c>
      <c r="K145" s="238" t="s">
        <v>1685</v>
      </c>
      <c r="L145" s="71"/>
      <c r="M145" s="243" t="s">
        <v>21</v>
      </c>
      <c r="N145" s="244" t="s">
        <v>43</v>
      </c>
      <c r="O145" s="46"/>
      <c r="P145" s="221">
        <f>O145*H145</f>
        <v>0</v>
      </c>
      <c r="Q145" s="221">
        <v>0</v>
      </c>
      <c r="R145" s="221">
        <f>Q145*H145</f>
        <v>0</v>
      </c>
      <c r="S145" s="221">
        <v>0</v>
      </c>
      <c r="T145" s="222">
        <f>S145*H145</f>
        <v>0</v>
      </c>
      <c r="AR145" s="23" t="s">
        <v>188</v>
      </c>
      <c r="AT145" s="23" t="s">
        <v>222</v>
      </c>
      <c r="AU145" s="23" t="s">
        <v>199</v>
      </c>
      <c r="AY145" s="23" t="s">
        <v>181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23" t="s">
        <v>80</v>
      </c>
      <c r="BK145" s="223">
        <f>ROUND(I145*H145,2)</f>
        <v>0</v>
      </c>
      <c r="BL145" s="23" t="s">
        <v>188</v>
      </c>
      <c r="BM145" s="23" t="s">
        <v>2093</v>
      </c>
    </row>
    <row r="146" s="1" customFormat="1" ht="16.5" customHeight="1">
      <c r="B146" s="45"/>
      <c r="C146" s="236" t="s">
        <v>10</v>
      </c>
      <c r="D146" s="236" t="s">
        <v>222</v>
      </c>
      <c r="E146" s="237" t="s">
        <v>2086</v>
      </c>
      <c r="F146" s="238" t="s">
        <v>2087</v>
      </c>
      <c r="G146" s="239" t="s">
        <v>430</v>
      </c>
      <c r="H146" s="240">
        <v>4</v>
      </c>
      <c r="I146" s="241"/>
      <c r="J146" s="242">
        <f>ROUND(I146*H146,2)</f>
        <v>0</v>
      </c>
      <c r="K146" s="238" t="s">
        <v>1685</v>
      </c>
      <c r="L146" s="71"/>
      <c r="M146" s="243" t="s">
        <v>21</v>
      </c>
      <c r="N146" s="244" t="s">
        <v>43</v>
      </c>
      <c r="O146" s="46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AR146" s="23" t="s">
        <v>188</v>
      </c>
      <c r="AT146" s="23" t="s">
        <v>222</v>
      </c>
      <c r="AU146" s="23" t="s">
        <v>199</v>
      </c>
      <c r="AY146" s="23" t="s">
        <v>181</v>
      </c>
      <c r="BE146" s="223">
        <f>IF(N146="základní",J146,0)</f>
        <v>0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23" t="s">
        <v>80</v>
      </c>
      <c r="BK146" s="223">
        <f>ROUND(I146*H146,2)</f>
        <v>0</v>
      </c>
      <c r="BL146" s="23" t="s">
        <v>188</v>
      </c>
      <c r="BM146" s="23" t="s">
        <v>2094</v>
      </c>
    </row>
    <row r="147" s="1" customFormat="1" ht="16.5" customHeight="1">
      <c r="B147" s="45"/>
      <c r="C147" s="236" t="s">
        <v>248</v>
      </c>
      <c r="D147" s="236" t="s">
        <v>222</v>
      </c>
      <c r="E147" s="237" t="s">
        <v>2095</v>
      </c>
      <c r="F147" s="238" t="s">
        <v>2096</v>
      </c>
      <c r="G147" s="239" t="s">
        <v>430</v>
      </c>
      <c r="H147" s="240">
        <v>1</v>
      </c>
      <c r="I147" s="241"/>
      <c r="J147" s="242">
        <f>ROUND(I147*H147,2)</f>
        <v>0</v>
      </c>
      <c r="K147" s="238" t="s">
        <v>1685</v>
      </c>
      <c r="L147" s="71"/>
      <c r="M147" s="243" t="s">
        <v>21</v>
      </c>
      <c r="N147" s="244" t="s">
        <v>43</v>
      </c>
      <c r="O147" s="46"/>
      <c r="P147" s="221">
        <f>O147*H147</f>
        <v>0</v>
      </c>
      <c r="Q147" s="221">
        <v>0</v>
      </c>
      <c r="R147" s="221">
        <f>Q147*H147</f>
        <v>0</v>
      </c>
      <c r="S147" s="221">
        <v>0</v>
      </c>
      <c r="T147" s="222">
        <f>S147*H147</f>
        <v>0</v>
      </c>
      <c r="AR147" s="23" t="s">
        <v>188</v>
      </c>
      <c r="AT147" s="23" t="s">
        <v>222</v>
      </c>
      <c r="AU147" s="23" t="s">
        <v>199</v>
      </c>
      <c r="AY147" s="23" t="s">
        <v>181</v>
      </c>
      <c r="BE147" s="223">
        <f>IF(N147="základní",J147,0)</f>
        <v>0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23" t="s">
        <v>80</v>
      </c>
      <c r="BK147" s="223">
        <f>ROUND(I147*H147,2)</f>
        <v>0</v>
      </c>
      <c r="BL147" s="23" t="s">
        <v>188</v>
      </c>
      <c r="BM147" s="23" t="s">
        <v>2097</v>
      </c>
    </row>
    <row r="148" s="12" customFormat="1" ht="21.6" customHeight="1">
      <c r="B148" s="261"/>
      <c r="C148" s="262"/>
      <c r="D148" s="263" t="s">
        <v>71</v>
      </c>
      <c r="E148" s="263" t="s">
        <v>2098</v>
      </c>
      <c r="F148" s="263" t="s">
        <v>2099</v>
      </c>
      <c r="G148" s="262"/>
      <c r="H148" s="262"/>
      <c r="I148" s="264"/>
      <c r="J148" s="265">
        <f>BK148</f>
        <v>0</v>
      </c>
      <c r="K148" s="262"/>
      <c r="L148" s="266"/>
      <c r="M148" s="267"/>
      <c r="N148" s="268"/>
      <c r="O148" s="268"/>
      <c r="P148" s="269">
        <f>SUM(P149:P155)</f>
        <v>0</v>
      </c>
      <c r="Q148" s="268"/>
      <c r="R148" s="269">
        <f>SUM(R149:R155)</f>
        <v>0</v>
      </c>
      <c r="S148" s="268"/>
      <c r="T148" s="270">
        <f>SUM(T149:T155)</f>
        <v>0</v>
      </c>
      <c r="AR148" s="271" t="s">
        <v>80</v>
      </c>
      <c r="AT148" s="272" t="s">
        <v>71</v>
      </c>
      <c r="AU148" s="272" t="s">
        <v>188</v>
      </c>
      <c r="AY148" s="271" t="s">
        <v>181</v>
      </c>
      <c r="BK148" s="273">
        <f>SUM(BK149:BK155)</f>
        <v>0</v>
      </c>
    </row>
    <row r="149" s="1" customFormat="1" ht="16.5" customHeight="1">
      <c r="B149" s="45"/>
      <c r="C149" s="236" t="s">
        <v>253</v>
      </c>
      <c r="D149" s="236" t="s">
        <v>222</v>
      </c>
      <c r="E149" s="237" t="s">
        <v>2100</v>
      </c>
      <c r="F149" s="238" t="s">
        <v>2081</v>
      </c>
      <c r="G149" s="239" t="s">
        <v>182</v>
      </c>
      <c r="H149" s="240">
        <v>12</v>
      </c>
      <c r="I149" s="241"/>
      <c r="J149" s="242">
        <f>ROUND(I149*H149,2)</f>
        <v>0</v>
      </c>
      <c r="K149" s="238" t="s">
        <v>1685</v>
      </c>
      <c r="L149" s="71"/>
      <c r="M149" s="243" t="s">
        <v>21</v>
      </c>
      <c r="N149" s="244" t="s">
        <v>43</v>
      </c>
      <c r="O149" s="46"/>
      <c r="P149" s="221">
        <f>O149*H149</f>
        <v>0</v>
      </c>
      <c r="Q149" s="221">
        <v>0</v>
      </c>
      <c r="R149" s="221">
        <f>Q149*H149</f>
        <v>0</v>
      </c>
      <c r="S149" s="221">
        <v>0</v>
      </c>
      <c r="T149" s="222">
        <f>S149*H149</f>
        <v>0</v>
      </c>
      <c r="AR149" s="23" t="s">
        <v>188</v>
      </c>
      <c r="AT149" s="23" t="s">
        <v>222</v>
      </c>
      <c r="AU149" s="23" t="s">
        <v>199</v>
      </c>
      <c r="AY149" s="23" t="s">
        <v>181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23" t="s">
        <v>80</v>
      </c>
      <c r="BK149" s="223">
        <f>ROUND(I149*H149,2)</f>
        <v>0</v>
      </c>
      <c r="BL149" s="23" t="s">
        <v>188</v>
      </c>
      <c r="BM149" s="23" t="s">
        <v>2101</v>
      </c>
    </row>
    <row r="150" s="1" customFormat="1" ht="16.5" customHeight="1">
      <c r="B150" s="45"/>
      <c r="C150" s="236" t="s">
        <v>259</v>
      </c>
      <c r="D150" s="236" t="s">
        <v>222</v>
      </c>
      <c r="E150" s="237" t="s">
        <v>2102</v>
      </c>
      <c r="F150" s="238" t="s">
        <v>2103</v>
      </c>
      <c r="G150" s="239" t="s">
        <v>182</v>
      </c>
      <c r="H150" s="240">
        <v>20</v>
      </c>
      <c r="I150" s="241"/>
      <c r="J150" s="242">
        <f>ROUND(I150*H150,2)</f>
        <v>0</v>
      </c>
      <c r="K150" s="238" t="s">
        <v>1685</v>
      </c>
      <c r="L150" s="71"/>
      <c r="M150" s="243" t="s">
        <v>21</v>
      </c>
      <c r="N150" s="244" t="s">
        <v>43</v>
      </c>
      <c r="O150" s="46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AR150" s="23" t="s">
        <v>188</v>
      </c>
      <c r="AT150" s="23" t="s">
        <v>222</v>
      </c>
      <c r="AU150" s="23" t="s">
        <v>199</v>
      </c>
      <c r="AY150" s="23" t="s">
        <v>181</v>
      </c>
      <c r="BE150" s="223">
        <f>IF(N150="základní",J150,0)</f>
        <v>0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23" t="s">
        <v>80</v>
      </c>
      <c r="BK150" s="223">
        <f>ROUND(I150*H150,2)</f>
        <v>0</v>
      </c>
      <c r="BL150" s="23" t="s">
        <v>188</v>
      </c>
      <c r="BM150" s="23" t="s">
        <v>2104</v>
      </c>
    </row>
    <row r="151" s="1" customFormat="1" ht="16.5" customHeight="1">
      <c r="B151" s="45"/>
      <c r="C151" s="236" t="s">
        <v>263</v>
      </c>
      <c r="D151" s="236" t="s">
        <v>222</v>
      </c>
      <c r="E151" s="237" t="s">
        <v>2105</v>
      </c>
      <c r="F151" s="238" t="s">
        <v>2087</v>
      </c>
      <c r="G151" s="239" t="s">
        <v>182</v>
      </c>
      <c r="H151" s="240">
        <v>20</v>
      </c>
      <c r="I151" s="241"/>
      <c r="J151" s="242">
        <f>ROUND(I151*H151,2)</f>
        <v>0</v>
      </c>
      <c r="K151" s="238" t="s">
        <v>1685</v>
      </c>
      <c r="L151" s="71"/>
      <c r="M151" s="243" t="s">
        <v>21</v>
      </c>
      <c r="N151" s="244" t="s">
        <v>43</v>
      </c>
      <c r="O151" s="46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AR151" s="23" t="s">
        <v>188</v>
      </c>
      <c r="AT151" s="23" t="s">
        <v>222</v>
      </c>
      <c r="AU151" s="23" t="s">
        <v>199</v>
      </c>
      <c r="AY151" s="23" t="s">
        <v>181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23" t="s">
        <v>80</v>
      </c>
      <c r="BK151" s="223">
        <f>ROUND(I151*H151,2)</f>
        <v>0</v>
      </c>
      <c r="BL151" s="23" t="s">
        <v>188</v>
      </c>
      <c r="BM151" s="23" t="s">
        <v>2106</v>
      </c>
    </row>
    <row r="152" s="1" customFormat="1" ht="16.5" customHeight="1">
      <c r="B152" s="45"/>
      <c r="C152" s="236" t="s">
        <v>267</v>
      </c>
      <c r="D152" s="236" t="s">
        <v>222</v>
      </c>
      <c r="E152" s="237" t="s">
        <v>2107</v>
      </c>
      <c r="F152" s="238" t="s">
        <v>2096</v>
      </c>
      <c r="G152" s="239" t="s">
        <v>182</v>
      </c>
      <c r="H152" s="240">
        <v>66</v>
      </c>
      <c r="I152" s="241"/>
      <c r="J152" s="242">
        <f>ROUND(I152*H152,2)</f>
        <v>0</v>
      </c>
      <c r="K152" s="238" t="s">
        <v>1685</v>
      </c>
      <c r="L152" s="71"/>
      <c r="M152" s="243" t="s">
        <v>21</v>
      </c>
      <c r="N152" s="244" t="s">
        <v>43</v>
      </c>
      <c r="O152" s="46"/>
      <c r="P152" s="221">
        <f>O152*H152</f>
        <v>0</v>
      </c>
      <c r="Q152" s="221">
        <v>0</v>
      </c>
      <c r="R152" s="221">
        <f>Q152*H152</f>
        <v>0</v>
      </c>
      <c r="S152" s="221">
        <v>0</v>
      </c>
      <c r="T152" s="222">
        <f>S152*H152</f>
        <v>0</v>
      </c>
      <c r="AR152" s="23" t="s">
        <v>188</v>
      </c>
      <c r="AT152" s="23" t="s">
        <v>222</v>
      </c>
      <c r="AU152" s="23" t="s">
        <v>199</v>
      </c>
      <c r="AY152" s="23" t="s">
        <v>181</v>
      </c>
      <c r="BE152" s="223">
        <f>IF(N152="základní",J152,0)</f>
        <v>0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23" t="s">
        <v>80</v>
      </c>
      <c r="BK152" s="223">
        <f>ROUND(I152*H152,2)</f>
        <v>0</v>
      </c>
      <c r="BL152" s="23" t="s">
        <v>188</v>
      </c>
      <c r="BM152" s="23" t="s">
        <v>2108</v>
      </c>
    </row>
    <row r="153" s="1" customFormat="1" ht="16.5" customHeight="1">
      <c r="B153" s="45"/>
      <c r="C153" s="236" t="s">
        <v>9</v>
      </c>
      <c r="D153" s="236" t="s">
        <v>222</v>
      </c>
      <c r="E153" s="237" t="s">
        <v>2109</v>
      </c>
      <c r="F153" s="238" t="s">
        <v>2110</v>
      </c>
      <c r="G153" s="239" t="s">
        <v>182</v>
      </c>
      <c r="H153" s="240">
        <v>44</v>
      </c>
      <c r="I153" s="241"/>
      <c r="J153" s="242">
        <f>ROUND(I153*H153,2)</f>
        <v>0</v>
      </c>
      <c r="K153" s="238" t="s">
        <v>1685</v>
      </c>
      <c r="L153" s="71"/>
      <c r="M153" s="243" t="s">
        <v>21</v>
      </c>
      <c r="N153" s="244" t="s">
        <v>43</v>
      </c>
      <c r="O153" s="46"/>
      <c r="P153" s="221">
        <f>O153*H153</f>
        <v>0</v>
      </c>
      <c r="Q153" s="221">
        <v>0</v>
      </c>
      <c r="R153" s="221">
        <f>Q153*H153</f>
        <v>0</v>
      </c>
      <c r="S153" s="221">
        <v>0</v>
      </c>
      <c r="T153" s="222">
        <f>S153*H153</f>
        <v>0</v>
      </c>
      <c r="AR153" s="23" t="s">
        <v>188</v>
      </c>
      <c r="AT153" s="23" t="s">
        <v>222</v>
      </c>
      <c r="AU153" s="23" t="s">
        <v>199</v>
      </c>
      <c r="AY153" s="23" t="s">
        <v>181</v>
      </c>
      <c r="BE153" s="223">
        <f>IF(N153="základní",J153,0)</f>
        <v>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23" t="s">
        <v>80</v>
      </c>
      <c r="BK153" s="223">
        <f>ROUND(I153*H153,2)</f>
        <v>0</v>
      </c>
      <c r="BL153" s="23" t="s">
        <v>188</v>
      </c>
      <c r="BM153" s="23" t="s">
        <v>2111</v>
      </c>
    </row>
    <row r="154" s="1" customFormat="1" ht="16.5" customHeight="1">
      <c r="B154" s="45"/>
      <c r="C154" s="236" t="s">
        <v>274</v>
      </c>
      <c r="D154" s="236" t="s">
        <v>222</v>
      </c>
      <c r="E154" s="237" t="s">
        <v>2112</v>
      </c>
      <c r="F154" s="238" t="s">
        <v>2113</v>
      </c>
      <c r="G154" s="239" t="s">
        <v>182</v>
      </c>
      <c r="H154" s="240">
        <v>6</v>
      </c>
      <c r="I154" s="241"/>
      <c r="J154" s="242">
        <f>ROUND(I154*H154,2)</f>
        <v>0</v>
      </c>
      <c r="K154" s="238" t="s">
        <v>1685</v>
      </c>
      <c r="L154" s="71"/>
      <c r="M154" s="243" t="s">
        <v>21</v>
      </c>
      <c r="N154" s="244" t="s">
        <v>43</v>
      </c>
      <c r="O154" s="46"/>
      <c r="P154" s="221">
        <f>O154*H154</f>
        <v>0</v>
      </c>
      <c r="Q154" s="221">
        <v>0</v>
      </c>
      <c r="R154" s="221">
        <f>Q154*H154</f>
        <v>0</v>
      </c>
      <c r="S154" s="221">
        <v>0</v>
      </c>
      <c r="T154" s="222">
        <f>S154*H154</f>
        <v>0</v>
      </c>
      <c r="AR154" s="23" t="s">
        <v>188</v>
      </c>
      <c r="AT154" s="23" t="s">
        <v>222</v>
      </c>
      <c r="AU154" s="23" t="s">
        <v>199</v>
      </c>
      <c r="AY154" s="23" t="s">
        <v>181</v>
      </c>
      <c r="BE154" s="223">
        <f>IF(N154="základní",J154,0)</f>
        <v>0</v>
      </c>
      <c r="BF154" s="223">
        <f>IF(N154="snížená",J154,0)</f>
        <v>0</v>
      </c>
      <c r="BG154" s="223">
        <f>IF(N154="zákl. přenesená",J154,0)</f>
        <v>0</v>
      </c>
      <c r="BH154" s="223">
        <f>IF(N154="sníž. přenesená",J154,0)</f>
        <v>0</v>
      </c>
      <c r="BI154" s="223">
        <f>IF(N154="nulová",J154,0)</f>
        <v>0</v>
      </c>
      <c r="BJ154" s="23" t="s">
        <v>80</v>
      </c>
      <c r="BK154" s="223">
        <f>ROUND(I154*H154,2)</f>
        <v>0</v>
      </c>
      <c r="BL154" s="23" t="s">
        <v>188</v>
      </c>
      <c r="BM154" s="23" t="s">
        <v>2114</v>
      </c>
    </row>
    <row r="155" s="1" customFormat="1" ht="16.5" customHeight="1">
      <c r="B155" s="45"/>
      <c r="C155" s="236" t="s">
        <v>281</v>
      </c>
      <c r="D155" s="236" t="s">
        <v>222</v>
      </c>
      <c r="E155" s="237" t="s">
        <v>2115</v>
      </c>
      <c r="F155" s="238" t="s">
        <v>2116</v>
      </c>
      <c r="G155" s="239" t="s">
        <v>182</v>
      </c>
      <c r="H155" s="240">
        <v>4</v>
      </c>
      <c r="I155" s="241"/>
      <c r="J155" s="242">
        <f>ROUND(I155*H155,2)</f>
        <v>0</v>
      </c>
      <c r="K155" s="238" t="s">
        <v>1685</v>
      </c>
      <c r="L155" s="71"/>
      <c r="M155" s="243" t="s">
        <v>21</v>
      </c>
      <c r="N155" s="244" t="s">
        <v>43</v>
      </c>
      <c r="O155" s="46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AR155" s="23" t="s">
        <v>188</v>
      </c>
      <c r="AT155" s="23" t="s">
        <v>222</v>
      </c>
      <c r="AU155" s="23" t="s">
        <v>199</v>
      </c>
      <c r="AY155" s="23" t="s">
        <v>181</v>
      </c>
      <c r="BE155" s="223">
        <f>IF(N155="základní",J155,0)</f>
        <v>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23" t="s">
        <v>80</v>
      </c>
      <c r="BK155" s="223">
        <f>ROUND(I155*H155,2)</f>
        <v>0</v>
      </c>
      <c r="BL155" s="23" t="s">
        <v>188</v>
      </c>
      <c r="BM155" s="23" t="s">
        <v>2117</v>
      </c>
    </row>
    <row r="156" s="12" customFormat="1" ht="21.6" customHeight="1">
      <c r="B156" s="261"/>
      <c r="C156" s="262"/>
      <c r="D156" s="263" t="s">
        <v>71</v>
      </c>
      <c r="E156" s="263" t="s">
        <v>2118</v>
      </c>
      <c r="F156" s="263" t="s">
        <v>2119</v>
      </c>
      <c r="G156" s="262"/>
      <c r="H156" s="262"/>
      <c r="I156" s="264"/>
      <c r="J156" s="265">
        <f>BK156</f>
        <v>0</v>
      </c>
      <c r="K156" s="262"/>
      <c r="L156" s="266"/>
      <c r="M156" s="267"/>
      <c r="N156" s="268"/>
      <c r="O156" s="268"/>
      <c r="P156" s="269">
        <f>SUM(P157:P169)</f>
        <v>0</v>
      </c>
      <c r="Q156" s="268"/>
      <c r="R156" s="269">
        <f>SUM(R157:R169)</f>
        <v>0</v>
      </c>
      <c r="S156" s="268"/>
      <c r="T156" s="270">
        <f>SUM(T157:T169)</f>
        <v>0</v>
      </c>
      <c r="AR156" s="271" t="s">
        <v>80</v>
      </c>
      <c r="AT156" s="272" t="s">
        <v>71</v>
      </c>
      <c r="AU156" s="272" t="s">
        <v>188</v>
      </c>
      <c r="AY156" s="271" t="s">
        <v>181</v>
      </c>
      <c r="BK156" s="273">
        <f>SUM(BK157:BK169)</f>
        <v>0</v>
      </c>
    </row>
    <row r="157" s="1" customFormat="1" ht="16.5" customHeight="1">
      <c r="B157" s="45"/>
      <c r="C157" s="236" t="s">
        <v>285</v>
      </c>
      <c r="D157" s="236" t="s">
        <v>222</v>
      </c>
      <c r="E157" s="237" t="s">
        <v>2120</v>
      </c>
      <c r="F157" s="238" t="s">
        <v>2121</v>
      </c>
      <c r="G157" s="239" t="s">
        <v>182</v>
      </c>
      <c r="H157" s="240">
        <v>6</v>
      </c>
      <c r="I157" s="241"/>
      <c r="J157" s="242">
        <f>ROUND(I157*H157,2)</f>
        <v>0</v>
      </c>
      <c r="K157" s="238" t="s">
        <v>1685</v>
      </c>
      <c r="L157" s="71"/>
      <c r="M157" s="243" t="s">
        <v>21</v>
      </c>
      <c r="N157" s="244" t="s">
        <v>43</v>
      </c>
      <c r="O157" s="46"/>
      <c r="P157" s="221">
        <f>O157*H157</f>
        <v>0</v>
      </c>
      <c r="Q157" s="221">
        <v>0</v>
      </c>
      <c r="R157" s="221">
        <f>Q157*H157</f>
        <v>0</v>
      </c>
      <c r="S157" s="221">
        <v>0</v>
      </c>
      <c r="T157" s="222">
        <f>S157*H157</f>
        <v>0</v>
      </c>
      <c r="AR157" s="23" t="s">
        <v>188</v>
      </c>
      <c r="AT157" s="23" t="s">
        <v>222</v>
      </c>
      <c r="AU157" s="23" t="s">
        <v>199</v>
      </c>
      <c r="AY157" s="23" t="s">
        <v>181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23" t="s">
        <v>80</v>
      </c>
      <c r="BK157" s="223">
        <f>ROUND(I157*H157,2)</f>
        <v>0</v>
      </c>
      <c r="BL157" s="23" t="s">
        <v>188</v>
      </c>
      <c r="BM157" s="23" t="s">
        <v>2122</v>
      </c>
    </row>
    <row r="158" s="1" customFormat="1" ht="16.5" customHeight="1">
      <c r="B158" s="45"/>
      <c r="C158" s="236" t="s">
        <v>289</v>
      </c>
      <c r="D158" s="236" t="s">
        <v>222</v>
      </c>
      <c r="E158" s="237" t="s">
        <v>2123</v>
      </c>
      <c r="F158" s="238" t="s">
        <v>2103</v>
      </c>
      <c r="G158" s="239" t="s">
        <v>182</v>
      </c>
      <c r="H158" s="240">
        <v>20</v>
      </c>
      <c r="I158" s="241"/>
      <c r="J158" s="242">
        <f>ROUND(I158*H158,2)</f>
        <v>0</v>
      </c>
      <c r="K158" s="238" t="s">
        <v>1685</v>
      </c>
      <c r="L158" s="71"/>
      <c r="M158" s="243" t="s">
        <v>21</v>
      </c>
      <c r="N158" s="244" t="s">
        <v>43</v>
      </c>
      <c r="O158" s="46"/>
      <c r="P158" s="221">
        <f>O158*H158</f>
        <v>0</v>
      </c>
      <c r="Q158" s="221">
        <v>0</v>
      </c>
      <c r="R158" s="221">
        <f>Q158*H158</f>
        <v>0</v>
      </c>
      <c r="S158" s="221">
        <v>0</v>
      </c>
      <c r="T158" s="222">
        <f>S158*H158</f>
        <v>0</v>
      </c>
      <c r="AR158" s="23" t="s">
        <v>188</v>
      </c>
      <c r="AT158" s="23" t="s">
        <v>222</v>
      </c>
      <c r="AU158" s="23" t="s">
        <v>199</v>
      </c>
      <c r="AY158" s="23" t="s">
        <v>181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23" t="s">
        <v>80</v>
      </c>
      <c r="BK158" s="223">
        <f>ROUND(I158*H158,2)</f>
        <v>0</v>
      </c>
      <c r="BL158" s="23" t="s">
        <v>188</v>
      </c>
      <c r="BM158" s="23" t="s">
        <v>2124</v>
      </c>
    </row>
    <row r="159" s="1" customFormat="1" ht="16.5" customHeight="1">
      <c r="B159" s="45"/>
      <c r="C159" s="236" t="s">
        <v>293</v>
      </c>
      <c r="D159" s="236" t="s">
        <v>222</v>
      </c>
      <c r="E159" s="237" t="s">
        <v>2125</v>
      </c>
      <c r="F159" s="238" t="s">
        <v>2126</v>
      </c>
      <c r="G159" s="239" t="s">
        <v>182</v>
      </c>
      <c r="H159" s="240">
        <v>7</v>
      </c>
      <c r="I159" s="241"/>
      <c r="J159" s="242">
        <f>ROUND(I159*H159,2)</f>
        <v>0</v>
      </c>
      <c r="K159" s="238" t="s">
        <v>1685</v>
      </c>
      <c r="L159" s="71"/>
      <c r="M159" s="243" t="s">
        <v>21</v>
      </c>
      <c r="N159" s="244" t="s">
        <v>43</v>
      </c>
      <c r="O159" s="46"/>
      <c r="P159" s="221">
        <f>O159*H159</f>
        <v>0</v>
      </c>
      <c r="Q159" s="221">
        <v>0</v>
      </c>
      <c r="R159" s="221">
        <f>Q159*H159</f>
        <v>0</v>
      </c>
      <c r="S159" s="221">
        <v>0</v>
      </c>
      <c r="T159" s="222">
        <f>S159*H159</f>
        <v>0</v>
      </c>
      <c r="AR159" s="23" t="s">
        <v>188</v>
      </c>
      <c r="AT159" s="23" t="s">
        <v>222</v>
      </c>
      <c r="AU159" s="23" t="s">
        <v>199</v>
      </c>
      <c r="AY159" s="23" t="s">
        <v>181</v>
      </c>
      <c r="BE159" s="223">
        <f>IF(N159="základní",J159,0)</f>
        <v>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23" t="s">
        <v>80</v>
      </c>
      <c r="BK159" s="223">
        <f>ROUND(I159*H159,2)</f>
        <v>0</v>
      </c>
      <c r="BL159" s="23" t="s">
        <v>188</v>
      </c>
      <c r="BM159" s="23" t="s">
        <v>2127</v>
      </c>
    </row>
    <row r="160" s="1" customFormat="1" ht="16.5" customHeight="1">
      <c r="B160" s="45"/>
      <c r="C160" s="236" t="s">
        <v>297</v>
      </c>
      <c r="D160" s="236" t="s">
        <v>222</v>
      </c>
      <c r="E160" s="237" t="s">
        <v>2128</v>
      </c>
      <c r="F160" s="238" t="s">
        <v>2096</v>
      </c>
      <c r="G160" s="239" t="s">
        <v>182</v>
      </c>
      <c r="H160" s="240">
        <v>1</v>
      </c>
      <c r="I160" s="241"/>
      <c r="J160" s="242">
        <f>ROUND(I160*H160,2)</f>
        <v>0</v>
      </c>
      <c r="K160" s="238" t="s">
        <v>1685</v>
      </c>
      <c r="L160" s="71"/>
      <c r="M160" s="243" t="s">
        <v>21</v>
      </c>
      <c r="N160" s="244" t="s">
        <v>43</v>
      </c>
      <c r="O160" s="46"/>
      <c r="P160" s="221">
        <f>O160*H160</f>
        <v>0</v>
      </c>
      <c r="Q160" s="221">
        <v>0</v>
      </c>
      <c r="R160" s="221">
        <f>Q160*H160</f>
        <v>0</v>
      </c>
      <c r="S160" s="221">
        <v>0</v>
      </c>
      <c r="T160" s="222">
        <f>S160*H160</f>
        <v>0</v>
      </c>
      <c r="AR160" s="23" t="s">
        <v>188</v>
      </c>
      <c r="AT160" s="23" t="s">
        <v>222</v>
      </c>
      <c r="AU160" s="23" t="s">
        <v>199</v>
      </c>
      <c r="AY160" s="23" t="s">
        <v>181</v>
      </c>
      <c r="BE160" s="223">
        <f>IF(N160="základní",J160,0)</f>
        <v>0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23" t="s">
        <v>80</v>
      </c>
      <c r="BK160" s="223">
        <f>ROUND(I160*H160,2)</f>
        <v>0</v>
      </c>
      <c r="BL160" s="23" t="s">
        <v>188</v>
      </c>
      <c r="BM160" s="23" t="s">
        <v>2129</v>
      </c>
    </row>
    <row r="161" s="1" customFormat="1" ht="16.5" customHeight="1">
      <c r="B161" s="45"/>
      <c r="C161" s="236" t="s">
        <v>301</v>
      </c>
      <c r="D161" s="236" t="s">
        <v>222</v>
      </c>
      <c r="E161" s="237" t="s">
        <v>2130</v>
      </c>
      <c r="F161" s="238" t="s">
        <v>2113</v>
      </c>
      <c r="G161" s="239" t="s">
        <v>182</v>
      </c>
      <c r="H161" s="240">
        <v>2.5</v>
      </c>
      <c r="I161" s="241"/>
      <c r="J161" s="242">
        <f>ROUND(I161*H161,2)</f>
        <v>0</v>
      </c>
      <c r="K161" s="238" t="s">
        <v>1685</v>
      </c>
      <c r="L161" s="71"/>
      <c r="M161" s="243" t="s">
        <v>21</v>
      </c>
      <c r="N161" s="244" t="s">
        <v>43</v>
      </c>
      <c r="O161" s="46"/>
      <c r="P161" s="221">
        <f>O161*H161</f>
        <v>0</v>
      </c>
      <c r="Q161" s="221">
        <v>0</v>
      </c>
      <c r="R161" s="221">
        <f>Q161*H161</f>
        <v>0</v>
      </c>
      <c r="S161" s="221">
        <v>0</v>
      </c>
      <c r="T161" s="222">
        <f>S161*H161</f>
        <v>0</v>
      </c>
      <c r="AR161" s="23" t="s">
        <v>188</v>
      </c>
      <c r="AT161" s="23" t="s">
        <v>222</v>
      </c>
      <c r="AU161" s="23" t="s">
        <v>199</v>
      </c>
      <c r="AY161" s="23" t="s">
        <v>181</v>
      </c>
      <c r="BE161" s="223">
        <f>IF(N161="základní",J161,0)</f>
        <v>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23" t="s">
        <v>80</v>
      </c>
      <c r="BK161" s="223">
        <f>ROUND(I161*H161,2)</f>
        <v>0</v>
      </c>
      <c r="BL161" s="23" t="s">
        <v>188</v>
      </c>
      <c r="BM161" s="23" t="s">
        <v>2131</v>
      </c>
    </row>
    <row r="162" s="1" customFormat="1" ht="16.5" customHeight="1">
      <c r="B162" s="45"/>
      <c r="C162" s="236" t="s">
        <v>305</v>
      </c>
      <c r="D162" s="236" t="s">
        <v>222</v>
      </c>
      <c r="E162" s="237" t="s">
        <v>2132</v>
      </c>
      <c r="F162" s="238" t="s">
        <v>2133</v>
      </c>
      <c r="G162" s="239" t="s">
        <v>430</v>
      </c>
      <c r="H162" s="240">
        <v>5</v>
      </c>
      <c r="I162" s="241"/>
      <c r="J162" s="242">
        <f>ROUND(I162*H162,2)</f>
        <v>0</v>
      </c>
      <c r="K162" s="238" t="s">
        <v>1685</v>
      </c>
      <c r="L162" s="71"/>
      <c r="M162" s="243" t="s">
        <v>21</v>
      </c>
      <c r="N162" s="244" t="s">
        <v>43</v>
      </c>
      <c r="O162" s="46"/>
      <c r="P162" s="221">
        <f>O162*H162</f>
        <v>0</v>
      </c>
      <c r="Q162" s="221">
        <v>0</v>
      </c>
      <c r="R162" s="221">
        <f>Q162*H162</f>
        <v>0</v>
      </c>
      <c r="S162" s="221">
        <v>0</v>
      </c>
      <c r="T162" s="222">
        <f>S162*H162</f>
        <v>0</v>
      </c>
      <c r="AR162" s="23" t="s">
        <v>188</v>
      </c>
      <c r="AT162" s="23" t="s">
        <v>222</v>
      </c>
      <c r="AU162" s="23" t="s">
        <v>199</v>
      </c>
      <c r="AY162" s="23" t="s">
        <v>181</v>
      </c>
      <c r="BE162" s="223">
        <f>IF(N162="základní",J162,0)</f>
        <v>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23" t="s">
        <v>80</v>
      </c>
      <c r="BK162" s="223">
        <f>ROUND(I162*H162,2)</f>
        <v>0</v>
      </c>
      <c r="BL162" s="23" t="s">
        <v>188</v>
      </c>
      <c r="BM162" s="23" t="s">
        <v>2134</v>
      </c>
    </row>
    <row r="163" s="1" customFormat="1" ht="16.5" customHeight="1">
      <c r="B163" s="45"/>
      <c r="C163" s="236" t="s">
        <v>309</v>
      </c>
      <c r="D163" s="236" t="s">
        <v>222</v>
      </c>
      <c r="E163" s="237" t="s">
        <v>2135</v>
      </c>
      <c r="F163" s="238" t="s">
        <v>2136</v>
      </c>
      <c r="G163" s="239" t="s">
        <v>430</v>
      </c>
      <c r="H163" s="240">
        <v>1</v>
      </c>
      <c r="I163" s="241"/>
      <c r="J163" s="242">
        <f>ROUND(I163*H163,2)</f>
        <v>0</v>
      </c>
      <c r="K163" s="238" t="s">
        <v>1685</v>
      </c>
      <c r="L163" s="71"/>
      <c r="M163" s="243" t="s">
        <v>21</v>
      </c>
      <c r="N163" s="244" t="s">
        <v>43</v>
      </c>
      <c r="O163" s="46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AR163" s="23" t="s">
        <v>188</v>
      </c>
      <c r="AT163" s="23" t="s">
        <v>222</v>
      </c>
      <c r="AU163" s="23" t="s">
        <v>199</v>
      </c>
      <c r="AY163" s="23" t="s">
        <v>181</v>
      </c>
      <c r="BE163" s="223">
        <f>IF(N163="základní",J163,0)</f>
        <v>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23" t="s">
        <v>80</v>
      </c>
      <c r="BK163" s="223">
        <f>ROUND(I163*H163,2)</f>
        <v>0</v>
      </c>
      <c r="BL163" s="23" t="s">
        <v>188</v>
      </c>
      <c r="BM163" s="23" t="s">
        <v>2137</v>
      </c>
    </row>
    <row r="164" s="1" customFormat="1" ht="16.5" customHeight="1">
      <c r="B164" s="45"/>
      <c r="C164" s="236" t="s">
        <v>313</v>
      </c>
      <c r="D164" s="236" t="s">
        <v>222</v>
      </c>
      <c r="E164" s="237" t="s">
        <v>2138</v>
      </c>
      <c r="F164" s="238" t="s">
        <v>2139</v>
      </c>
      <c r="G164" s="239" t="s">
        <v>430</v>
      </c>
      <c r="H164" s="240">
        <v>3</v>
      </c>
      <c r="I164" s="241"/>
      <c r="J164" s="242">
        <f>ROUND(I164*H164,2)</f>
        <v>0</v>
      </c>
      <c r="K164" s="238" t="s">
        <v>1685</v>
      </c>
      <c r="L164" s="71"/>
      <c r="M164" s="243" t="s">
        <v>21</v>
      </c>
      <c r="N164" s="244" t="s">
        <v>43</v>
      </c>
      <c r="O164" s="46"/>
      <c r="P164" s="221">
        <f>O164*H164</f>
        <v>0</v>
      </c>
      <c r="Q164" s="221">
        <v>0</v>
      </c>
      <c r="R164" s="221">
        <f>Q164*H164</f>
        <v>0</v>
      </c>
      <c r="S164" s="221">
        <v>0</v>
      </c>
      <c r="T164" s="222">
        <f>S164*H164</f>
        <v>0</v>
      </c>
      <c r="AR164" s="23" t="s">
        <v>188</v>
      </c>
      <c r="AT164" s="23" t="s">
        <v>222</v>
      </c>
      <c r="AU164" s="23" t="s">
        <v>199</v>
      </c>
      <c r="AY164" s="23" t="s">
        <v>181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23" t="s">
        <v>80</v>
      </c>
      <c r="BK164" s="223">
        <f>ROUND(I164*H164,2)</f>
        <v>0</v>
      </c>
      <c r="BL164" s="23" t="s">
        <v>188</v>
      </c>
      <c r="BM164" s="23" t="s">
        <v>2140</v>
      </c>
    </row>
    <row r="165" s="1" customFormat="1" ht="16.5" customHeight="1">
      <c r="B165" s="45"/>
      <c r="C165" s="236" t="s">
        <v>319</v>
      </c>
      <c r="D165" s="236" t="s">
        <v>222</v>
      </c>
      <c r="E165" s="237" t="s">
        <v>2141</v>
      </c>
      <c r="F165" s="238" t="s">
        <v>2142</v>
      </c>
      <c r="G165" s="239" t="s">
        <v>430</v>
      </c>
      <c r="H165" s="240">
        <v>4</v>
      </c>
      <c r="I165" s="241"/>
      <c r="J165" s="242">
        <f>ROUND(I165*H165,2)</f>
        <v>0</v>
      </c>
      <c r="K165" s="238" t="s">
        <v>1685</v>
      </c>
      <c r="L165" s="71"/>
      <c r="M165" s="243" t="s">
        <v>21</v>
      </c>
      <c r="N165" s="244" t="s">
        <v>43</v>
      </c>
      <c r="O165" s="46"/>
      <c r="P165" s="221">
        <f>O165*H165</f>
        <v>0</v>
      </c>
      <c r="Q165" s="221">
        <v>0</v>
      </c>
      <c r="R165" s="221">
        <f>Q165*H165</f>
        <v>0</v>
      </c>
      <c r="S165" s="221">
        <v>0</v>
      </c>
      <c r="T165" s="222">
        <f>S165*H165</f>
        <v>0</v>
      </c>
      <c r="AR165" s="23" t="s">
        <v>188</v>
      </c>
      <c r="AT165" s="23" t="s">
        <v>222</v>
      </c>
      <c r="AU165" s="23" t="s">
        <v>199</v>
      </c>
      <c r="AY165" s="23" t="s">
        <v>181</v>
      </c>
      <c r="BE165" s="223">
        <f>IF(N165="základní",J165,0)</f>
        <v>0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23" t="s">
        <v>80</v>
      </c>
      <c r="BK165" s="223">
        <f>ROUND(I165*H165,2)</f>
        <v>0</v>
      </c>
      <c r="BL165" s="23" t="s">
        <v>188</v>
      </c>
      <c r="BM165" s="23" t="s">
        <v>2143</v>
      </c>
    </row>
    <row r="166" s="1" customFormat="1" ht="16.5" customHeight="1">
      <c r="B166" s="45"/>
      <c r="C166" s="236" t="s">
        <v>323</v>
      </c>
      <c r="D166" s="236" t="s">
        <v>222</v>
      </c>
      <c r="E166" s="237" t="s">
        <v>2144</v>
      </c>
      <c r="F166" s="238" t="s">
        <v>2145</v>
      </c>
      <c r="G166" s="239" t="s">
        <v>430</v>
      </c>
      <c r="H166" s="240">
        <v>2</v>
      </c>
      <c r="I166" s="241"/>
      <c r="J166" s="242">
        <f>ROUND(I166*H166,2)</f>
        <v>0</v>
      </c>
      <c r="K166" s="238" t="s">
        <v>1685</v>
      </c>
      <c r="L166" s="71"/>
      <c r="M166" s="243" t="s">
        <v>21</v>
      </c>
      <c r="N166" s="244" t="s">
        <v>43</v>
      </c>
      <c r="O166" s="46"/>
      <c r="P166" s="221">
        <f>O166*H166</f>
        <v>0</v>
      </c>
      <c r="Q166" s="221">
        <v>0</v>
      </c>
      <c r="R166" s="221">
        <f>Q166*H166</f>
        <v>0</v>
      </c>
      <c r="S166" s="221">
        <v>0</v>
      </c>
      <c r="T166" s="222">
        <f>S166*H166</f>
        <v>0</v>
      </c>
      <c r="AR166" s="23" t="s">
        <v>188</v>
      </c>
      <c r="AT166" s="23" t="s">
        <v>222</v>
      </c>
      <c r="AU166" s="23" t="s">
        <v>199</v>
      </c>
      <c r="AY166" s="23" t="s">
        <v>181</v>
      </c>
      <c r="BE166" s="223">
        <f>IF(N166="základní",J166,0)</f>
        <v>0</v>
      </c>
      <c r="BF166" s="223">
        <f>IF(N166="snížená",J166,0)</f>
        <v>0</v>
      </c>
      <c r="BG166" s="223">
        <f>IF(N166="zákl. přenesená",J166,0)</f>
        <v>0</v>
      </c>
      <c r="BH166" s="223">
        <f>IF(N166="sníž. přenesená",J166,0)</f>
        <v>0</v>
      </c>
      <c r="BI166" s="223">
        <f>IF(N166="nulová",J166,0)</f>
        <v>0</v>
      </c>
      <c r="BJ166" s="23" t="s">
        <v>80</v>
      </c>
      <c r="BK166" s="223">
        <f>ROUND(I166*H166,2)</f>
        <v>0</v>
      </c>
      <c r="BL166" s="23" t="s">
        <v>188</v>
      </c>
      <c r="BM166" s="23" t="s">
        <v>2146</v>
      </c>
    </row>
    <row r="167" s="1" customFormat="1" ht="16.5" customHeight="1">
      <c r="B167" s="45"/>
      <c r="C167" s="236" t="s">
        <v>326</v>
      </c>
      <c r="D167" s="236" t="s">
        <v>222</v>
      </c>
      <c r="E167" s="237" t="s">
        <v>2147</v>
      </c>
      <c r="F167" s="238" t="s">
        <v>2148</v>
      </c>
      <c r="G167" s="239" t="s">
        <v>430</v>
      </c>
      <c r="H167" s="240">
        <v>2</v>
      </c>
      <c r="I167" s="241"/>
      <c r="J167" s="242">
        <f>ROUND(I167*H167,2)</f>
        <v>0</v>
      </c>
      <c r="K167" s="238" t="s">
        <v>1685</v>
      </c>
      <c r="L167" s="71"/>
      <c r="M167" s="243" t="s">
        <v>21</v>
      </c>
      <c r="N167" s="244" t="s">
        <v>43</v>
      </c>
      <c r="O167" s="46"/>
      <c r="P167" s="221">
        <f>O167*H167</f>
        <v>0</v>
      </c>
      <c r="Q167" s="221">
        <v>0</v>
      </c>
      <c r="R167" s="221">
        <f>Q167*H167</f>
        <v>0</v>
      </c>
      <c r="S167" s="221">
        <v>0</v>
      </c>
      <c r="T167" s="222">
        <f>S167*H167</f>
        <v>0</v>
      </c>
      <c r="AR167" s="23" t="s">
        <v>188</v>
      </c>
      <c r="AT167" s="23" t="s">
        <v>222</v>
      </c>
      <c r="AU167" s="23" t="s">
        <v>199</v>
      </c>
      <c r="AY167" s="23" t="s">
        <v>181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23" t="s">
        <v>80</v>
      </c>
      <c r="BK167" s="223">
        <f>ROUND(I167*H167,2)</f>
        <v>0</v>
      </c>
      <c r="BL167" s="23" t="s">
        <v>188</v>
      </c>
      <c r="BM167" s="23" t="s">
        <v>2149</v>
      </c>
    </row>
    <row r="168" s="1" customFormat="1" ht="16.5" customHeight="1">
      <c r="B168" s="45"/>
      <c r="C168" s="236" t="s">
        <v>330</v>
      </c>
      <c r="D168" s="236" t="s">
        <v>222</v>
      </c>
      <c r="E168" s="237" t="s">
        <v>2150</v>
      </c>
      <c r="F168" s="238" t="s">
        <v>2151</v>
      </c>
      <c r="G168" s="239" t="s">
        <v>430</v>
      </c>
      <c r="H168" s="240">
        <v>1</v>
      </c>
      <c r="I168" s="241"/>
      <c r="J168" s="242">
        <f>ROUND(I168*H168,2)</f>
        <v>0</v>
      </c>
      <c r="K168" s="238" t="s">
        <v>1685</v>
      </c>
      <c r="L168" s="71"/>
      <c r="M168" s="243" t="s">
        <v>21</v>
      </c>
      <c r="N168" s="244" t="s">
        <v>43</v>
      </c>
      <c r="O168" s="46"/>
      <c r="P168" s="221">
        <f>O168*H168</f>
        <v>0</v>
      </c>
      <c r="Q168" s="221">
        <v>0</v>
      </c>
      <c r="R168" s="221">
        <f>Q168*H168</f>
        <v>0</v>
      </c>
      <c r="S168" s="221">
        <v>0</v>
      </c>
      <c r="T168" s="222">
        <f>S168*H168</f>
        <v>0</v>
      </c>
      <c r="AR168" s="23" t="s">
        <v>188</v>
      </c>
      <c r="AT168" s="23" t="s">
        <v>222</v>
      </c>
      <c r="AU168" s="23" t="s">
        <v>199</v>
      </c>
      <c r="AY168" s="23" t="s">
        <v>181</v>
      </c>
      <c r="BE168" s="223">
        <f>IF(N168="základní",J168,0)</f>
        <v>0</v>
      </c>
      <c r="BF168" s="223">
        <f>IF(N168="snížená",J168,0)</f>
        <v>0</v>
      </c>
      <c r="BG168" s="223">
        <f>IF(N168="zákl. přenesená",J168,0)</f>
        <v>0</v>
      </c>
      <c r="BH168" s="223">
        <f>IF(N168="sníž. přenesená",J168,0)</f>
        <v>0</v>
      </c>
      <c r="BI168" s="223">
        <f>IF(N168="nulová",J168,0)</f>
        <v>0</v>
      </c>
      <c r="BJ168" s="23" t="s">
        <v>80</v>
      </c>
      <c r="BK168" s="223">
        <f>ROUND(I168*H168,2)</f>
        <v>0</v>
      </c>
      <c r="BL168" s="23" t="s">
        <v>188</v>
      </c>
      <c r="BM168" s="23" t="s">
        <v>2152</v>
      </c>
    </row>
    <row r="169" s="1" customFormat="1" ht="16.5" customHeight="1">
      <c r="B169" s="45"/>
      <c r="C169" s="236" t="s">
        <v>334</v>
      </c>
      <c r="D169" s="236" t="s">
        <v>222</v>
      </c>
      <c r="E169" s="237" t="s">
        <v>2153</v>
      </c>
      <c r="F169" s="238" t="s">
        <v>2154</v>
      </c>
      <c r="G169" s="239" t="s">
        <v>430</v>
      </c>
      <c r="H169" s="240">
        <v>1</v>
      </c>
      <c r="I169" s="241"/>
      <c r="J169" s="242">
        <f>ROUND(I169*H169,2)</f>
        <v>0</v>
      </c>
      <c r="K169" s="238" t="s">
        <v>1685</v>
      </c>
      <c r="L169" s="71"/>
      <c r="M169" s="243" t="s">
        <v>21</v>
      </c>
      <c r="N169" s="244" t="s">
        <v>43</v>
      </c>
      <c r="O169" s="46"/>
      <c r="P169" s="221">
        <f>O169*H169</f>
        <v>0</v>
      </c>
      <c r="Q169" s="221">
        <v>0</v>
      </c>
      <c r="R169" s="221">
        <f>Q169*H169</f>
        <v>0</v>
      </c>
      <c r="S169" s="221">
        <v>0</v>
      </c>
      <c r="T169" s="222">
        <f>S169*H169</f>
        <v>0</v>
      </c>
      <c r="AR169" s="23" t="s">
        <v>188</v>
      </c>
      <c r="AT169" s="23" t="s">
        <v>222</v>
      </c>
      <c r="AU169" s="23" t="s">
        <v>199</v>
      </c>
      <c r="AY169" s="23" t="s">
        <v>181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23" t="s">
        <v>80</v>
      </c>
      <c r="BK169" s="223">
        <f>ROUND(I169*H169,2)</f>
        <v>0</v>
      </c>
      <c r="BL169" s="23" t="s">
        <v>188</v>
      </c>
      <c r="BM169" s="23" t="s">
        <v>2155</v>
      </c>
    </row>
    <row r="170" s="12" customFormat="1" ht="21.6" customHeight="1">
      <c r="B170" s="261"/>
      <c r="C170" s="262"/>
      <c r="D170" s="263" t="s">
        <v>71</v>
      </c>
      <c r="E170" s="263" t="s">
        <v>2156</v>
      </c>
      <c r="F170" s="263" t="s">
        <v>2157</v>
      </c>
      <c r="G170" s="262"/>
      <c r="H170" s="262"/>
      <c r="I170" s="264"/>
      <c r="J170" s="265">
        <f>BK170</f>
        <v>0</v>
      </c>
      <c r="K170" s="262"/>
      <c r="L170" s="266"/>
      <c r="M170" s="267"/>
      <c r="N170" s="268"/>
      <c r="O170" s="268"/>
      <c r="P170" s="269">
        <f>SUM(P171:P183)</f>
        <v>0</v>
      </c>
      <c r="Q170" s="268"/>
      <c r="R170" s="269">
        <f>SUM(R171:R183)</f>
        <v>0</v>
      </c>
      <c r="S170" s="268"/>
      <c r="T170" s="270">
        <f>SUM(T171:T183)</f>
        <v>0</v>
      </c>
      <c r="AR170" s="271" t="s">
        <v>80</v>
      </c>
      <c r="AT170" s="272" t="s">
        <v>71</v>
      </c>
      <c r="AU170" s="272" t="s">
        <v>188</v>
      </c>
      <c r="AY170" s="271" t="s">
        <v>181</v>
      </c>
      <c r="BK170" s="273">
        <f>SUM(BK171:BK183)</f>
        <v>0</v>
      </c>
    </row>
    <row r="171" s="1" customFormat="1" ht="16.5" customHeight="1">
      <c r="B171" s="45"/>
      <c r="C171" s="236" t="s">
        <v>338</v>
      </c>
      <c r="D171" s="236" t="s">
        <v>222</v>
      </c>
      <c r="E171" s="237" t="s">
        <v>2158</v>
      </c>
      <c r="F171" s="238" t="s">
        <v>2159</v>
      </c>
      <c r="G171" s="239" t="s">
        <v>430</v>
      </c>
      <c r="H171" s="240">
        <v>1</v>
      </c>
      <c r="I171" s="241"/>
      <c r="J171" s="242">
        <f>ROUND(I171*H171,2)</f>
        <v>0</v>
      </c>
      <c r="K171" s="238" t="s">
        <v>1685</v>
      </c>
      <c r="L171" s="71"/>
      <c r="M171" s="243" t="s">
        <v>21</v>
      </c>
      <c r="N171" s="244" t="s">
        <v>43</v>
      </c>
      <c r="O171" s="46"/>
      <c r="P171" s="221">
        <f>O171*H171</f>
        <v>0</v>
      </c>
      <c r="Q171" s="221">
        <v>0</v>
      </c>
      <c r="R171" s="221">
        <f>Q171*H171</f>
        <v>0</v>
      </c>
      <c r="S171" s="221">
        <v>0</v>
      </c>
      <c r="T171" s="222">
        <f>S171*H171</f>
        <v>0</v>
      </c>
      <c r="AR171" s="23" t="s">
        <v>188</v>
      </c>
      <c r="AT171" s="23" t="s">
        <v>222</v>
      </c>
      <c r="AU171" s="23" t="s">
        <v>199</v>
      </c>
      <c r="AY171" s="23" t="s">
        <v>181</v>
      </c>
      <c r="BE171" s="223">
        <f>IF(N171="základní",J171,0)</f>
        <v>0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23" t="s">
        <v>80</v>
      </c>
      <c r="BK171" s="223">
        <f>ROUND(I171*H171,2)</f>
        <v>0</v>
      </c>
      <c r="BL171" s="23" t="s">
        <v>188</v>
      </c>
      <c r="BM171" s="23" t="s">
        <v>2160</v>
      </c>
    </row>
    <row r="172" s="1" customFormat="1" ht="16.5" customHeight="1">
      <c r="B172" s="45"/>
      <c r="C172" s="236" t="s">
        <v>246</v>
      </c>
      <c r="D172" s="236" t="s">
        <v>222</v>
      </c>
      <c r="E172" s="237" t="s">
        <v>2161</v>
      </c>
      <c r="F172" s="238" t="s">
        <v>2162</v>
      </c>
      <c r="G172" s="239" t="s">
        <v>430</v>
      </c>
      <c r="H172" s="240">
        <v>1</v>
      </c>
      <c r="I172" s="241"/>
      <c r="J172" s="242">
        <f>ROUND(I172*H172,2)</f>
        <v>0</v>
      </c>
      <c r="K172" s="238" t="s">
        <v>1685</v>
      </c>
      <c r="L172" s="71"/>
      <c r="M172" s="243" t="s">
        <v>21</v>
      </c>
      <c r="N172" s="244" t="s">
        <v>43</v>
      </c>
      <c r="O172" s="46"/>
      <c r="P172" s="221">
        <f>O172*H172</f>
        <v>0</v>
      </c>
      <c r="Q172" s="221">
        <v>0</v>
      </c>
      <c r="R172" s="221">
        <f>Q172*H172</f>
        <v>0</v>
      </c>
      <c r="S172" s="221">
        <v>0</v>
      </c>
      <c r="T172" s="222">
        <f>S172*H172</f>
        <v>0</v>
      </c>
      <c r="AR172" s="23" t="s">
        <v>188</v>
      </c>
      <c r="AT172" s="23" t="s">
        <v>222</v>
      </c>
      <c r="AU172" s="23" t="s">
        <v>199</v>
      </c>
      <c r="AY172" s="23" t="s">
        <v>181</v>
      </c>
      <c r="BE172" s="223">
        <f>IF(N172="základní",J172,0)</f>
        <v>0</v>
      </c>
      <c r="BF172" s="223">
        <f>IF(N172="snížená",J172,0)</f>
        <v>0</v>
      </c>
      <c r="BG172" s="223">
        <f>IF(N172="zákl. přenesená",J172,0)</f>
        <v>0</v>
      </c>
      <c r="BH172" s="223">
        <f>IF(N172="sníž. přenesená",J172,0)</f>
        <v>0</v>
      </c>
      <c r="BI172" s="223">
        <f>IF(N172="nulová",J172,0)</f>
        <v>0</v>
      </c>
      <c r="BJ172" s="23" t="s">
        <v>80</v>
      </c>
      <c r="BK172" s="223">
        <f>ROUND(I172*H172,2)</f>
        <v>0</v>
      </c>
      <c r="BL172" s="23" t="s">
        <v>188</v>
      </c>
      <c r="BM172" s="23" t="s">
        <v>2163</v>
      </c>
    </row>
    <row r="173" s="1" customFormat="1" ht="16.5" customHeight="1">
      <c r="B173" s="45"/>
      <c r="C173" s="236" t="s">
        <v>346</v>
      </c>
      <c r="D173" s="236" t="s">
        <v>222</v>
      </c>
      <c r="E173" s="237" t="s">
        <v>2164</v>
      </c>
      <c r="F173" s="238" t="s">
        <v>2165</v>
      </c>
      <c r="G173" s="239" t="s">
        <v>430</v>
      </c>
      <c r="H173" s="240">
        <v>1</v>
      </c>
      <c r="I173" s="241"/>
      <c r="J173" s="242">
        <f>ROUND(I173*H173,2)</f>
        <v>0</v>
      </c>
      <c r="K173" s="238" t="s">
        <v>1685</v>
      </c>
      <c r="L173" s="71"/>
      <c r="M173" s="243" t="s">
        <v>21</v>
      </c>
      <c r="N173" s="244" t="s">
        <v>43</v>
      </c>
      <c r="O173" s="46"/>
      <c r="P173" s="221">
        <f>O173*H173</f>
        <v>0</v>
      </c>
      <c r="Q173" s="221">
        <v>0</v>
      </c>
      <c r="R173" s="221">
        <f>Q173*H173</f>
        <v>0</v>
      </c>
      <c r="S173" s="221">
        <v>0</v>
      </c>
      <c r="T173" s="222">
        <f>S173*H173</f>
        <v>0</v>
      </c>
      <c r="AR173" s="23" t="s">
        <v>188</v>
      </c>
      <c r="AT173" s="23" t="s">
        <v>222</v>
      </c>
      <c r="AU173" s="23" t="s">
        <v>199</v>
      </c>
      <c r="AY173" s="23" t="s">
        <v>181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23" t="s">
        <v>80</v>
      </c>
      <c r="BK173" s="223">
        <f>ROUND(I173*H173,2)</f>
        <v>0</v>
      </c>
      <c r="BL173" s="23" t="s">
        <v>188</v>
      </c>
      <c r="BM173" s="23" t="s">
        <v>2166</v>
      </c>
    </row>
    <row r="174" s="1" customFormat="1" ht="16.5" customHeight="1">
      <c r="B174" s="45"/>
      <c r="C174" s="236" t="s">
        <v>350</v>
      </c>
      <c r="D174" s="236" t="s">
        <v>222</v>
      </c>
      <c r="E174" s="237" t="s">
        <v>2167</v>
      </c>
      <c r="F174" s="238" t="s">
        <v>2168</v>
      </c>
      <c r="G174" s="239" t="s">
        <v>430</v>
      </c>
      <c r="H174" s="240">
        <v>2</v>
      </c>
      <c r="I174" s="241"/>
      <c r="J174" s="242">
        <f>ROUND(I174*H174,2)</f>
        <v>0</v>
      </c>
      <c r="K174" s="238" t="s">
        <v>1685</v>
      </c>
      <c r="L174" s="71"/>
      <c r="M174" s="243" t="s">
        <v>21</v>
      </c>
      <c r="N174" s="244" t="s">
        <v>43</v>
      </c>
      <c r="O174" s="46"/>
      <c r="P174" s="221">
        <f>O174*H174</f>
        <v>0</v>
      </c>
      <c r="Q174" s="221">
        <v>0</v>
      </c>
      <c r="R174" s="221">
        <f>Q174*H174</f>
        <v>0</v>
      </c>
      <c r="S174" s="221">
        <v>0</v>
      </c>
      <c r="T174" s="222">
        <f>S174*H174</f>
        <v>0</v>
      </c>
      <c r="AR174" s="23" t="s">
        <v>188</v>
      </c>
      <c r="AT174" s="23" t="s">
        <v>222</v>
      </c>
      <c r="AU174" s="23" t="s">
        <v>199</v>
      </c>
      <c r="AY174" s="23" t="s">
        <v>181</v>
      </c>
      <c r="BE174" s="223">
        <f>IF(N174="základní",J174,0)</f>
        <v>0</v>
      </c>
      <c r="BF174" s="223">
        <f>IF(N174="snížená",J174,0)</f>
        <v>0</v>
      </c>
      <c r="BG174" s="223">
        <f>IF(N174="zákl. přenesená",J174,0)</f>
        <v>0</v>
      </c>
      <c r="BH174" s="223">
        <f>IF(N174="sníž. přenesená",J174,0)</f>
        <v>0</v>
      </c>
      <c r="BI174" s="223">
        <f>IF(N174="nulová",J174,0)</f>
        <v>0</v>
      </c>
      <c r="BJ174" s="23" t="s">
        <v>80</v>
      </c>
      <c r="BK174" s="223">
        <f>ROUND(I174*H174,2)</f>
        <v>0</v>
      </c>
      <c r="BL174" s="23" t="s">
        <v>188</v>
      </c>
      <c r="BM174" s="23" t="s">
        <v>2169</v>
      </c>
    </row>
    <row r="175" s="1" customFormat="1" ht="16.5" customHeight="1">
      <c r="B175" s="45"/>
      <c r="C175" s="236" t="s">
        <v>354</v>
      </c>
      <c r="D175" s="236" t="s">
        <v>222</v>
      </c>
      <c r="E175" s="237" t="s">
        <v>2170</v>
      </c>
      <c r="F175" s="238" t="s">
        <v>2171</v>
      </c>
      <c r="G175" s="239" t="s">
        <v>430</v>
      </c>
      <c r="H175" s="240">
        <v>1</v>
      </c>
      <c r="I175" s="241"/>
      <c r="J175" s="242">
        <f>ROUND(I175*H175,2)</f>
        <v>0</v>
      </c>
      <c r="K175" s="238" t="s">
        <v>1685</v>
      </c>
      <c r="L175" s="71"/>
      <c r="M175" s="243" t="s">
        <v>21</v>
      </c>
      <c r="N175" s="244" t="s">
        <v>43</v>
      </c>
      <c r="O175" s="46"/>
      <c r="P175" s="221">
        <f>O175*H175</f>
        <v>0</v>
      </c>
      <c r="Q175" s="221">
        <v>0</v>
      </c>
      <c r="R175" s="221">
        <f>Q175*H175</f>
        <v>0</v>
      </c>
      <c r="S175" s="221">
        <v>0</v>
      </c>
      <c r="T175" s="222">
        <f>S175*H175</f>
        <v>0</v>
      </c>
      <c r="AR175" s="23" t="s">
        <v>188</v>
      </c>
      <c r="AT175" s="23" t="s">
        <v>222</v>
      </c>
      <c r="AU175" s="23" t="s">
        <v>199</v>
      </c>
      <c r="AY175" s="23" t="s">
        <v>181</v>
      </c>
      <c r="BE175" s="223">
        <f>IF(N175="základní",J175,0)</f>
        <v>0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23" t="s">
        <v>80</v>
      </c>
      <c r="BK175" s="223">
        <f>ROUND(I175*H175,2)</f>
        <v>0</v>
      </c>
      <c r="BL175" s="23" t="s">
        <v>188</v>
      </c>
      <c r="BM175" s="23" t="s">
        <v>2172</v>
      </c>
    </row>
    <row r="176" s="1" customFormat="1" ht="16.5" customHeight="1">
      <c r="B176" s="45"/>
      <c r="C176" s="236" t="s">
        <v>358</v>
      </c>
      <c r="D176" s="236" t="s">
        <v>222</v>
      </c>
      <c r="E176" s="237" t="s">
        <v>2173</v>
      </c>
      <c r="F176" s="238" t="s">
        <v>2174</v>
      </c>
      <c r="G176" s="239" t="s">
        <v>430</v>
      </c>
      <c r="H176" s="240">
        <v>5</v>
      </c>
      <c r="I176" s="241"/>
      <c r="J176" s="242">
        <f>ROUND(I176*H176,2)</f>
        <v>0</v>
      </c>
      <c r="K176" s="238" t="s">
        <v>1685</v>
      </c>
      <c r="L176" s="71"/>
      <c r="M176" s="243" t="s">
        <v>21</v>
      </c>
      <c r="N176" s="244" t="s">
        <v>43</v>
      </c>
      <c r="O176" s="46"/>
      <c r="P176" s="221">
        <f>O176*H176</f>
        <v>0</v>
      </c>
      <c r="Q176" s="221">
        <v>0</v>
      </c>
      <c r="R176" s="221">
        <f>Q176*H176</f>
        <v>0</v>
      </c>
      <c r="S176" s="221">
        <v>0</v>
      </c>
      <c r="T176" s="222">
        <f>S176*H176</f>
        <v>0</v>
      </c>
      <c r="AR176" s="23" t="s">
        <v>188</v>
      </c>
      <c r="AT176" s="23" t="s">
        <v>222</v>
      </c>
      <c r="AU176" s="23" t="s">
        <v>199</v>
      </c>
      <c r="AY176" s="23" t="s">
        <v>181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23" t="s">
        <v>80</v>
      </c>
      <c r="BK176" s="223">
        <f>ROUND(I176*H176,2)</f>
        <v>0</v>
      </c>
      <c r="BL176" s="23" t="s">
        <v>188</v>
      </c>
      <c r="BM176" s="23" t="s">
        <v>2175</v>
      </c>
    </row>
    <row r="177" s="1" customFormat="1" ht="16.5" customHeight="1">
      <c r="B177" s="45"/>
      <c r="C177" s="236" t="s">
        <v>363</v>
      </c>
      <c r="D177" s="236" t="s">
        <v>222</v>
      </c>
      <c r="E177" s="237" t="s">
        <v>2176</v>
      </c>
      <c r="F177" s="238" t="s">
        <v>2177</v>
      </c>
      <c r="G177" s="239" t="s">
        <v>430</v>
      </c>
      <c r="H177" s="240">
        <v>10</v>
      </c>
      <c r="I177" s="241"/>
      <c r="J177" s="242">
        <f>ROUND(I177*H177,2)</f>
        <v>0</v>
      </c>
      <c r="K177" s="238" t="s">
        <v>1685</v>
      </c>
      <c r="L177" s="71"/>
      <c r="M177" s="243" t="s">
        <v>21</v>
      </c>
      <c r="N177" s="244" t="s">
        <v>43</v>
      </c>
      <c r="O177" s="46"/>
      <c r="P177" s="221">
        <f>O177*H177</f>
        <v>0</v>
      </c>
      <c r="Q177" s="221">
        <v>0</v>
      </c>
      <c r="R177" s="221">
        <f>Q177*H177</f>
        <v>0</v>
      </c>
      <c r="S177" s="221">
        <v>0</v>
      </c>
      <c r="T177" s="222">
        <f>S177*H177</f>
        <v>0</v>
      </c>
      <c r="AR177" s="23" t="s">
        <v>188</v>
      </c>
      <c r="AT177" s="23" t="s">
        <v>222</v>
      </c>
      <c r="AU177" s="23" t="s">
        <v>199</v>
      </c>
      <c r="AY177" s="23" t="s">
        <v>181</v>
      </c>
      <c r="BE177" s="223">
        <f>IF(N177="základní",J177,0)</f>
        <v>0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23" t="s">
        <v>80</v>
      </c>
      <c r="BK177" s="223">
        <f>ROUND(I177*H177,2)</f>
        <v>0</v>
      </c>
      <c r="BL177" s="23" t="s">
        <v>188</v>
      </c>
      <c r="BM177" s="23" t="s">
        <v>2178</v>
      </c>
    </row>
    <row r="178" s="1" customFormat="1" ht="16.5" customHeight="1">
      <c r="B178" s="45"/>
      <c r="C178" s="236" t="s">
        <v>365</v>
      </c>
      <c r="D178" s="236" t="s">
        <v>222</v>
      </c>
      <c r="E178" s="237" t="s">
        <v>2179</v>
      </c>
      <c r="F178" s="238" t="s">
        <v>2180</v>
      </c>
      <c r="G178" s="239" t="s">
        <v>430</v>
      </c>
      <c r="H178" s="240">
        <v>6</v>
      </c>
      <c r="I178" s="241"/>
      <c r="J178" s="242">
        <f>ROUND(I178*H178,2)</f>
        <v>0</v>
      </c>
      <c r="K178" s="238" t="s">
        <v>1685</v>
      </c>
      <c r="L178" s="71"/>
      <c r="M178" s="243" t="s">
        <v>21</v>
      </c>
      <c r="N178" s="244" t="s">
        <v>43</v>
      </c>
      <c r="O178" s="46"/>
      <c r="P178" s="221">
        <f>O178*H178</f>
        <v>0</v>
      </c>
      <c r="Q178" s="221">
        <v>0</v>
      </c>
      <c r="R178" s="221">
        <f>Q178*H178</f>
        <v>0</v>
      </c>
      <c r="S178" s="221">
        <v>0</v>
      </c>
      <c r="T178" s="222">
        <f>S178*H178</f>
        <v>0</v>
      </c>
      <c r="AR178" s="23" t="s">
        <v>188</v>
      </c>
      <c r="AT178" s="23" t="s">
        <v>222</v>
      </c>
      <c r="AU178" s="23" t="s">
        <v>199</v>
      </c>
      <c r="AY178" s="23" t="s">
        <v>181</v>
      </c>
      <c r="BE178" s="223">
        <f>IF(N178="základní",J178,0)</f>
        <v>0</v>
      </c>
      <c r="BF178" s="223">
        <f>IF(N178="snížená",J178,0)</f>
        <v>0</v>
      </c>
      <c r="BG178" s="223">
        <f>IF(N178="zákl. přenesená",J178,0)</f>
        <v>0</v>
      </c>
      <c r="BH178" s="223">
        <f>IF(N178="sníž. přenesená",J178,0)</f>
        <v>0</v>
      </c>
      <c r="BI178" s="223">
        <f>IF(N178="nulová",J178,0)</f>
        <v>0</v>
      </c>
      <c r="BJ178" s="23" t="s">
        <v>80</v>
      </c>
      <c r="BK178" s="223">
        <f>ROUND(I178*H178,2)</f>
        <v>0</v>
      </c>
      <c r="BL178" s="23" t="s">
        <v>188</v>
      </c>
      <c r="BM178" s="23" t="s">
        <v>2181</v>
      </c>
    </row>
    <row r="179" s="1" customFormat="1" ht="16.5" customHeight="1">
      <c r="B179" s="45"/>
      <c r="C179" s="236" t="s">
        <v>367</v>
      </c>
      <c r="D179" s="236" t="s">
        <v>222</v>
      </c>
      <c r="E179" s="237" t="s">
        <v>2182</v>
      </c>
      <c r="F179" s="238" t="s">
        <v>2183</v>
      </c>
      <c r="G179" s="239" t="s">
        <v>430</v>
      </c>
      <c r="H179" s="240">
        <v>3</v>
      </c>
      <c r="I179" s="241"/>
      <c r="J179" s="242">
        <f>ROUND(I179*H179,2)</f>
        <v>0</v>
      </c>
      <c r="K179" s="238" t="s">
        <v>1685</v>
      </c>
      <c r="L179" s="71"/>
      <c r="M179" s="243" t="s">
        <v>21</v>
      </c>
      <c r="N179" s="244" t="s">
        <v>43</v>
      </c>
      <c r="O179" s="46"/>
      <c r="P179" s="221">
        <f>O179*H179</f>
        <v>0</v>
      </c>
      <c r="Q179" s="221">
        <v>0</v>
      </c>
      <c r="R179" s="221">
        <f>Q179*H179</f>
        <v>0</v>
      </c>
      <c r="S179" s="221">
        <v>0</v>
      </c>
      <c r="T179" s="222">
        <f>S179*H179</f>
        <v>0</v>
      </c>
      <c r="AR179" s="23" t="s">
        <v>188</v>
      </c>
      <c r="AT179" s="23" t="s">
        <v>222</v>
      </c>
      <c r="AU179" s="23" t="s">
        <v>199</v>
      </c>
      <c r="AY179" s="23" t="s">
        <v>181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23" t="s">
        <v>80</v>
      </c>
      <c r="BK179" s="223">
        <f>ROUND(I179*H179,2)</f>
        <v>0</v>
      </c>
      <c r="BL179" s="23" t="s">
        <v>188</v>
      </c>
      <c r="BM179" s="23" t="s">
        <v>2184</v>
      </c>
    </row>
    <row r="180" s="1" customFormat="1" ht="16.5" customHeight="1">
      <c r="B180" s="45"/>
      <c r="C180" s="236" t="s">
        <v>373</v>
      </c>
      <c r="D180" s="236" t="s">
        <v>222</v>
      </c>
      <c r="E180" s="237" t="s">
        <v>2185</v>
      </c>
      <c r="F180" s="238" t="s">
        <v>2186</v>
      </c>
      <c r="G180" s="239" t="s">
        <v>430</v>
      </c>
      <c r="H180" s="240">
        <v>1</v>
      </c>
      <c r="I180" s="241"/>
      <c r="J180" s="242">
        <f>ROUND(I180*H180,2)</f>
        <v>0</v>
      </c>
      <c r="K180" s="238" t="s">
        <v>1685</v>
      </c>
      <c r="L180" s="71"/>
      <c r="M180" s="243" t="s">
        <v>21</v>
      </c>
      <c r="N180" s="244" t="s">
        <v>43</v>
      </c>
      <c r="O180" s="46"/>
      <c r="P180" s="221">
        <f>O180*H180</f>
        <v>0</v>
      </c>
      <c r="Q180" s="221">
        <v>0</v>
      </c>
      <c r="R180" s="221">
        <f>Q180*H180</f>
        <v>0</v>
      </c>
      <c r="S180" s="221">
        <v>0</v>
      </c>
      <c r="T180" s="222">
        <f>S180*H180</f>
        <v>0</v>
      </c>
      <c r="AR180" s="23" t="s">
        <v>188</v>
      </c>
      <c r="AT180" s="23" t="s">
        <v>222</v>
      </c>
      <c r="AU180" s="23" t="s">
        <v>199</v>
      </c>
      <c r="AY180" s="23" t="s">
        <v>181</v>
      </c>
      <c r="BE180" s="223">
        <f>IF(N180="základní",J180,0)</f>
        <v>0</v>
      </c>
      <c r="BF180" s="223">
        <f>IF(N180="snížená",J180,0)</f>
        <v>0</v>
      </c>
      <c r="BG180" s="223">
        <f>IF(N180="zákl. přenesená",J180,0)</f>
        <v>0</v>
      </c>
      <c r="BH180" s="223">
        <f>IF(N180="sníž. přenesená",J180,0)</f>
        <v>0</v>
      </c>
      <c r="BI180" s="223">
        <f>IF(N180="nulová",J180,0)</f>
        <v>0</v>
      </c>
      <c r="BJ180" s="23" t="s">
        <v>80</v>
      </c>
      <c r="BK180" s="223">
        <f>ROUND(I180*H180,2)</f>
        <v>0</v>
      </c>
      <c r="BL180" s="23" t="s">
        <v>188</v>
      </c>
      <c r="BM180" s="23" t="s">
        <v>2187</v>
      </c>
    </row>
    <row r="181" s="1" customFormat="1" ht="16.5" customHeight="1">
      <c r="B181" s="45"/>
      <c r="C181" s="236" t="s">
        <v>377</v>
      </c>
      <c r="D181" s="236" t="s">
        <v>222</v>
      </c>
      <c r="E181" s="237" t="s">
        <v>2188</v>
      </c>
      <c r="F181" s="238" t="s">
        <v>2189</v>
      </c>
      <c r="G181" s="239" t="s">
        <v>430</v>
      </c>
      <c r="H181" s="240">
        <v>2</v>
      </c>
      <c r="I181" s="241"/>
      <c r="J181" s="242">
        <f>ROUND(I181*H181,2)</f>
        <v>0</v>
      </c>
      <c r="K181" s="238" t="s">
        <v>1685</v>
      </c>
      <c r="L181" s="71"/>
      <c r="M181" s="243" t="s">
        <v>21</v>
      </c>
      <c r="N181" s="244" t="s">
        <v>43</v>
      </c>
      <c r="O181" s="46"/>
      <c r="P181" s="221">
        <f>O181*H181</f>
        <v>0</v>
      </c>
      <c r="Q181" s="221">
        <v>0</v>
      </c>
      <c r="R181" s="221">
        <f>Q181*H181</f>
        <v>0</v>
      </c>
      <c r="S181" s="221">
        <v>0</v>
      </c>
      <c r="T181" s="222">
        <f>S181*H181</f>
        <v>0</v>
      </c>
      <c r="AR181" s="23" t="s">
        <v>188</v>
      </c>
      <c r="AT181" s="23" t="s">
        <v>222</v>
      </c>
      <c r="AU181" s="23" t="s">
        <v>199</v>
      </c>
      <c r="AY181" s="23" t="s">
        <v>181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23" t="s">
        <v>80</v>
      </c>
      <c r="BK181" s="223">
        <f>ROUND(I181*H181,2)</f>
        <v>0</v>
      </c>
      <c r="BL181" s="23" t="s">
        <v>188</v>
      </c>
      <c r="BM181" s="23" t="s">
        <v>2190</v>
      </c>
    </row>
    <row r="182" s="1" customFormat="1" ht="16.5" customHeight="1">
      <c r="B182" s="45"/>
      <c r="C182" s="236" t="s">
        <v>381</v>
      </c>
      <c r="D182" s="236" t="s">
        <v>222</v>
      </c>
      <c r="E182" s="237" t="s">
        <v>2191</v>
      </c>
      <c r="F182" s="238" t="s">
        <v>2192</v>
      </c>
      <c r="G182" s="239" t="s">
        <v>430</v>
      </c>
      <c r="H182" s="240">
        <v>1</v>
      </c>
      <c r="I182" s="241"/>
      <c r="J182" s="242">
        <f>ROUND(I182*H182,2)</f>
        <v>0</v>
      </c>
      <c r="K182" s="238" t="s">
        <v>1685</v>
      </c>
      <c r="L182" s="71"/>
      <c r="M182" s="243" t="s">
        <v>21</v>
      </c>
      <c r="N182" s="244" t="s">
        <v>43</v>
      </c>
      <c r="O182" s="46"/>
      <c r="P182" s="221">
        <f>O182*H182</f>
        <v>0</v>
      </c>
      <c r="Q182" s="221">
        <v>0</v>
      </c>
      <c r="R182" s="221">
        <f>Q182*H182</f>
        <v>0</v>
      </c>
      <c r="S182" s="221">
        <v>0</v>
      </c>
      <c r="T182" s="222">
        <f>S182*H182</f>
        <v>0</v>
      </c>
      <c r="AR182" s="23" t="s">
        <v>188</v>
      </c>
      <c r="AT182" s="23" t="s">
        <v>222</v>
      </c>
      <c r="AU182" s="23" t="s">
        <v>199</v>
      </c>
      <c r="AY182" s="23" t="s">
        <v>181</v>
      </c>
      <c r="BE182" s="223">
        <f>IF(N182="základní",J182,0)</f>
        <v>0</v>
      </c>
      <c r="BF182" s="223">
        <f>IF(N182="snížená",J182,0)</f>
        <v>0</v>
      </c>
      <c r="BG182" s="223">
        <f>IF(N182="zákl. přenesená",J182,0)</f>
        <v>0</v>
      </c>
      <c r="BH182" s="223">
        <f>IF(N182="sníž. přenesená",J182,0)</f>
        <v>0</v>
      </c>
      <c r="BI182" s="223">
        <f>IF(N182="nulová",J182,0)</f>
        <v>0</v>
      </c>
      <c r="BJ182" s="23" t="s">
        <v>80</v>
      </c>
      <c r="BK182" s="223">
        <f>ROUND(I182*H182,2)</f>
        <v>0</v>
      </c>
      <c r="BL182" s="23" t="s">
        <v>188</v>
      </c>
      <c r="BM182" s="23" t="s">
        <v>2193</v>
      </c>
    </row>
    <row r="183" s="1" customFormat="1" ht="16.5" customHeight="1">
      <c r="B183" s="45"/>
      <c r="C183" s="236" t="s">
        <v>385</v>
      </c>
      <c r="D183" s="236" t="s">
        <v>222</v>
      </c>
      <c r="E183" s="237" t="s">
        <v>2194</v>
      </c>
      <c r="F183" s="238" t="s">
        <v>2195</v>
      </c>
      <c r="G183" s="239" t="s">
        <v>430</v>
      </c>
      <c r="H183" s="240">
        <v>1</v>
      </c>
      <c r="I183" s="241"/>
      <c r="J183" s="242">
        <f>ROUND(I183*H183,2)</f>
        <v>0</v>
      </c>
      <c r="K183" s="238" t="s">
        <v>1685</v>
      </c>
      <c r="L183" s="71"/>
      <c r="M183" s="243" t="s">
        <v>21</v>
      </c>
      <c r="N183" s="244" t="s">
        <v>43</v>
      </c>
      <c r="O183" s="46"/>
      <c r="P183" s="221">
        <f>O183*H183</f>
        <v>0</v>
      </c>
      <c r="Q183" s="221">
        <v>0</v>
      </c>
      <c r="R183" s="221">
        <f>Q183*H183</f>
        <v>0</v>
      </c>
      <c r="S183" s="221">
        <v>0</v>
      </c>
      <c r="T183" s="222">
        <f>S183*H183</f>
        <v>0</v>
      </c>
      <c r="AR183" s="23" t="s">
        <v>188</v>
      </c>
      <c r="AT183" s="23" t="s">
        <v>222</v>
      </c>
      <c r="AU183" s="23" t="s">
        <v>199</v>
      </c>
      <c r="AY183" s="23" t="s">
        <v>181</v>
      </c>
      <c r="BE183" s="223">
        <f>IF(N183="základní",J183,0)</f>
        <v>0</v>
      </c>
      <c r="BF183" s="223">
        <f>IF(N183="snížená",J183,0)</f>
        <v>0</v>
      </c>
      <c r="BG183" s="223">
        <f>IF(N183="zákl. přenesená",J183,0)</f>
        <v>0</v>
      </c>
      <c r="BH183" s="223">
        <f>IF(N183="sníž. přenesená",J183,0)</f>
        <v>0</v>
      </c>
      <c r="BI183" s="223">
        <f>IF(N183="nulová",J183,0)</f>
        <v>0</v>
      </c>
      <c r="BJ183" s="23" t="s">
        <v>80</v>
      </c>
      <c r="BK183" s="223">
        <f>ROUND(I183*H183,2)</f>
        <v>0</v>
      </c>
      <c r="BL183" s="23" t="s">
        <v>188</v>
      </c>
      <c r="BM183" s="23" t="s">
        <v>2196</v>
      </c>
    </row>
    <row r="184" s="12" customFormat="1" ht="21.6" customHeight="1">
      <c r="B184" s="261"/>
      <c r="C184" s="262"/>
      <c r="D184" s="263" t="s">
        <v>71</v>
      </c>
      <c r="E184" s="263" t="s">
        <v>2197</v>
      </c>
      <c r="F184" s="263" t="s">
        <v>2198</v>
      </c>
      <c r="G184" s="262"/>
      <c r="H184" s="262"/>
      <c r="I184" s="264"/>
      <c r="J184" s="265">
        <f>BK184</f>
        <v>0</v>
      </c>
      <c r="K184" s="262"/>
      <c r="L184" s="266"/>
      <c r="M184" s="267"/>
      <c r="N184" s="268"/>
      <c r="O184" s="268"/>
      <c r="P184" s="269">
        <f>SUM(P185:P190)</f>
        <v>0</v>
      </c>
      <c r="Q184" s="268"/>
      <c r="R184" s="269">
        <f>SUM(R185:R190)</f>
        <v>0</v>
      </c>
      <c r="S184" s="268"/>
      <c r="T184" s="270">
        <f>SUM(T185:T190)</f>
        <v>0</v>
      </c>
      <c r="AR184" s="271" t="s">
        <v>80</v>
      </c>
      <c r="AT184" s="272" t="s">
        <v>71</v>
      </c>
      <c r="AU184" s="272" t="s">
        <v>188</v>
      </c>
      <c r="AY184" s="271" t="s">
        <v>181</v>
      </c>
      <c r="BK184" s="273">
        <f>SUM(BK185:BK190)</f>
        <v>0</v>
      </c>
    </row>
    <row r="185" s="1" customFormat="1" ht="16.5" customHeight="1">
      <c r="B185" s="45"/>
      <c r="C185" s="236" t="s">
        <v>389</v>
      </c>
      <c r="D185" s="236" t="s">
        <v>222</v>
      </c>
      <c r="E185" s="237" t="s">
        <v>2199</v>
      </c>
      <c r="F185" s="238" t="s">
        <v>2200</v>
      </c>
      <c r="G185" s="239" t="s">
        <v>430</v>
      </c>
      <c r="H185" s="240">
        <v>1</v>
      </c>
      <c r="I185" s="241"/>
      <c r="J185" s="242">
        <f>ROUND(I185*H185,2)</f>
        <v>0</v>
      </c>
      <c r="K185" s="238" t="s">
        <v>1685</v>
      </c>
      <c r="L185" s="71"/>
      <c r="M185" s="243" t="s">
        <v>21</v>
      </c>
      <c r="N185" s="244" t="s">
        <v>43</v>
      </c>
      <c r="O185" s="46"/>
      <c r="P185" s="221">
        <f>O185*H185</f>
        <v>0</v>
      </c>
      <c r="Q185" s="221">
        <v>0</v>
      </c>
      <c r="R185" s="221">
        <f>Q185*H185</f>
        <v>0</v>
      </c>
      <c r="S185" s="221">
        <v>0</v>
      </c>
      <c r="T185" s="222">
        <f>S185*H185</f>
        <v>0</v>
      </c>
      <c r="AR185" s="23" t="s">
        <v>188</v>
      </c>
      <c r="AT185" s="23" t="s">
        <v>222</v>
      </c>
      <c r="AU185" s="23" t="s">
        <v>199</v>
      </c>
      <c r="AY185" s="23" t="s">
        <v>181</v>
      </c>
      <c r="BE185" s="223">
        <f>IF(N185="základní",J185,0)</f>
        <v>0</v>
      </c>
      <c r="BF185" s="223">
        <f>IF(N185="snížená",J185,0)</f>
        <v>0</v>
      </c>
      <c r="BG185" s="223">
        <f>IF(N185="zákl. přenesená",J185,0)</f>
        <v>0</v>
      </c>
      <c r="BH185" s="223">
        <f>IF(N185="sníž. přenesená",J185,0)</f>
        <v>0</v>
      </c>
      <c r="BI185" s="223">
        <f>IF(N185="nulová",J185,0)</f>
        <v>0</v>
      </c>
      <c r="BJ185" s="23" t="s">
        <v>80</v>
      </c>
      <c r="BK185" s="223">
        <f>ROUND(I185*H185,2)</f>
        <v>0</v>
      </c>
      <c r="BL185" s="23" t="s">
        <v>188</v>
      </c>
      <c r="BM185" s="23" t="s">
        <v>2201</v>
      </c>
    </row>
    <row r="186" s="1" customFormat="1" ht="16.5" customHeight="1">
      <c r="B186" s="45"/>
      <c r="C186" s="236" t="s">
        <v>393</v>
      </c>
      <c r="D186" s="236" t="s">
        <v>222</v>
      </c>
      <c r="E186" s="237" t="s">
        <v>2202</v>
      </c>
      <c r="F186" s="238" t="s">
        <v>2203</v>
      </c>
      <c r="G186" s="239" t="s">
        <v>430</v>
      </c>
      <c r="H186" s="240">
        <v>1</v>
      </c>
      <c r="I186" s="241"/>
      <c r="J186" s="242">
        <f>ROUND(I186*H186,2)</f>
        <v>0</v>
      </c>
      <c r="K186" s="238" t="s">
        <v>1685</v>
      </c>
      <c r="L186" s="71"/>
      <c r="M186" s="243" t="s">
        <v>21</v>
      </c>
      <c r="N186" s="244" t="s">
        <v>43</v>
      </c>
      <c r="O186" s="46"/>
      <c r="P186" s="221">
        <f>O186*H186</f>
        <v>0</v>
      </c>
      <c r="Q186" s="221">
        <v>0</v>
      </c>
      <c r="R186" s="221">
        <f>Q186*H186</f>
        <v>0</v>
      </c>
      <c r="S186" s="221">
        <v>0</v>
      </c>
      <c r="T186" s="222">
        <f>S186*H186</f>
        <v>0</v>
      </c>
      <c r="AR186" s="23" t="s">
        <v>188</v>
      </c>
      <c r="AT186" s="23" t="s">
        <v>222</v>
      </c>
      <c r="AU186" s="23" t="s">
        <v>199</v>
      </c>
      <c r="AY186" s="23" t="s">
        <v>181</v>
      </c>
      <c r="BE186" s="223">
        <f>IF(N186="základní",J186,0)</f>
        <v>0</v>
      </c>
      <c r="BF186" s="223">
        <f>IF(N186="snížená",J186,0)</f>
        <v>0</v>
      </c>
      <c r="BG186" s="223">
        <f>IF(N186="zákl. přenesená",J186,0)</f>
        <v>0</v>
      </c>
      <c r="BH186" s="223">
        <f>IF(N186="sníž. přenesená",J186,0)</f>
        <v>0</v>
      </c>
      <c r="BI186" s="223">
        <f>IF(N186="nulová",J186,0)</f>
        <v>0</v>
      </c>
      <c r="BJ186" s="23" t="s">
        <v>80</v>
      </c>
      <c r="BK186" s="223">
        <f>ROUND(I186*H186,2)</f>
        <v>0</v>
      </c>
      <c r="BL186" s="23" t="s">
        <v>188</v>
      </c>
      <c r="BM186" s="23" t="s">
        <v>2204</v>
      </c>
    </row>
    <row r="187" s="1" customFormat="1" ht="16.5" customHeight="1">
      <c r="B187" s="45"/>
      <c r="C187" s="236" t="s">
        <v>397</v>
      </c>
      <c r="D187" s="236" t="s">
        <v>222</v>
      </c>
      <c r="E187" s="237" t="s">
        <v>2205</v>
      </c>
      <c r="F187" s="238" t="s">
        <v>2206</v>
      </c>
      <c r="G187" s="239" t="s">
        <v>430</v>
      </c>
      <c r="H187" s="240">
        <v>1</v>
      </c>
      <c r="I187" s="241"/>
      <c r="J187" s="242">
        <f>ROUND(I187*H187,2)</f>
        <v>0</v>
      </c>
      <c r="K187" s="238" t="s">
        <v>1685</v>
      </c>
      <c r="L187" s="71"/>
      <c r="M187" s="243" t="s">
        <v>21</v>
      </c>
      <c r="N187" s="244" t="s">
        <v>43</v>
      </c>
      <c r="O187" s="46"/>
      <c r="P187" s="221">
        <f>O187*H187</f>
        <v>0</v>
      </c>
      <c r="Q187" s="221">
        <v>0</v>
      </c>
      <c r="R187" s="221">
        <f>Q187*H187</f>
        <v>0</v>
      </c>
      <c r="S187" s="221">
        <v>0</v>
      </c>
      <c r="T187" s="222">
        <f>S187*H187</f>
        <v>0</v>
      </c>
      <c r="AR187" s="23" t="s">
        <v>188</v>
      </c>
      <c r="AT187" s="23" t="s">
        <v>222</v>
      </c>
      <c r="AU187" s="23" t="s">
        <v>199</v>
      </c>
      <c r="AY187" s="23" t="s">
        <v>181</v>
      </c>
      <c r="BE187" s="223">
        <f>IF(N187="základní",J187,0)</f>
        <v>0</v>
      </c>
      <c r="BF187" s="223">
        <f>IF(N187="snížená",J187,0)</f>
        <v>0</v>
      </c>
      <c r="BG187" s="223">
        <f>IF(N187="zákl. přenesená",J187,0)</f>
        <v>0</v>
      </c>
      <c r="BH187" s="223">
        <f>IF(N187="sníž. přenesená",J187,0)</f>
        <v>0</v>
      </c>
      <c r="BI187" s="223">
        <f>IF(N187="nulová",J187,0)</f>
        <v>0</v>
      </c>
      <c r="BJ187" s="23" t="s">
        <v>80</v>
      </c>
      <c r="BK187" s="223">
        <f>ROUND(I187*H187,2)</f>
        <v>0</v>
      </c>
      <c r="BL187" s="23" t="s">
        <v>188</v>
      </c>
      <c r="BM187" s="23" t="s">
        <v>2207</v>
      </c>
    </row>
    <row r="188" s="1" customFormat="1" ht="16.5" customHeight="1">
      <c r="B188" s="45"/>
      <c r="C188" s="236" t="s">
        <v>401</v>
      </c>
      <c r="D188" s="236" t="s">
        <v>222</v>
      </c>
      <c r="E188" s="237" t="s">
        <v>2208</v>
      </c>
      <c r="F188" s="238" t="s">
        <v>2209</v>
      </c>
      <c r="G188" s="239" t="s">
        <v>430</v>
      </c>
      <c r="H188" s="240">
        <v>1</v>
      </c>
      <c r="I188" s="241"/>
      <c r="J188" s="242">
        <f>ROUND(I188*H188,2)</f>
        <v>0</v>
      </c>
      <c r="K188" s="238" t="s">
        <v>1685</v>
      </c>
      <c r="L188" s="71"/>
      <c r="M188" s="243" t="s">
        <v>21</v>
      </c>
      <c r="N188" s="244" t="s">
        <v>43</v>
      </c>
      <c r="O188" s="46"/>
      <c r="P188" s="221">
        <f>O188*H188</f>
        <v>0</v>
      </c>
      <c r="Q188" s="221">
        <v>0</v>
      </c>
      <c r="R188" s="221">
        <f>Q188*H188</f>
        <v>0</v>
      </c>
      <c r="S188" s="221">
        <v>0</v>
      </c>
      <c r="T188" s="222">
        <f>S188*H188</f>
        <v>0</v>
      </c>
      <c r="AR188" s="23" t="s">
        <v>188</v>
      </c>
      <c r="AT188" s="23" t="s">
        <v>222</v>
      </c>
      <c r="AU188" s="23" t="s">
        <v>199</v>
      </c>
      <c r="AY188" s="23" t="s">
        <v>181</v>
      </c>
      <c r="BE188" s="223">
        <f>IF(N188="základní",J188,0)</f>
        <v>0</v>
      </c>
      <c r="BF188" s="223">
        <f>IF(N188="snížená",J188,0)</f>
        <v>0</v>
      </c>
      <c r="BG188" s="223">
        <f>IF(N188="zákl. přenesená",J188,0)</f>
        <v>0</v>
      </c>
      <c r="BH188" s="223">
        <f>IF(N188="sníž. přenesená",J188,0)</f>
        <v>0</v>
      </c>
      <c r="BI188" s="223">
        <f>IF(N188="nulová",J188,0)</f>
        <v>0</v>
      </c>
      <c r="BJ188" s="23" t="s">
        <v>80</v>
      </c>
      <c r="BK188" s="223">
        <f>ROUND(I188*H188,2)</f>
        <v>0</v>
      </c>
      <c r="BL188" s="23" t="s">
        <v>188</v>
      </c>
      <c r="BM188" s="23" t="s">
        <v>2210</v>
      </c>
    </row>
    <row r="189" s="1" customFormat="1" ht="16.5" customHeight="1">
      <c r="B189" s="45"/>
      <c r="C189" s="236" t="s">
        <v>405</v>
      </c>
      <c r="D189" s="236" t="s">
        <v>222</v>
      </c>
      <c r="E189" s="237" t="s">
        <v>2211</v>
      </c>
      <c r="F189" s="238" t="s">
        <v>2212</v>
      </c>
      <c r="G189" s="239" t="s">
        <v>430</v>
      </c>
      <c r="H189" s="240">
        <v>1</v>
      </c>
      <c r="I189" s="241"/>
      <c r="J189" s="242">
        <f>ROUND(I189*H189,2)</f>
        <v>0</v>
      </c>
      <c r="K189" s="238" t="s">
        <v>1685</v>
      </c>
      <c r="L189" s="71"/>
      <c r="M189" s="243" t="s">
        <v>21</v>
      </c>
      <c r="N189" s="244" t="s">
        <v>43</v>
      </c>
      <c r="O189" s="46"/>
      <c r="P189" s="221">
        <f>O189*H189</f>
        <v>0</v>
      </c>
      <c r="Q189" s="221">
        <v>0</v>
      </c>
      <c r="R189" s="221">
        <f>Q189*H189</f>
        <v>0</v>
      </c>
      <c r="S189" s="221">
        <v>0</v>
      </c>
      <c r="T189" s="222">
        <f>S189*H189</f>
        <v>0</v>
      </c>
      <c r="AR189" s="23" t="s">
        <v>188</v>
      </c>
      <c r="AT189" s="23" t="s">
        <v>222</v>
      </c>
      <c r="AU189" s="23" t="s">
        <v>199</v>
      </c>
      <c r="AY189" s="23" t="s">
        <v>181</v>
      </c>
      <c r="BE189" s="223">
        <f>IF(N189="základní",J189,0)</f>
        <v>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23" t="s">
        <v>80</v>
      </c>
      <c r="BK189" s="223">
        <f>ROUND(I189*H189,2)</f>
        <v>0</v>
      </c>
      <c r="BL189" s="23" t="s">
        <v>188</v>
      </c>
      <c r="BM189" s="23" t="s">
        <v>2213</v>
      </c>
    </row>
    <row r="190" s="1" customFormat="1" ht="16.5" customHeight="1">
      <c r="B190" s="45"/>
      <c r="C190" s="236" t="s">
        <v>409</v>
      </c>
      <c r="D190" s="236" t="s">
        <v>222</v>
      </c>
      <c r="E190" s="237" t="s">
        <v>2214</v>
      </c>
      <c r="F190" s="238" t="s">
        <v>2215</v>
      </c>
      <c r="G190" s="239" t="s">
        <v>430</v>
      </c>
      <c r="H190" s="240">
        <v>1</v>
      </c>
      <c r="I190" s="241"/>
      <c r="J190" s="242">
        <f>ROUND(I190*H190,2)</f>
        <v>0</v>
      </c>
      <c r="K190" s="238" t="s">
        <v>1685</v>
      </c>
      <c r="L190" s="71"/>
      <c r="M190" s="243" t="s">
        <v>21</v>
      </c>
      <c r="N190" s="244" t="s">
        <v>43</v>
      </c>
      <c r="O190" s="46"/>
      <c r="P190" s="221">
        <f>O190*H190</f>
        <v>0</v>
      </c>
      <c r="Q190" s="221">
        <v>0</v>
      </c>
      <c r="R190" s="221">
        <f>Q190*H190</f>
        <v>0</v>
      </c>
      <c r="S190" s="221">
        <v>0</v>
      </c>
      <c r="T190" s="222">
        <f>S190*H190</f>
        <v>0</v>
      </c>
      <c r="AR190" s="23" t="s">
        <v>188</v>
      </c>
      <c r="AT190" s="23" t="s">
        <v>222</v>
      </c>
      <c r="AU190" s="23" t="s">
        <v>199</v>
      </c>
      <c r="AY190" s="23" t="s">
        <v>181</v>
      </c>
      <c r="BE190" s="223">
        <f>IF(N190="základní",J190,0)</f>
        <v>0</v>
      </c>
      <c r="BF190" s="223">
        <f>IF(N190="snížená",J190,0)</f>
        <v>0</v>
      </c>
      <c r="BG190" s="223">
        <f>IF(N190="zákl. přenesená",J190,0)</f>
        <v>0</v>
      </c>
      <c r="BH190" s="223">
        <f>IF(N190="sníž. přenesená",J190,0)</f>
        <v>0</v>
      </c>
      <c r="BI190" s="223">
        <f>IF(N190="nulová",J190,0)</f>
        <v>0</v>
      </c>
      <c r="BJ190" s="23" t="s">
        <v>80</v>
      </c>
      <c r="BK190" s="223">
        <f>ROUND(I190*H190,2)</f>
        <v>0</v>
      </c>
      <c r="BL190" s="23" t="s">
        <v>188</v>
      </c>
      <c r="BM190" s="23" t="s">
        <v>2216</v>
      </c>
    </row>
    <row r="191" s="12" customFormat="1" ht="21.6" customHeight="1">
      <c r="B191" s="261"/>
      <c r="C191" s="262"/>
      <c r="D191" s="263" t="s">
        <v>71</v>
      </c>
      <c r="E191" s="263" t="s">
        <v>2217</v>
      </c>
      <c r="F191" s="263" t="s">
        <v>2218</v>
      </c>
      <c r="G191" s="262"/>
      <c r="H191" s="262"/>
      <c r="I191" s="264"/>
      <c r="J191" s="265">
        <f>BK191</f>
        <v>0</v>
      </c>
      <c r="K191" s="262"/>
      <c r="L191" s="266"/>
      <c r="M191" s="267"/>
      <c r="N191" s="268"/>
      <c r="O191" s="268"/>
      <c r="P191" s="269">
        <f>SUM(P192:P194)</f>
        <v>0</v>
      </c>
      <c r="Q191" s="268"/>
      <c r="R191" s="269">
        <f>SUM(R192:R194)</f>
        <v>0</v>
      </c>
      <c r="S191" s="268"/>
      <c r="T191" s="270">
        <f>SUM(T192:T194)</f>
        <v>0</v>
      </c>
      <c r="AR191" s="271" t="s">
        <v>80</v>
      </c>
      <c r="AT191" s="272" t="s">
        <v>71</v>
      </c>
      <c r="AU191" s="272" t="s">
        <v>188</v>
      </c>
      <c r="AY191" s="271" t="s">
        <v>181</v>
      </c>
      <c r="BK191" s="273">
        <f>SUM(BK192:BK194)</f>
        <v>0</v>
      </c>
    </row>
    <row r="192" s="1" customFormat="1" ht="16.5" customHeight="1">
      <c r="B192" s="45"/>
      <c r="C192" s="236" t="s">
        <v>415</v>
      </c>
      <c r="D192" s="236" t="s">
        <v>222</v>
      </c>
      <c r="E192" s="237" t="s">
        <v>2219</v>
      </c>
      <c r="F192" s="238" t="s">
        <v>2096</v>
      </c>
      <c r="G192" s="239" t="s">
        <v>430</v>
      </c>
      <c r="H192" s="240">
        <v>4</v>
      </c>
      <c r="I192" s="241"/>
      <c r="J192" s="242">
        <f>ROUND(I192*H192,2)</f>
        <v>0</v>
      </c>
      <c r="K192" s="238" t="s">
        <v>1685</v>
      </c>
      <c r="L192" s="71"/>
      <c r="M192" s="243" t="s">
        <v>21</v>
      </c>
      <c r="N192" s="244" t="s">
        <v>43</v>
      </c>
      <c r="O192" s="46"/>
      <c r="P192" s="221">
        <f>O192*H192</f>
        <v>0</v>
      </c>
      <c r="Q192" s="221">
        <v>0</v>
      </c>
      <c r="R192" s="221">
        <f>Q192*H192</f>
        <v>0</v>
      </c>
      <c r="S192" s="221">
        <v>0</v>
      </c>
      <c r="T192" s="222">
        <f>S192*H192</f>
        <v>0</v>
      </c>
      <c r="AR192" s="23" t="s">
        <v>188</v>
      </c>
      <c r="AT192" s="23" t="s">
        <v>222</v>
      </c>
      <c r="AU192" s="23" t="s">
        <v>199</v>
      </c>
      <c r="AY192" s="23" t="s">
        <v>181</v>
      </c>
      <c r="BE192" s="223">
        <f>IF(N192="základní",J192,0)</f>
        <v>0</v>
      </c>
      <c r="BF192" s="223">
        <f>IF(N192="snížená",J192,0)</f>
        <v>0</v>
      </c>
      <c r="BG192" s="223">
        <f>IF(N192="zákl. přenesená",J192,0)</f>
        <v>0</v>
      </c>
      <c r="BH192" s="223">
        <f>IF(N192="sníž. přenesená",J192,0)</f>
        <v>0</v>
      </c>
      <c r="BI192" s="223">
        <f>IF(N192="nulová",J192,0)</f>
        <v>0</v>
      </c>
      <c r="BJ192" s="23" t="s">
        <v>80</v>
      </c>
      <c r="BK192" s="223">
        <f>ROUND(I192*H192,2)</f>
        <v>0</v>
      </c>
      <c r="BL192" s="23" t="s">
        <v>188</v>
      </c>
      <c r="BM192" s="23" t="s">
        <v>2220</v>
      </c>
    </row>
    <row r="193" s="1" customFormat="1" ht="16.5" customHeight="1">
      <c r="B193" s="45"/>
      <c r="C193" s="236" t="s">
        <v>419</v>
      </c>
      <c r="D193" s="236" t="s">
        <v>222</v>
      </c>
      <c r="E193" s="237" t="s">
        <v>2221</v>
      </c>
      <c r="F193" s="238" t="s">
        <v>2110</v>
      </c>
      <c r="G193" s="239" t="s">
        <v>430</v>
      </c>
      <c r="H193" s="240">
        <v>4</v>
      </c>
      <c r="I193" s="241"/>
      <c r="J193" s="242">
        <f>ROUND(I193*H193,2)</f>
        <v>0</v>
      </c>
      <c r="K193" s="238" t="s">
        <v>1685</v>
      </c>
      <c r="L193" s="71"/>
      <c r="M193" s="243" t="s">
        <v>21</v>
      </c>
      <c r="N193" s="244" t="s">
        <v>43</v>
      </c>
      <c r="O193" s="46"/>
      <c r="P193" s="221">
        <f>O193*H193</f>
        <v>0</v>
      </c>
      <c r="Q193" s="221">
        <v>0</v>
      </c>
      <c r="R193" s="221">
        <f>Q193*H193</f>
        <v>0</v>
      </c>
      <c r="S193" s="221">
        <v>0</v>
      </c>
      <c r="T193" s="222">
        <f>S193*H193</f>
        <v>0</v>
      </c>
      <c r="AR193" s="23" t="s">
        <v>188</v>
      </c>
      <c r="AT193" s="23" t="s">
        <v>222</v>
      </c>
      <c r="AU193" s="23" t="s">
        <v>199</v>
      </c>
      <c r="AY193" s="23" t="s">
        <v>181</v>
      </c>
      <c r="BE193" s="223">
        <f>IF(N193="základní",J193,0)</f>
        <v>0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23" t="s">
        <v>80</v>
      </c>
      <c r="BK193" s="223">
        <f>ROUND(I193*H193,2)</f>
        <v>0</v>
      </c>
      <c r="BL193" s="23" t="s">
        <v>188</v>
      </c>
      <c r="BM193" s="23" t="s">
        <v>2222</v>
      </c>
    </row>
    <row r="194" s="1" customFormat="1" ht="16.5" customHeight="1">
      <c r="B194" s="45"/>
      <c r="C194" s="236" t="s">
        <v>423</v>
      </c>
      <c r="D194" s="236" t="s">
        <v>222</v>
      </c>
      <c r="E194" s="237" t="s">
        <v>2223</v>
      </c>
      <c r="F194" s="238" t="s">
        <v>2113</v>
      </c>
      <c r="G194" s="239" t="s">
        <v>430</v>
      </c>
      <c r="H194" s="240">
        <v>2</v>
      </c>
      <c r="I194" s="241"/>
      <c r="J194" s="242">
        <f>ROUND(I194*H194,2)</f>
        <v>0</v>
      </c>
      <c r="K194" s="238" t="s">
        <v>1685</v>
      </c>
      <c r="L194" s="71"/>
      <c r="M194" s="243" t="s">
        <v>21</v>
      </c>
      <c r="N194" s="244" t="s">
        <v>43</v>
      </c>
      <c r="O194" s="46"/>
      <c r="P194" s="221">
        <f>O194*H194</f>
        <v>0</v>
      </c>
      <c r="Q194" s="221">
        <v>0</v>
      </c>
      <c r="R194" s="221">
        <f>Q194*H194</f>
        <v>0</v>
      </c>
      <c r="S194" s="221">
        <v>0</v>
      </c>
      <c r="T194" s="222">
        <f>S194*H194</f>
        <v>0</v>
      </c>
      <c r="AR194" s="23" t="s">
        <v>188</v>
      </c>
      <c r="AT194" s="23" t="s">
        <v>222</v>
      </c>
      <c r="AU194" s="23" t="s">
        <v>199</v>
      </c>
      <c r="AY194" s="23" t="s">
        <v>181</v>
      </c>
      <c r="BE194" s="223">
        <f>IF(N194="základní",J194,0)</f>
        <v>0</v>
      </c>
      <c r="BF194" s="223">
        <f>IF(N194="snížená",J194,0)</f>
        <v>0</v>
      </c>
      <c r="BG194" s="223">
        <f>IF(N194="zákl. přenesená",J194,0)</f>
        <v>0</v>
      </c>
      <c r="BH194" s="223">
        <f>IF(N194="sníž. přenesená",J194,0)</f>
        <v>0</v>
      </c>
      <c r="BI194" s="223">
        <f>IF(N194="nulová",J194,0)</f>
        <v>0</v>
      </c>
      <c r="BJ194" s="23" t="s">
        <v>80</v>
      </c>
      <c r="BK194" s="223">
        <f>ROUND(I194*H194,2)</f>
        <v>0</v>
      </c>
      <c r="BL194" s="23" t="s">
        <v>188</v>
      </c>
      <c r="BM194" s="23" t="s">
        <v>2224</v>
      </c>
    </row>
    <row r="195" s="12" customFormat="1" ht="21.6" customHeight="1">
      <c r="B195" s="261"/>
      <c r="C195" s="262"/>
      <c r="D195" s="263" t="s">
        <v>71</v>
      </c>
      <c r="E195" s="263" t="s">
        <v>2225</v>
      </c>
      <c r="F195" s="263" t="s">
        <v>2226</v>
      </c>
      <c r="G195" s="262"/>
      <c r="H195" s="262"/>
      <c r="I195" s="264"/>
      <c r="J195" s="265">
        <f>BK195</f>
        <v>0</v>
      </c>
      <c r="K195" s="262"/>
      <c r="L195" s="266"/>
      <c r="M195" s="267"/>
      <c r="N195" s="268"/>
      <c r="O195" s="268"/>
      <c r="P195" s="269">
        <f>SUM(P196:P197)</f>
        <v>0</v>
      </c>
      <c r="Q195" s="268"/>
      <c r="R195" s="269">
        <f>SUM(R196:R197)</f>
        <v>0</v>
      </c>
      <c r="S195" s="268"/>
      <c r="T195" s="270">
        <f>SUM(T196:T197)</f>
        <v>0</v>
      </c>
      <c r="AR195" s="271" t="s">
        <v>80</v>
      </c>
      <c r="AT195" s="272" t="s">
        <v>71</v>
      </c>
      <c r="AU195" s="272" t="s">
        <v>188</v>
      </c>
      <c r="AY195" s="271" t="s">
        <v>181</v>
      </c>
      <c r="BK195" s="273">
        <f>SUM(BK196:BK197)</f>
        <v>0</v>
      </c>
    </row>
    <row r="196" s="1" customFormat="1" ht="16.5" customHeight="1">
      <c r="B196" s="45"/>
      <c r="C196" s="236" t="s">
        <v>427</v>
      </c>
      <c r="D196" s="236" t="s">
        <v>222</v>
      </c>
      <c r="E196" s="237" t="s">
        <v>2227</v>
      </c>
      <c r="F196" s="238" t="s">
        <v>2096</v>
      </c>
      <c r="G196" s="239" t="s">
        <v>430</v>
      </c>
      <c r="H196" s="240">
        <v>4</v>
      </c>
      <c r="I196" s="241"/>
      <c r="J196" s="242">
        <f>ROUND(I196*H196,2)</f>
        <v>0</v>
      </c>
      <c r="K196" s="238" t="s">
        <v>1685</v>
      </c>
      <c r="L196" s="71"/>
      <c r="M196" s="243" t="s">
        <v>21</v>
      </c>
      <c r="N196" s="244" t="s">
        <v>43</v>
      </c>
      <c r="O196" s="46"/>
      <c r="P196" s="221">
        <f>O196*H196</f>
        <v>0</v>
      </c>
      <c r="Q196" s="221">
        <v>0</v>
      </c>
      <c r="R196" s="221">
        <f>Q196*H196</f>
        <v>0</v>
      </c>
      <c r="S196" s="221">
        <v>0</v>
      </c>
      <c r="T196" s="222">
        <f>S196*H196</f>
        <v>0</v>
      </c>
      <c r="AR196" s="23" t="s">
        <v>188</v>
      </c>
      <c r="AT196" s="23" t="s">
        <v>222</v>
      </c>
      <c r="AU196" s="23" t="s">
        <v>199</v>
      </c>
      <c r="AY196" s="23" t="s">
        <v>181</v>
      </c>
      <c r="BE196" s="223">
        <f>IF(N196="základní",J196,0)</f>
        <v>0</v>
      </c>
      <c r="BF196" s="223">
        <f>IF(N196="snížená",J196,0)</f>
        <v>0</v>
      </c>
      <c r="BG196" s="223">
        <f>IF(N196="zákl. přenesená",J196,0)</f>
        <v>0</v>
      </c>
      <c r="BH196" s="223">
        <f>IF(N196="sníž. přenesená",J196,0)</f>
        <v>0</v>
      </c>
      <c r="BI196" s="223">
        <f>IF(N196="nulová",J196,0)</f>
        <v>0</v>
      </c>
      <c r="BJ196" s="23" t="s">
        <v>80</v>
      </c>
      <c r="BK196" s="223">
        <f>ROUND(I196*H196,2)</f>
        <v>0</v>
      </c>
      <c r="BL196" s="23" t="s">
        <v>188</v>
      </c>
      <c r="BM196" s="23" t="s">
        <v>2228</v>
      </c>
    </row>
    <row r="197" s="1" customFormat="1" ht="16.5" customHeight="1">
      <c r="B197" s="45"/>
      <c r="C197" s="236" t="s">
        <v>432</v>
      </c>
      <c r="D197" s="236" t="s">
        <v>222</v>
      </c>
      <c r="E197" s="237" t="s">
        <v>2229</v>
      </c>
      <c r="F197" s="238" t="s">
        <v>2126</v>
      </c>
      <c r="G197" s="239" t="s">
        <v>430</v>
      </c>
      <c r="H197" s="240">
        <v>1</v>
      </c>
      <c r="I197" s="241"/>
      <c r="J197" s="242">
        <f>ROUND(I197*H197,2)</f>
        <v>0</v>
      </c>
      <c r="K197" s="238" t="s">
        <v>1685</v>
      </c>
      <c r="L197" s="71"/>
      <c r="M197" s="243" t="s">
        <v>21</v>
      </c>
      <c r="N197" s="244" t="s">
        <v>43</v>
      </c>
      <c r="O197" s="46"/>
      <c r="P197" s="221">
        <f>O197*H197</f>
        <v>0</v>
      </c>
      <c r="Q197" s="221">
        <v>0</v>
      </c>
      <c r="R197" s="221">
        <f>Q197*H197</f>
        <v>0</v>
      </c>
      <c r="S197" s="221">
        <v>0</v>
      </c>
      <c r="T197" s="222">
        <f>S197*H197</f>
        <v>0</v>
      </c>
      <c r="AR197" s="23" t="s">
        <v>188</v>
      </c>
      <c r="AT197" s="23" t="s">
        <v>222</v>
      </c>
      <c r="AU197" s="23" t="s">
        <v>199</v>
      </c>
      <c r="AY197" s="23" t="s">
        <v>181</v>
      </c>
      <c r="BE197" s="223">
        <f>IF(N197="základní",J197,0)</f>
        <v>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23" t="s">
        <v>80</v>
      </c>
      <c r="BK197" s="223">
        <f>ROUND(I197*H197,2)</f>
        <v>0</v>
      </c>
      <c r="BL197" s="23" t="s">
        <v>188</v>
      </c>
      <c r="BM197" s="23" t="s">
        <v>2230</v>
      </c>
    </row>
    <row r="198" s="12" customFormat="1" ht="21.6" customHeight="1">
      <c r="B198" s="261"/>
      <c r="C198" s="262"/>
      <c r="D198" s="263" t="s">
        <v>71</v>
      </c>
      <c r="E198" s="263" t="s">
        <v>480</v>
      </c>
      <c r="F198" s="263" t="s">
        <v>481</v>
      </c>
      <c r="G198" s="262"/>
      <c r="H198" s="262"/>
      <c r="I198" s="264"/>
      <c r="J198" s="265">
        <f>BK198</f>
        <v>0</v>
      </c>
      <c r="K198" s="262"/>
      <c r="L198" s="266"/>
      <c r="M198" s="267"/>
      <c r="N198" s="268"/>
      <c r="O198" s="268"/>
      <c r="P198" s="269">
        <f>SUM(P199:P201)</f>
        <v>0</v>
      </c>
      <c r="Q198" s="268"/>
      <c r="R198" s="269">
        <f>SUM(R199:R201)</f>
        <v>0</v>
      </c>
      <c r="S198" s="268"/>
      <c r="T198" s="270">
        <f>SUM(T199:T201)</f>
        <v>0</v>
      </c>
      <c r="AR198" s="271" t="s">
        <v>82</v>
      </c>
      <c r="AT198" s="272" t="s">
        <v>71</v>
      </c>
      <c r="AU198" s="272" t="s">
        <v>188</v>
      </c>
      <c r="AY198" s="271" t="s">
        <v>181</v>
      </c>
      <c r="BK198" s="273">
        <f>SUM(BK199:BK201)</f>
        <v>0</v>
      </c>
    </row>
    <row r="199" s="1" customFormat="1" ht="25.5" customHeight="1">
      <c r="B199" s="45"/>
      <c r="C199" s="236" t="s">
        <v>279</v>
      </c>
      <c r="D199" s="236" t="s">
        <v>222</v>
      </c>
      <c r="E199" s="237" t="s">
        <v>2231</v>
      </c>
      <c r="F199" s="238" t="s">
        <v>2232</v>
      </c>
      <c r="G199" s="239" t="s">
        <v>225</v>
      </c>
      <c r="H199" s="240">
        <v>7</v>
      </c>
      <c r="I199" s="241"/>
      <c r="J199" s="242">
        <f>ROUND(I199*H199,2)</f>
        <v>0</v>
      </c>
      <c r="K199" s="238" t="s">
        <v>21</v>
      </c>
      <c r="L199" s="71"/>
      <c r="M199" s="243" t="s">
        <v>21</v>
      </c>
      <c r="N199" s="244" t="s">
        <v>43</v>
      </c>
      <c r="O199" s="46"/>
      <c r="P199" s="221">
        <f>O199*H199</f>
        <v>0</v>
      </c>
      <c r="Q199" s="221">
        <v>0</v>
      </c>
      <c r="R199" s="221">
        <f>Q199*H199</f>
        <v>0</v>
      </c>
      <c r="S199" s="221">
        <v>0</v>
      </c>
      <c r="T199" s="222">
        <f>S199*H199</f>
        <v>0</v>
      </c>
      <c r="AR199" s="23" t="s">
        <v>188</v>
      </c>
      <c r="AT199" s="23" t="s">
        <v>222</v>
      </c>
      <c r="AU199" s="23" t="s">
        <v>199</v>
      </c>
      <c r="AY199" s="23" t="s">
        <v>181</v>
      </c>
      <c r="BE199" s="223">
        <f>IF(N199="základní",J199,0)</f>
        <v>0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23" t="s">
        <v>80</v>
      </c>
      <c r="BK199" s="223">
        <f>ROUND(I199*H199,2)</f>
        <v>0</v>
      </c>
      <c r="BL199" s="23" t="s">
        <v>188</v>
      </c>
      <c r="BM199" s="23" t="s">
        <v>2233</v>
      </c>
    </row>
    <row r="200" s="1" customFormat="1" ht="16.5" customHeight="1">
      <c r="B200" s="45"/>
      <c r="C200" s="236" t="s">
        <v>317</v>
      </c>
      <c r="D200" s="236" t="s">
        <v>222</v>
      </c>
      <c r="E200" s="237" t="s">
        <v>2234</v>
      </c>
      <c r="F200" s="238" t="s">
        <v>2235</v>
      </c>
      <c r="G200" s="239" t="s">
        <v>219</v>
      </c>
      <c r="H200" s="240">
        <v>8</v>
      </c>
      <c r="I200" s="241"/>
      <c r="J200" s="242">
        <f>ROUND(I200*H200,2)</f>
        <v>0</v>
      </c>
      <c r="K200" s="238" t="s">
        <v>1685</v>
      </c>
      <c r="L200" s="71"/>
      <c r="M200" s="243" t="s">
        <v>21</v>
      </c>
      <c r="N200" s="244" t="s">
        <v>43</v>
      </c>
      <c r="O200" s="46"/>
      <c r="P200" s="221">
        <f>O200*H200</f>
        <v>0</v>
      </c>
      <c r="Q200" s="221">
        <v>0</v>
      </c>
      <c r="R200" s="221">
        <f>Q200*H200</f>
        <v>0</v>
      </c>
      <c r="S200" s="221">
        <v>0</v>
      </c>
      <c r="T200" s="222">
        <f>S200*H200</f>
        <v>0</v>
      </c>
      <c r="AR200" s="23" t="s">
        <v>188</v>
      </c>
      <c r="AT200" s="23" t="s">
        <v>222</v>
      </c>
      <c r="AU200" s="23" t="s">
        <v>199</v>
      </c>
      <c r="AY200" s="23" t="s">
        <v>181</v>
      </c>
      <c r="BE200" s="223">
        <f>IF(N200="základní",J200,0)</f>
        <v>0</v>
      </c>
      <c r="BF200" s="223">
        <f>IF(N200="snížená",J200,0)</f>
        <v>0</v>
      </c>
      <c r="BG200" s="223">
        <f>IF(N200="zákl. přenesená",J200,0)</f>
        <v>0</v>
      </c>
      <c r="BH200" s="223">
        <f>IF(N200="sníž. přenesená",J200,0)</f>
        <v>0</v>
      </c>
      <c r="BI200" s="223">
        <f>IF(N200="nulová",J200,0)</f>
        <v>0</v>
      </c>
      <c r="BJ200" s="23" t="s">
        <v>80</v>
      </c>
      <c r="BK200" s="223">
        <f>ROUND(I200*H200,2)</f>
        <v>0</v>
      </c>
      <c r="BL200" s="23" t="s">
        <v>188</v>
      </c>
      <c r="BM200" s="23" t="s">
        <v>2236</v>
      </c>
    </row>
    <row r="201" s="1" customFormat="1" ht="16.5" customHeight="1">
      <c r="B201" s="45"/>
      <c r="C201" s="236" t="s">
        <v>371</v>
      </c>
      <c r="D201" s="236" t="s">
        <v>222</v>
      </c>
      <c r="E201" s="237" t="s">
        <v>2237</v>
      </c>
      <c r="F201" s="238" t="s">
        <v>1684</v>
      </c>
      <c r="G201" s="239" t="s">
        <v>478</v>
      </c>
      <c r="H201" s="240">
        <v>0.02</v>
      </c>
      <c r="I201" s="241"/>
      <c r="J201" s="242">
        <f>ROUND(I201*H201,2)</f>
        <v>0</v>
      </c>
      <c r="K201" s="238" t="s">
        <v>1685</v>
      </c>
      <c r="L201" s="71"/>
      <c r="M201" s="243" t="s">
        <v>21</v>
      </c>
      <c r="N201" s="244" t="s">
        <v>43</v>
      </c>
      <c r="O201" s="46"/>
      <c r="P201" s="221">
        <f>O201*H201</f>
        <v>0</v>
      </c>
      <c r="Q201" s="221">
        <v>0</v>
      </c>
      <c r="R201" s="221">
        <f>Q201*H201</f>
        <v>0</v>
      </c>
      <c r="S201" s="221">
        <v>0</v>
      </c>
      <c r="T201" s="222">
        <f>S201*H201</f>
        <v>0</v>
      </c>
      <c r="AR201" s="23" t="s">
        <v>188</v>
      </c>
      <c r="AT201" s="23" t="s">
        <v>222</v>
      </c>
      <c r="AU201" s="23" t="s">
        <v>199</v>
      </c>
      <c r="AY201" s="23" t="s">
        <v>181</v>
      </c>
      <c r="BE201" s="223">
        <f>IF(N201="základní",J201,0)</f>
        <v>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23" t="s">
        <v>80</v>
      </c>
      <c r="BK201" s="223">
        <f>ROUND(I201*H201,2)</f>
        <v>0</v>
      </c>
      <c r="BL201" s="23" t="s">
        <v>188</v>
      </c>
      <c r="BM201" s="23" t="s">
        <v>2238</v>
      </c>
    </row>
    <row r="202" s="9" customFormat="1" ht="29.88" customHeight="1">
      <c r="B202" s="197"/>
      <c r="C202" s="198"/>
      <c r="D202" s="199" t="s">
        <v>71</v>
      </c>
      <c r="E202" s="259" t="s">
        <v>2239</v>
      </c>
      <c r="F202" s="259" t="s">
        <v>2240</v>
      </c>
      <c r="G202" s="198"/>
      <c r="H202" s="198"/>
      <c r="I202" s="201"/>
      <c r="J202" s="260">
        <f>BK202</f>
        <v>0</v>
      </c>
      <c r="K202" s="198"/>
      <c r="L202" s="203"/>
      <c r="M202" s="204"/>
      <c r="N202" s="205"/>
      <c r="O202" s="205"/>
      <c r="P202" s="206">
        <f>P203+SUM(P204:P208)</f>
        <v>0</v>
      </c>
      <c r="Q202" s="205"/>
      <c r="R202" s="206">
        <f>R203+SUM(R204:R208)</f>
        <v>0</v>
      </c>
      <c r="S202" s="205"/>
      <c r="T202" s="207">
        <f>T203+SUM(T204:T208)</f>
        <v>0</v>
      </c>
      <c r="AR202" s="208" t="s">
        <v>80</v>
      </c>
      <c r="AT202" s="209" t="s">
        <v>71</v>
      </c>
      <c r="AU202" s="209" t="s">
        <v>80</v>
      </c>
      <c r="AY202" s="208" t="s">
        <v>181</v>
      </c>
      <c r="BK202" s="210">
        <f>BK203+SUM(BK204:BK208)</f>
        <v>0</v>
      </c>
    </row>
    <row r="203" s="1" customFormat="1" ht="16.5" customHeight="1">
      <c r="B203" s="45"/>
      <c r="C203" s="236" t="s">
        <v>413</v>
      </c>
      <c r="D203" s="236" t="s">
        <v>222</v>
      </c>
      <c r="E203" s="237" t="s">
        <v>2241</v>
      </c>
      <c r="F203" s="238" t="s">
        <v>2242</v>
      </c>
      <c r="G203" s="239" t="s">
        <v>430</v>
      </c>
      <c r="H203" s="240">
        <v>2</v>
      </c>
      <c r="I203" s="241"/>
      <c r="J203" s="242">
        <f>ROUND(I203*H203,2)</f>
        <v>0</v>
      </c>
      <c r="K203" s="238" t="s">
        <v>1685</v>
      </c>
      <c r="L203" s="71"/>
      <c r="M203" s="243" t="s">
        <v>21</v>
      </c>
      <c r="N203" s="244" t="s">
        <v>43</v>
      </c>
      <c r="O203" s="46"/>
      <c r="P203" s="221">
        <f>O203*H203</f>
        <v>0</v>
      </c>
      <c r="Q203" s="221">
        <v>0</v>
      </c>
      <c r="R203" s="221">
        <f>Q203*H203</f>
        <v>0</v>
      </c>
      <c r="S203" s="221">
        <v>0</v>
      </c>
      <c r="T203" s="222">
        <f>S203*H203</f>
        <v>0</v>
      </c>
      <c r="AR203" s="23" t="s">
        <v>188</v>
      </c>
      <c r="AT203" s="23" t="s">
        <v>222</v>
      </c>
      <c r="AU203" s="23" t="s">
        <v>82</v>
      </c>
      <c r="AY203" s="23" t="s">
        <v>181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23" t="s">
        <v>80</v>
      </c>
      <c r="BK203" s="223">
        <f>ROUND(I203*H203,2)</f>
        <v>0</v>
      </c>
      <c r="BL203" s="23" t="s">
        <v>188</v>
      </c>
      <c r="BM203" s="23" t="s">
        <v>2243</v>
      </c>
    </row>
    <row r="204" s="1" customFormat="1" ht="16.5" customHeight="1">
      <c r="B204" s="45"/>
      <c r="C204" s="236" t="s">
        <v>451</v>
      </c>
      <c r="D204" s="236" t="s">
        <v>222</v>
      </c>
      <c r="E204" s="237" t="s">
        <v>2244</v>
      </c>
      <c r="F204" s="238" t="s">
        <v>2047</v>
      </c>
      <c r="G204" s="239" t="s">
        <v>225</v>
      </c>
      <c r="H204" s="240">
        <v>20</v>
      </c>
      <c r="I204" s="241"/>
      <c r="J204" s="242">
        <f>ROUND(I204*H204,2)</f>
        <v>0</v>
      </c>
      <c r="K204" s="238" t="s">
        <v>21</v>
      </c>
      <c r="L204" s="71"/>
      <c r="M204" s="243" t="s">
        <v>21</v>
      </c>
      <c r="N204" s="244" t="s">
        <v>43</v>
      </c>
      <c r="O204" s="46"/>
      <c r="P204" s="221">
        <f>O204*H204</f>
        <v>0</v>
      </c>
      <c r="Q204" s="221">
        <v>0</v>
      </c>
      <c r="R204" s="221">
        <f>Q204*H204</f>
        <v>0</v>
      </c>
      <c r="S204" s="221">
        <v>0</v>
      </c>
      <c r="T204" s="222">
        <f>S204*H204</f>
        <v>0</v>
      </c>
      <c r="AR204" s="23" t="s">
        <v>188</v>
      </c>
      <c r="AT204" s="23" t="s">
        <v>222</v>
      </c>
      <c r="AU204" s="23" t="s">
        <v>82</v>
      </c>
      <c r="AY204" s="23" t="s">
        <v>181</v>
      </c>
      <c r="BE204" s="223">
        <f>IF(N204="základní",J204,0)</f>
        <v>0</v>
      </c>
      <c r="BF204" s="223">
        <f>IF(N204="snížená",J204,0)</f>
        <v>0</v>
      </c>
      <c r="BG204" s="223">
        <f>IF(N204="zákl. přenesená",J204,0)</f>
        <v>0</v>
      </c>
      <c r="BH204" s="223">
        <f>IF(N204="sníž. přenesená",J204,0)</f>
        <v>0</v>
      </c>
      <c r="BI204" s="223">
        <f>IF(N204="nulová",J204,0)</f>
        <v>0</v>
      </c>
      <c r="BJ204" s="23" t="s">
        <v>80</v>
      </c>
      <c r="BK204" s="223">
        <f>ROUND(I204*H204,2)</f>
        <v>0</v>
      </c>
      <c r="BL204" s="23" t="s">
        <v>188</v>
      </c>
      <c r="BM204" s="23" t="s">
        <v>2245</v>
      </c>
    </row>
    <row r="205" s="1" customFormat="1">
      <c r="B205" s="45"/>
      <c r="C205" s="73"/>
      <c r="D205" s="226" t="s">
        <v>1253</v>
      </c>
      <c r="E205" s="73"/>
      <c r="F205" s="249" t="s">
        <v>2246</v>
      </c>
      <c r="G205" s="73"/>
      <c r="H205" s="73"/>
      <c r="I205" s="183"/>
      <c r="J205" s="73"/>
      <c r="K205" s="73"/>
      <c r="L205" s="71"/>
      <c r="M205" s="250"/>
      <c r="N205" s="46"/>
      <c r="O205" s="46"/>
      <c r="P205" s="46"/>
      <c r="Q205" s="46"/>
      <c r="R205" s="46"/>
      <c r="S205" s="46"/>
      <c r="T205" s="94"/>
      <c r="AT205" s="23" t="s">
        <v>1253</v>
      </c>
      <c r="AU205" s="23" t="s">
        <v>82</v>
      </c>
    </row>
    <row r="206" s="1" customFormat="1" ht="16.5" customHeight="1">
      <c r="B206" s="45"/>
      <c r="C206" s="236" t="s">
        <v>455</v>
      </c>
      <c r="D206" s="236" t="s">
        <v>222</v>
      </c>
      <c r="E206" s="237" t="s">
        <v>2049</v>
      </c>
      <c r="F206" s="238" t="s">
        <v>2050</v>
      </c>
      <c r="G206" s="239" t="s">
        <v>449</v>
      </c>
      <c r="H206" s="240">
        <v>120</v>
      </c>
      <c r="I206" s="241"/>
      <c r="J206" s="242">
        <f>ROUND(I206*H206,2)</f>
        <v>0</v>
      </c>
      <c r="K206" s="238" t="s">
        <v>1685</v>
      </c>
      <c r="L206" s="71"/>
      <c r="M206" s="243" t="s">
        <v>21</v>
      </c>
      <c r="N206" s="244" t="s">
        <v>43</v>
      </c>
      <c r="O206" s="46"/>
      <c r="P206" s="221">
        <f>O206*H206</f>
        <v>0</v>
      </c>
      <c r="Q206" s="221">
        <v>0</v>
      </c>
      <c r="R206" s="221">
        <f>Q206*H206</f>
        <v>0</v>
      </c>
      <c r="S206" s="221">
        <v>0</v>
      </c>
      <c r="T206" s="222">
        <f>S206*H206</f>
        <v>0</v>
      </c>
      <c r="AR206" s="23" t="s">
        <v>188</v>
      </c>
      <c r="AT206" s="23" t="s">
        <v>222</v>
      </c>
      <c r="AU206" s="23" t="s">
        <v>82</v>
      </c>
      <c r="AY206" s="23" t="s">
        <v>181</v>
      </c>
      <c r="BE206" s="223">
        <f>IF(N206="základní",J206,0)</f>
        <v>0</v>
      </c>
      <c r="BF206" s="223">
        <f>IF(N206="snížená",J206,0)</f>
        <v>0</v>
      </c>
      <c r="BG206" s="223">
        <f>IF(N206="zákl. přenesená",J206,0)</f>
        <v>0</v>
      </c>
      <c r="BH206" s="223">
        <f>IF(N206="sníž. přenesená",J206,0)</f>
        <v>0</v>
      </c>
      <c r="BI206" s="223">
        <f>IF(N206="nulová",J206,0)</f>
        <v>0</v>
      </c>
      <c r="BJ206" s="23" t="s">
        <v>80</v>
      </c>
      <c r="BK206" s="223">
        <f>ROUND(I206*H206,2)</f>
        <v>0</v>
      </c>
      <c r="BL206" s="23" t="s">
        <v>188</v>
      </c>
      <c r="BM206" s="23" t="s">
        <v>2247</v>
      </c>
    </row>
    <row r="207" s="1" customFormat="1" ht="16.5" customHeight="1">
      <c r="B207" s="45"/>
      <c r="C207" s="236" t="s">
        <v>459</v>
      </c>
      <c r="D207" s="236" t="s">
        <v>222</v>
      </c>
      <c r="E207" s="237" t="s">
        <v>2248</v>
      </c>
      <c r="F207" s="238" t="s">
        <v>2053</v>
      </c>
      <c r="G207" s="239" t="s">
        <v>478</v>
      </c>
      <c r="H207" s="240">
        <v>0.23000000000000001</v>
      </c>
      <c r="I207" s="241"/>
      <c r="J207" s="242">
        <f>ROUND(I207*H207,2)</f>
        <v>0</v>
      </c>
      <c r="K207" s="238" t="s">
        <v>1685</v>
      </c>
      <c r="L207" s="71"/>
      <c r="M207" s="243" t="s">
        <v>21</v>
      </c>
      <c r="N207" s="244" t="s">
        <v>43</v>
      </c>
      <c r="O207" s="46"/>
      <c r="P207" s="221">
        <f>O207*H207</f>
        <v>0</v>
      </c>
      <c r="Q207" s="221">
        <v>0</v>
      </c>
      <c r="R207" s="221">
        <f>Q207*H207</f>
        <v>0</v>
      </c>
      <c r="S207" s="221">
        <v>0</v>
      </c>
      <c r="T207" s="222">
        <f>S207*H207</f>
        <v>0</v>
      </c>
      <c r="AR207" s="23" t="s">
        <v>188</v>
      </c>
      <c r="AT207" s="23" t="s">
        <v>222</v>
      </c>
      <c r="AU207" s="23" t="s">
        <v>82</v>
      </c>
      <c r="AY207" s="23" t="s">
        <v>181</v>
      </c>
      <c r="BE207" s="223">
        <f>IF(N207="základní",J207,0)</f>
        <v>0</v>
      </c>
      <c r="BF207" s="223">
        <f>IF(N207="snížená",J207,0)</f>
        <v>0</v>
      </c>
      <c r="BG207" s="223">
        <f>IF(N207="zákl. přenesená",J207,0)</f>
        <v>0</v>
      </c>
      <c r="BH207" s="223">
        <f>IF(N207="sníž. přenesená",J207,0)</f>
        <v>0</v>
      </c>
      <c r="BI207" s="223">
        <f>IF(N207="nulová",J207,0)</f>
        <v>0</v>
      </c>
      <c r="BJ207" s="23" t="s">
        <v>80</v>
      </c>
      <c r="BK207" s="223">
        <f>ROUND(I207*H207,2)</f>
        <v>0</v>
      </c>
      <c r="BL207" s="23" t="s">
        <v>188</v>
      </c>
      <c r="BM207" s="23" t="s">
        <v>2249</v>
      </c>
    </row>
    <row r="208" s="9" customFormat="1" ht="22.32" customHeight="1">
      <c r="B208" s="197"/>
      <c r="C208" s="198"/>
      <c r="D208" s="199" t="s">
        <v>71</v>
      </c>
      <c r="E208" s="259" t="s">
        <v>2044</v>
      </c>
      <c r="F208" s="259" t="s">
        <v>2045</v>
      </c>
      <c r="G208" s="198"/>
      <c r="H208" s="198"/>
      <c r="I208" s="201"/>
      <c r="J208" s="260">
        <f>BK208</f>
        <v>0</v>
      </c>
      <c r="K208" s="198"/>
      <c r="L208" s="203"/>
      <c r="M208" s="204"/>
      <c r="N208" s="205"/>
      <c r="O208" s="205"/>
      <c r="P208" s="206">
        <f>P209+SUM(P210:P212)+P215</f>
        <v>0</v>
      </c>
      <c r="Q208" s="205"/>
      <c r="R208" s="206">
        <f>R209+SUM(R210:R212)+R215</f>
        <v>0</v>
      </c>
      <c r="S208" s="205"/>
      <c r="T208" s="207">
        <f>T209+SUM(T210:T212)+T215</f>
        <v>0</v>
      </c>
      <c r="AR208" s="208" t="s">
        <v>82</v>
      </c>
      <c r="AT208" s="209" t="s">
        <v>71</v>
      </c>
      <c r="AU208" s="209" t="s">
        <v>82</v>
      </c>
      <c r="AY208" s="208" t="s">
        <v>181</v>
      </c>
      <c r="BK208" s="210">
        <f>BK209+SUM(BK210:BK212)+BK215</f>
        <v>0</v>
      </c>
    </row>
    <row r="209" s="1" customFormat="1" ht="25.5" customHeight="1">
      <c r="B209" s="45"/>
      <c r="C209" s="236" t="s">
        <v>463</v>
      </c>
      <c r="D209" s="236" t="s">
        <v>222</v>
      </c>
      <c r="E209" s="237" t="s">
        <v>2250</v>
      </c>
      <c r="F209" s="238" t="s">
        <v>2251</v>
      </c>
      <c r="G209" s="239" t="s">
        <v>1741</v>
      </c>
      <c r="H209" s="240">
        <v>1</v>
      </c>
      <c r="I209" s="241"/>
      <c r="J209" s="242">
        <f>ROUND(I209*H209,2)</f>
        <v>0</v>
      </c>
      <c r="K209" s="238" t="s">
        <v>1685</v>
      </c>
      <c r="L209" s="71"/>
      <c r="M209" s="243" t="s">
        <v>21</v>
      </c>
      <c r="N209" s="244" t="s">
        <v>43</v>
      </c>
      <c r="O209" s="46"/>
      <c r="P209" s="221">
        <f>O209*H209</f>
        <v>0</v>
      </c>
      <c r="Q209" s="221">
        <v>0</v>
      </c>
      <c r="R209" s="221">
        <f>Q209*H209</f>
        <v>0</v>
      </c>
      <c r="S209" s="221">
        <v>0</v>
      </c>
      <c r="T209" s="222">
        <f>S209*H209</f>
        <v>0</v>
      </c>
      <c r="AR209" s="23" t="s">
        <v>188</v>
      </c>
      <c r="AT209" s="23" t="s">
        <v>222</v>
      </c>
      <c r="AU209" s="23" t="s">
        <v>179</v>
      </c>
      <c r="AY209" s="23" t="s">
        <v>181</v>
      </c>
      <c r="BE209" s="223">
        <f>IF(N209="základní",J209,0)</f>
        <v>0</v>
      </c>
      <c r="BF209" s="223">
        <f>IF(N209="snížená",J209,0)</f>
        <v>0</v>
      </c>
      <c r="BG209" s="223">
        <f>IF(N209="zákl. přenesená",J209,0)</f>
        <v>0</v>
      </c>
      <c r="BH209" s="223">
        <f>IF(N209="sníž. přenesená",J209,0)</f>
        <v>0</v>
      </c>
      <c r="BI209" s="223">
        <f>IF(N209="nulová",J209,0)</f>
        <v>0</v>
      </c>
      <c r="BJ209" s="23" t="s">
        <v>80</v>
      </c>
      <c r="BK209" s="223">
        <f>ROUND(I209*H209,2)</f>
        <v>0</v>
      </c>
      <c r="BL209" s="23" t="s">
        <v>188</v>
      </c>
      <c r="BM209" s="23" t="s">
        <v>2252</v>
      </c>
    </row>
    <row r="210" s="1" customFormat="1">
      <c r="B210" s="45"/>
      <c r="C210" s="73"/>
      <c r="D210" s="226" t="s">
        <v>1253</v>
      </c>
      <c r="E210" s="73"/>
      <c r="F210" s="249" t="s">
        <v>2060</v>
      </c>
      <c r="G210" s="73"/>
      <c r="H210" s="73"/>
      <c r="I210" s="183"/>
      <c r="J210" s="73"/>
      <c r="K210" s="73"/>
      <c r="L210" s="71"/>
      <c r="M210" s="250"/>
      <c r="N210" s="46"/>
      <c r="O210" s="46"/>
      <c r="P210" s="46"/>
      <c r="Q210" s="46"/>
      <c r="R210" s="46"/>
      <c r="S210" s="46"/>
      <c r="T210" s="94"/>
      <c r="AT210" s="23" t="s">
        <v>1253</v>
      </c>
      <c r="AU210" s="23" t="s">
        <v>179</v>
      </c>
    </row>
    <row r="211" s="1" customFormat="1" ht="16.5" customHeight="1">
      <c r="B211" s="45"/>
      <c r="C211" s="236" t="s">
        <v>467</v>
      </c>
      <c r="D211" s="236" t="s">
        <v>222</v>
      </c>
      <c r="E211" s="237" t="s">
        <v>2253</v>
      </c>
      <c r="F211" s="238" t="s">
        <v>2062</v>
      </c>
      <c r="G211" s="239" t="s">
        <v>478</v>
      </c>
      <c r="H211" s="240">
        <v>0.12</v>
      </c>
      <c r="I211" s="241"/>
      <c r="J211" s="242">
        <f>ROUND(I211*H211,2)</f>
        <v>0</v>
      </c>
      <c r="K211" s="238" t="s">
        <v>1685</v>
      </c>
      <c r="L211" s="71"/>
      <c r="M211" s="243" t="s">
        <v>21</v>
      </c>
      <c r="N211" s="244" t="s">
        <v>43</v>
      </c>
      <c r="O211" s="46"/>
      <c r="P211" s="221">
        <f>O211*H211</f>
        <v>0</v>
      </c>
      <c r="Q211" s="221">
        <v>0</v>
      </c>
      <c r="R211" s="221">
        <f>Q211*H211</f>
        <v>0</v>
      </c>
      <c r="S211" s="221">
        <v>0</v>
      </c>
      <c r="T211" s="222">
        <f>S211*H211</f>
        <v>0</v>
      </c>
      <c r="AR211" s="23" t="s">
        <v>188</v>
      </c>
      <c r="AT211" s="23" t="s">
        <v>222</v>
      </c>
      <c r="AU211" s="23" t="s">
        <v>179</v>
      </c>
      <c r="AY211" s="23" t="s">
        <v>181</v>
      </c>
      <c r="BE211" s="223">
        <f>IF(N211="základní",J211,0)</f>
        <v>0</v>
      </c>
      <c r="BF211" s="223">
        <f>IF(N211="snížená",J211,0)</f>
        <v>0</v>
      </c>
      <c r="BG211" s="223">
        <f>IF(N211="zákl. přenesená",J211,0)</f>
        <v>0</v>
      </c>
      <c r="BH211" s="223">
        <f>IF(N211="sníž. přenesená",J211,0)</f>
        <v>0</v>
      </c>
      <c r="BI211" s="223">
        <f>IF(N211="nulová",J211,0)</f>
        <v>0</v>
      </c>
      <c r="BJ211" s="23" t="s">
        <v>80</v>
      </c>
      <c r="BK211" s="223">
        <f>ROUND(I211*H211,2)</f>
        <v>0</v>
      </c>
      <c r="BL211" s="23" t="s">
        <v>188</v>
      </c>
      <c r="BM211" s="23" t="s">
        <v>2254</v>
      </c>
    </row>
    <row r="212" s="12" customFormat="1" ht="21.6" customHeight="1">
      <c r="B212" s="261"/>
      <c r="C212" s="262"/>
      <c r="D212" s="263" t="s">
        <v>71</v>
      </c>
      <c r="E212" s="263" t="s">
        <v>2064</v>
      </c>
      <c r="F212" s="263" t="s">
        <v>2065</v>
      </c>
      <c r="G212" s="262"/>
      <c r="H212" s="262"/>
      <c r="I212" s="264"/>
      <c r="J212" s="265">
        <f>BK212</f>
        <v>0</v>
      </c>
      <c r="K212" s="262"/>
      <c r="L212" s="266"/>
      <c r="M212" s="267"/>
      <c r="N212" s="268"/>
      <c r="O212" s="268"/>
      <c r="P212" s="269">
        <f>SUM(P213:P214)</f>
        <v>0</v>
      </c>
      <c r="Q212" s="268"/>
      <c r="R212" s="269">
        <f>SUM(R213:R214)</f>
        <v>0</v>
      </c>
      <c r="S212" s="268"/>
      <c r="T212" s="270">
        <f>SUM(T213:T214)</f>
        <v>0</v>
      </c>
      <c r="AR212" s="271" t="s">
        <v>80</v>
      </c>
      <c r="AT212" s="272" t="s">
        <v>71</v>
      </c>
      <c r="AU212" s="272" t="s">
        <v>179</v>
      </c>
      <c r="AY212" s="271" t="s">
        <v>181</v>
      </c>
      <c r="BK212" s="273">
        <f>SUM(BK213:BK214)</f>
        <v>0</v>
      </c>
    </row>
    <row r="213" s="1" customFormat="1" ht="16.5" customHeight="1">
      <c r="B213" s="45"/>
      <c r="C213" s="236" t="s">
        <v>471</v>
      </c>
      <c r="D213" s="236" t="s">
        <v>222</v>
      </c>
      <c r="E213" s="237" t="s">
        <v>2066</v>
      </c>
      <c r="F213" s="238" t="s">
        <v>2067</v>
      </c>
      <c r="G213" s="239" t="s">
        <v>1734</v>
      </c>
      <c r="H213" s="240">
        <v>2</v>
      </c>
      <c r="I213" s="241"/>
      <c r="J213" s="242">
        <f>ROUND(I213*H213,2)</f>
        <v>0</v>
      </c>
      <c r="K213" s="238" t="s">
        <v>1685</v>
      </c>
      <c r="L213" s="71"/>
      <c r="M213" s="243" t="s">
        <v>21</v>
      </c>
      <c r="N213" s="244" t="s">
        <v>43</v>
      </c>
      <c r="O213" s="46"/>
      <c r="P213" s="221">
        <f>O213*H213</f>
        <v>0</v>
      </c>
      <c r="Q213" s="221">
        <v>0</v>
      </c>
      <c r="R213" s="221">
        <f>Q213*H213</f>
        <v>0</v>
      </c>
      <c r="S213" s="221">
        <v>0</v>
      </c>
      <c r="T213" s="222">
        <f>S213*H213</f>
        <v>0</v>
      </c>
      <c r="AR213" s="23" t="s">
        <v>188</v>
      </c>
      <c r="AT213" s="23" t="s">
        <v>222</v>
      </c>
      <c r="AU213" s="23" t="s">
        <v>188</v>
      </c>
      <c r="AY213" s="23" t="s">
        <v>181</v>
      </c>
      <c r="BE213" s="223">
        <f>IF(N213="základní",J213,0)</f>
        <v>0</v>
      </c>
      <c r="BF213" s="223">
        <f>IF(N213="snížená",J213,0)</f>
        <v>0</v>
      </c>
      <c r="BG213" s="223">
        <f>IF(N213="zákl. přenesená",J213,0)</f>
        <v>0</v>
      </c>
      <c r="BH213" s="223">
        <f>IF(N213="sníž. přenesená",J213,0)</f>
        <v>0</v>
      </c>
      <c r="BI213" s="223">
        <f>IF(N213="nulová",J213,0)</f>
        <v>0</v>
      </c>
      <c r="BJ213" s="23" t="s">
        <v>80</v>
      </c>
      <c r="BK213" s="223">
        <f>ROUND(I213*H213,2)</f>
        <v>0</v>
      </c>
      <c r="BL213" s="23" t="s">
        <v>188</v>
      </c>
      <c r="BM213" s="23" t="s">
        <v>2255</v>
      </c>
    </row>
    <row r="214" s="1" customFormat="1" ht="16.5" customHeight="1">
      <c r="B214" s="45"/>
      <c r="C214" s="236" t="s">
        <v>475</v>
      </c>
      <c r="D214" s="236" t="s">
        <v>222</v>
      </c>
      <c r="E214" s="237" t="s">
        <v>2256</v>
      </c>
      <c r="F214" s="238" t="s">
        <v>2257</v>
      </c>
      <c r="G214" s="239" t="s">
        <v>430</v>
      </c>
      <c r="H214" s="240">
        <v>4</v>
      </c>
      <c r="I214" s="241"/>
      <c r="J214" s="242">
        <f>ROUND(I214*H214,2)</f>
        <v>0</v>
      </c>
      <c r="K214" s="238" t="s">
        <v>1685</v>
      </c>
      <c r="L214" s="71"/>
      <c r="M214" s="243" t="s">
        <v>21</v>
      </c>
      <c r="N214" s="244" t="s">
        <v>43</v>
      </c>
      <c r="O214" s="46"/>
      <c r="P214" s="221">
        <f>O214*H214</f>
        <v>0</v>
      </c>
      <c r="Q214" s="221">
        <v>0</v>
      </c>
      <c r="R214" s="221">
        <f>Q214*H214</f>
        <v>0</v>
      </c>
      <c r="S214" s="221">
        <v>0</v>
      </c>
      <c r="T214" s="222">
        <f>S214*H214</f>
        <v>0</v>
      </c>
      <c r="AR214" s="23" t="s">
        <v>188</v>
      </c>
      <c r="AT214" s="23" t="s">
        <v>222</v>
      </c>
      <c r="AU214" s="23" t="s">
        <v>188</v>
      </c>
      <c r="AY214" s="23" t="s">
        <v>181</v>
      </c>
      <c r="BE214" s="223">
        <f>IF(N214="základní",J214,0)</f>
        <v>0</v>
      </c>
      <c r="BF214" s="223">
        <f>IF(N214="snížená",J214,0)</f>
        <v>0</v>
      </c>
      <c r="BG214" s="223">
        <f>IF(N214="zákl. přenesená",J214,0)</f>
        <v>0</v>
      </c>
      <c r="BH214" s="223">
        <f>IF(N214="sníž. přenesená",J214,0)</f>
        <v>0</v>
      </c>
      <c r="BI214" s="223">
        <f>IF(N214="nulová",J214,0)</f>
        <v>0</v>
      </c>
      <c r="BJ214" s="23" t="s">
        <v>80</v>
      </c>
      <c r="BK214" s="223">
        <f>ROUND(I214*H214,2)</f>
        <v>0</v>
      </c>
      <c r="BL214" s="23" t="s">
        <v>188</v>
      </c>
      <c r="BM214" s="23" t="s">
        <v>2258</v>
      </c>
    </row>
    <row r="215" s="12" customFormat="1" ht="21.6" customHeight="1">
      <c r="B215" s="261"/>
      <c r="C215" s="262"/>
      <c r="D215" s="263" t="s">
        <v>71</v>
      </c>
      <c r="E215" s="263" t="s">
        <v>2078</v>
      </c>
      <c r="F215" s="263" t="s">
        <v>2079</v>
      </c>
      <c r="G215" s="262"/>
      <c r="H215" s="262"/>
      <c r="I215" s="264"/>
      <c r="J215" s="265">
        <f>BK215</f>
        <v>0</v>
      </c>
      <c r="K215" s="262"/>
      <c r="L215" s="266"/>
      <c r="M215" s="267"/>
      <c r="N215" s="268"/>
      <c r="O215" s="268"/>
      <c r="P215" s="269">
        <f>P216+P217+P218+P225+P232+P237+P243+P245+P255+P262+P265+P268</f>
        <v>0</v>
      </c>
      <c r="Q215" s="268"/>
      <c r="R215" s="269">
        <f>R216+R217+R218+R225+R232+R237+R243+R245+R255+R262+R265+R268</f>
        <v>0</v>
      </c>
      <c r="S215" s="268"/>
      <c r="T215" s="270">
        <f>T216+T217+T218+T225+T232+T237+T243+T245+T255+T262+T265+T268</f>
        <v>0</v>
      </c>
      <c r="AR215" s="271" t="s">
        <v>80</v>
      </c>
      <c r="AT215" s="272" t="s">
        <v>71</v>
      </c>
      <c r="AU215" s="272" t="s">
        <v>179</v>
      </c>
      <c r="AY215" s="271" t="s">
        <v>181</v>
      </c>
      <c r="BK215" s="273">
        <f>BK216+BK217+BK218+BK225+BK232+BK237+BK243+BK245+BK255+BK262+BK265+BK268</f>
        <v>0</v>
      </c>
    </row>
    <row r="216" s="1" customFormat="1" ht="16.5" customHeight="1">
      <c r="B216" s="45"/>
      <c r="C216" s="236" t="s">
        <v>482</v>
      </c>
      <c r="D216" s="236" t="s">
        <v>222</v>
      </c>
      <c r="E216" s="237" t="s">
        <v>2091</v>
      </c>
      <c r="F216" s="238" t="s">
        <v>2081</v>
      </c>
      <c r="G216" s="239" t="s">
        <v>430</v>
      </c>
      <c r="H216" s="240">
        <v>4</v>
      </c>
      <c r="I216" s="241"/>
      <c r="J216" s="242">
        <f>ROUND(I216*H216,2)</f>
        <v>0</v>
      </c>
      <c r="K216" s="238" t="s">
        <v>1685</v>
      </c>
      <c r="L216" s="71"/>
      <c r="M216" s="243" t="s">
        <v>21</v>
      </c>
      <c r="N216" s="244" t="s">
        <v>43</v>
      </c>
      <c r="O216" s="46"/>
      <c r="P216" s="221">
        <f>O216*H216</f>
        <v>0</v>
      </c>
      <c r="Q216" s="221">
        <v>0</v>
      </c>
      <c r="R216" s="221">
        <f>Q216*H216</f>
        <v>0</v>
      </c>
      <c r="S216" s="221">
        <v>0</v>
      </c>
      <c r="T216" s="222">
        <f>S216*H216</f>
        <v>0</v>
      </c>
      <c r="AR216" s="23" t="s">
        <v>188</v>
      </c>
      <c r="AT216" s="23" t="s">
        <v>222</v>
      </c>
      <c r="AU216" s="23" t="s">
        <v>188</v>
      </c>
      <c r="AY216" s="23" t="s">
        <v>181</v>
      </c>
      <c r="BE216" s="223">
        <f>IF(N216="základní",J216,0)</f>
        <v>0</v>
      </c>
      <c r="BF216" s="223">
        <f>IF(N216="snížená",J216,0)</f>
        <v>0</v>
      </c>
      <c r="BG216" s="223">
        <f>IF(N216="zákl. přenesená",J216,0)</f>
        <v>0</v>
      </c>
      <c r="BH216" s="223">
        <f>IF(N216="sníž. přenesená",J216,0)</f>
        <v>0</v>
      </c>
      <c r="BI216" s="223">
        <f>IF(N216="nulová",J216,0)</f>
        <v>0</v>
      </c>
      <c r="BJ216" s="23" t="s">
        <v>80</v>
      </c>
      <c r="BK216" s="223">
        <f>ROUND(I216*H216,2)</f>
        <v>0</v>
      </c>
      <c r="BL216" s="23" t="s">
        <v>188</v>
      </c>
      <c r="BM216" s="23" t="s">
        <v>2259</v>
      </c>
    </row>
    <row r="217" s="1" customFormat="1" ht="16.5" customHeight="1">
      <c r="B217" s="45"/>
      <c r="C217" s="236" t="s">
        <v>486</v>
      </c>
      <c r="D217" s="236" t="s">
        <v>222</v>
      </c>
      <c r="E217" s="237" t="s">
        <v>2086</v>
      </c>
      <c r="F217" s="238" t="s">
        <v>2087</v>
      </c>
      <c r="G217" s="239" t="s">
        <v>430</v>
      </c>
      <c r="H217" s="240">
        <v>18</v>
      </c>
      <c r="I217" s="241"/>
      <c r="J217" s="242">
        <f>ROUND(I217*H217,2)</f>
        <v>0</v>
      </c>
      <c r="K217" s="238" t="s">
        <v>1685</v>
      </c>
      <c r="L217" s="71"/>
      <c r="M217" s="243" t="s">
        <v>21</v>
      </c>
      <c r="N217" s="244" t="s">
        <v>43</v>
      </c>
      <c r="O217" s="46"/>
      <c r="P217" s="221">
        <f>O217*H217</f>
        <v>0</v>
      </c>
      <c r="Q217" s="221">
        <v>0</v>
      </c>
      <c r="R217" s="221">
        <f>Q217*H217</f>
        <v>0</v>
      </c>
      <c r="S217" s="221">
        <v>0</v>
      </c>
      <c r="T217" s="222">
        <f>S217*H217</f>
        <v>0</v>
      </c>
      <c r="AR217" s="23" t="s">
        <v>188</v>
      </c>
      <c r="AT217" s="23" t="s">
        <v>222</v>
      </c>
      <c r="AU217" s="23" t="s">
        <v>188</v>
      </c>
      <c r="AY217" s="23" t="s">
        <v>181</v>
      </c>
      <c r="BE217" s="223">
        <f>IF(N217="základní",J217,0)</f>
        <v>0</v>
      </c>
      <c r="BF217" s="223">
        <f>IF(N217="snížená",J217,0)</f>
        <v>0</v>
      </c>
      <c r="BG217" s="223">
        <f>IF(N217="zákl. přenesená",J217,0)</f>
        <v>0</v>
      </c>
      <c r="BH217" s="223">
        <f>IF(N217="sníž. přenesená",J217,0)</f>
        <v>0</v>
      </c>
      <c r="BI217" s="223">
        <f>IF(N217="nulová",J217,0)</f>
        <v>0</v>
      </c>
      <c r="BJ217" s="23" t="s">
        <v>80</v>
      </c>
      <c r="BK217" s="223">
        <f>ROUND(I217*H217,2)</f>
        <v>0</v>
      </c>
      <c r="BL217" s="23" t="s">
        <v>188</v>
      </c>
      <c r="BM217" s="23" t="s">
        <v>2260</v>
      </c>
    </row>
    <row r="218" s="12" customFormat="1" ht="21.6" customHeight="1">
      <c r="B218" s="261"/>
      <c r="C218" s="262"/>
      <c r="D218" s="263" t="s">
        <v>71</v>
      </c>
      <c r="E218" s="263" t="s">
        <v>2089</v>
      </c>
      <c r="F218" s="263" t="s">
        <v>2090</v>
      </c>
      <c r="G218" s="262"/>
      <c r="H218" s="262"/>
      <c r="I218" s="264"/>
      <c r="J218" s="265">
        <f>BK218</f>
        <v>0</v>
      </c>
      <c r="K218" s="262"/>
      <c r="L218" s="266"/>
      <c r="M218" s="267"/>
      <c r="N218" s="268"/>
      <c r="O218" s="268"/>
      <c r="P218" s="269">
        <f>SUM(P219:P224)</f>
        <v>0</v>
      </c>
      <c r="Q218" s="268"/>
      <c r="R218" s="269">
        <f>SUM(R219:R224)</f>
        <v>0</v>
      </c>
      <c r="S218" s="268"/>
      <c r="T218" s="270">
        <f>SUM(T219:T224)</f>
        <v>0</v>
      </c>
      <c r="AR218" s="271" t="s">
        <v>80</v>
      </c>
      <c r="AT218" s="272" t="s">
        <v>71</v>
      </c>
      <c r="AU218" s="272" t="s">
        <v>188</v>
      </c>
      <c r="AY218" s="271" t="s">
        <v>181</v>
      </c>
      <c r="BK218" s="273">
        <f>SUM(BK219:BK224)</f>
        <v>0</v>
      </c>
    </row>
    <row r="219" s="1" customFormat="1" ht="16.5" customHeight="1">
      <c r="B219" s="45"/>
      <c r="C219" s="236" t="s">
        <v>490</v>
      </c>
      <c r="D219" s="236" t="s">
        <v>222</v>
      </c>
      <c r="E219" s="237" t="s">
        <v>2091</v>
      </c>
      <c r="F219" s="238" t="s">
        <v>2081</v>
      </c>
      <c r="G219" s="239" t="s">
        <v>430</v>
      </c>
      <c r="H219" s="240">
        <v>4</v>
      </c>
      <c r="I219" s="241"/>
      <c r="J219" s="242">
        <f>ROUND(I219*H219,2)</f>
        <v>0</v>
      </c>
      <c r="K219" s="238" t="s">
        <v>1685</v>
      </c>
      <c r="L219" s="71"/>
      <c r="M219" s="243" t="s">
        <v>21</v>
      </c>
      <c r="N219" s="244" t="s">
        <v>43</v>
      </c>
      <c r="O219" s="46"/>
      <c r="P219" s="221">
        <f>O219*H219</f>
        <v>0</v>
      </c>
      <c r="Q219" s="221">
        <v>0</v>
      </c>
      <c r="R219" s="221">
        <f>Q219*H219</f>
        <v>0</v>
      </c>
      <c r="S219" s="221">
        <v>0</v>
      </c>
      <c r="T219" s="222">
        <f>S219*H219</f>
        <v>0</v>
      </c>
      <c r="AR219" s="23" t="s">
        <v>188</v>
      </c>
      <c r="AT219" s="23" t="s">
        <v>222</v>
      </c>
      <c r="AU219" s="23" t="s">
        <v>199</v>
      </c>
      <c r="AY219" s="23" t="s">
        <v>181</v>
      </c>
      <c r="BE219" s="223">
        <f>IF(N219="základní",J219,0)</f>
        <v>0</v>
      </c>
      <c r="BF219" s="223">
        <f>IF(N219="snížená",J219,0)</f>
        <v>0</v>
      </c>
      <c r="BG219" s="223">
        <f>IF(N219="zákl. přenesená",J219,0)</f>
        <v>0</v>
      </c>
      <c r="BH219" s="223">
        <f>IF(N219="sníž. přenesená",J219,0)</f>
        <v>0</v>
      </c>
      <c r="BI219" s="223">
        <f>IF(N219="nulová",J219,0)</f>
        <v>0</v>
      </c>
      <c r="BJ219" s="23" t="s">
        <v>80</v>
      </c>
      <c r="BK219" s="223">
        <f>ROUND(I219*H219,2)</f>
        <v>0</v>
      </c>
      <c r="BL219" s="23" t="s">
        <v>188</v>
      </c>
      <c r="BM219" s="23" t="s">
        <v>2261</v>
      </c>
    </row>
    <row r="220" s="1" customFormat="1" ht="16.5" customHeight="1">
      <c r="B220" s="45"/>
      <c r="C220" s="236" t="s">
        <v>494</v>
      </c>
      <c r="D220" s="236" t="s">
        <v>222</v>
      </c>
      <c r="E220" s="237" t="s">
        <v>2083</v>
      </c>
      <c r="F220" s="238" t="s">
        <v>2084</v>
      </c>
      <c r="G220" s="239" t="s">
        <v>430</v>
      </c>
      <c r="H220" s="240">
        <v>6</v>
      </c>
      <c r="I220" s="241"/>
      <c r="J220" s="242">
        <f>ROUND(I220*H220,2)</f>
        <v>0</v>
      </c>
      <c r="K220" s="238" t="s">
        <v>1685</v>
      </c>
      <c r="L220" s="71"/>
      <c r="M220" s="243" t="s">
        <v>21</v>
      </c>
      <c r="N220" s="244" t="s">
        <v>43</v>
      </c>
      <c r="O220" s="46"/>
      <c r="P220" s="221">
        <f>O220*H220</f>
        <v>0</v>
      </c>
      <c r="Q220" s="221">
        <v>0</v>
      </c>
      <c r="R220" s="221">
        <f>Q220*H220</f>
        <v>0</v>
      </c>
      <c r="S220" s="221">
        <v>0</v>
      </c>
      <c r="T220" s="222">
        <f>S220*H220</f>
        <v>0</v>
      </c>
      <c r="AR220" s="23" t="s">
        <v>188</v>
      </c>
      <c r="AT220" s="23" t="s">
        <v>222</v>
      </c>
      <c r="AU220" s="23" t="s">
        <v>199</v>
      </c>
      <c r="AY220" s="23" t="s">
        <v>181</v>
      </c>
      <c r="BE220" s="223">
        <f>IF(N220="základní",J220,0)</f>
        <v>0</v>
      </c>
      <c r="BF220" s="223">
        <f>IF(N220="snížená",J220,0)</f>
        <v>0</v>
      </c>
      <c r="BG220" s="223">
        <f>IF(N220="zákl. přenesená",J220,0)</f>
        <v>0</v>
      </c>
      <c r="BH220" s="223">
        <f>IF(N220="sníž. přenesená",J220,0)</f>
        <v>0</v>
      </c>
      <c r="BI220" s="223">
        <f>IF(N220="nulová",J220,0)</f>
        <v>0</v>
      </c>
      <c r="BJ220" s="23" t="s">
        <v>80</v>
      </c>
      <c r="BK220" s="223">
        <f>ROUND(I220*H220,2)</f>
        <v>0</v>
      </c>
      <c r="BL220" s="23" t="s">
        <v>188</v>
      </c>
      <c r="BM220" s="23" t="s">
        <v>2262</v>
      </c>
    </row>
    <row r="221" s="1" customFormat="1" ht="16.5" customHeight="1">
      <c r="B221" s="45"/>
      <c r="C221" s="236" t="s">
        <v>498</v>
      </c>
      <c r="D221" s="236" t="s">
        <v>222</v>
      </c>
      <c r="E221" s="237" t="s">
        <v>2086</v>
      </c>
      <c r="F221" s="238" t="s">
        <v>2087</v>
      </c>
      <c r="G221" s="239" t="s">
        <v>430</v>
      </c>
      <c r="H221" s="240">
        <v>12</v>
      </c>
      <c r="I221" s="241"/>
      <c r="J221" s="242">
        <f>ROUND(I221*H221,2)</f>
        <v>0</v>
      </c>
      <c r="K221" s="238" t="s">
        <v>1685</v>
      </c>
      <c r="L221" s="71"/>
      <c r="M221" s="243" t="s">
        <v>21</v>
      </c>
      <c r="N221" s="244" t="s">
        <v>43</v>
      </c>
      <c r="O221" s="46"/>
      <c r="P221" s="221">
        <f>O221*H221</f>
        <v>0</v>
      </c>
      <c r="Q221" s="221">
        <v>0</v>
      </c>
      <c r="R221" s="221">
        <f>Q221*H221</f>
        <v>0</v>
      </c>
      <c r="S221" s="221">
        <v>0</v>
      </c>
      <c r="T221" s="222">
        <f>S221*H221</f>
        <v>0</v>
      </c>
      <c r="AR221" s="23" t="s">
        <v>188</v>
      </c>
      <c r="AT221" s="23" t="s">
        <v>222</v>
      </c>
      <c r="AU221" s="23" t="s">
        <v>199</v>
      </c>
      <c r="AY221" s="23" t="s">
        <v>181</v>
      </c>
      <c r="BE221" s="223">
        <f>IF(N221="základní",J221,0)</f>
        <v>0</v>
      </c>
      <c r="BF221" s="223">
        <f>IF(N221="snížená",J221,0)</f>
        <v>0</v>
      </c>
      <c r="BG221" s="223">
        <f>IF(N221="zákl. přenesená",J221,0)</f>
        <v>0</v>
      </c>
      <c r="BH221" s="223">
        <f>IF(N221="sníž. přenesená",J221,0)</f>
        <v>0</v>
      </c>
      <c r="BI221" s="223">
        <f>IF(N221="nulová",J221,0)</f>
        <v>0</v>
      </c>
      <c r="BJ221" s="23" t="s">
        <v>80</v>
      </c>
      <c r="BK221" s="223">
        <f>ROUND(I221*H221,2)</f>
        <v>0</v>
      </c>
      <c r="BL221" s="23" t="s">
        <v>188</v>
      </c>
      <c r="BM221" s="23" t="s">
        <v>2263</v>
      </c>
    </row>
    <row r="222" s="1" customFormat="1" ht="16.5" customHeight="1">
      <c r="B222" s="45"/>
      <c r="C222" s="236" t="s">
        <v>502</v>
      </c>
      <c r="D222" s="236" t="s">
        <v>222</v>
      </c>
      <c r="E222" s="237" t="s">
        <v>2095</v>
      </c>
      <c r="F222" s="238" t="s">
        <v>2096</v>
      </c>
      <c r="G222" s="239" t="s">
        <v>430</v>
      </c>
      <c r="H222" s="240">
        <v>2</v>
      </c>
      <c r="I222" s="241"/>
      <c r="J222" s="242">
        <f>ROUND(I222*H222,2)</f>
        <v>0</v>
      </c>
      <c r="K222" s="238" t="s">
        <v>1685</v>
      </c>
      <c r="L222" s="71"/>
      <c r="M222" s="243" t="s">
        <v>21</v>
      </c>
      <c r="N222" s="244" t="s">
        <v>43</v>
      </c>
      <c r="O222" s="46"/>
      <c r="P222" s="221">
        <f>O222*H222</f>
        <v>0</v>
      </c>
      <c r="Q222" s="221">
        <v>0</v>
      </c>
      <c r="R222" s="221">
        <f>Q222*H222</f>
        <v>0</v>
      </c>
      <c r="S222" s="221">
        <v>0</v>
      </c>
      <c r="T222" s="222">
        <f>S222*H222</f>
        <v>0</v>
      </c>
      <c r="AR222" s="23" t="s">
        <v>188</v>
      </c>
      <c r="AT222" s="23" t="s">
        <v>222</v>
      </c>
      <c r="AU222" s="23" t="s">
        <v>199</v>
      </c>
      <c r="AY222" s="23" t="s">
        <v>181</v>
      </c>
      <c r="BE222" s="223">
        <f>IF(N222="základní",J222,0)</f>
        <v>0</v>
      </c>
      <c r="BF222" s="223">
        <f>IF(N222="snížená",J222,0)</f>
        <v>0</v>
      </c>
      <c r="BG222" s="223">
        <f>IF(N222="zákl. přenesená",J222,0)</f>
        <v>0</v>
      </c>
      <c r="BH222" s="223">
        <f>IF(N222="sníž. přenesená",J222,0)</f>
        <v>0</v>
      </c>
      <c r="BI222" s="223">
        <f>IF(N222="nulová",J222,0)</f>
        <v>0</v>
      </c>
      <c r="BJ222" s="23" t="s">
        <v>80</v>
      </c>
      <c r="BK222" s="223">
        <f>ROUND(I222*H222,2)</f>
        <v>0</v>
      </c>
      <c r="BL222" s="23" t="s">
        <v>188</v>
      </c>
      <c r="BM222" s="23" t="s">
        <v>2264</v>
      </c>
    </row>
    <row r="223" s="1" customFormat="1" ht="16.5" customHeight="1">
      <c r="B223" s="45"/>
      <c r="C223" s="236" t="s">
        <v>506</v>
      </c>
      <c r="D223" s="236" t="s">
        <v>222</v>
      </c>
      <c r="E223" s="237" t="s">
        <v>2265</v>
      </c>
      <c r="F223" s="238" t="s">
        <v>2266</v>
      </c>
      <c r="G223" s="239" t="s">
        <v>1734</v>
      </c>
      <c r="H223" s="240">
        <v>4</v>
      </c>
      <c r="I223" s="241"/>
      <c r="J223" s="242">
        <f>ROUND(I223*H223,2)</f>
        <v>0</v>
      </c>
      <c r="K223" s="238" t="s">
        <v>1685</v>
      </c>
      <c r="L223" s="71"/>
      <c r="M223" s="243" t="s">
        <v>21</v>
      </c>
      <c r="N223" s="244" t="s">
        <v>43</v>
      </c>
      <c r="O223" s="46"/>
      <c r="P223" s="221">
        <f>O223*H223</f>
        <v>0</v>
      </c>
      <c r="Q223" s="221">
        <v>0</v>
      </c>
      <c r="R223" s="221">
        <f>Q223*H223</f>
        <v>0</v>
      </c>
      <c r="S223" s="221">
        <v>0</v>
      </c>
      <c r="T223" s="222">
        <f>S223*H223</f>
        <v>0</v>
      </c>
      <c r="AR223" s="23" t="s">
        <v>188</v>
      </c>
      <c r="AT223" s="23" t="s">
        <v>222</v>
      </c>
      <c r="AU223" s="23" t="s">
        <v>199</v>
      </c>
      <c r="AY223" s="23" t="s">
        <v>181</v>
      </c>
      <c r="BE223" s="223">
        <f>IF(N223="základní",J223,0)</f>
        <v>0</v>
      </c>
      <c r="BF223" s="223">
        <f>IF(N223="snížená",J223,0)</f>
        <v>0</v>
      </c>
      <c r="BG223" s="223">
        <f>IF(N223="zákl. přenesená",J223,0)</f>
        <v>0</v>
      </c>
      <c r="BH223" s="223">
        <f>IF(N223="sníž. přenesená",J223,0)</f>
        <v>0</v>
      </c>
      <c r="BI223" s="223">
        <f>IF(N223="nulová",J223,0)</f>
        <v>0</v>
      </c>
      <c r="BJ223" s="23" t="s">
        <v>80</v>
      </c>
      <c r="BK223" s="223">
        <f>ROUND(I223*H223,2)</f>
        <v>0</v>
      </c>
      <c r="BL223" s="23" t="s">
        <v>188</v>
      </c>
      <c r="BM223" s="23" t="s">
        <v>2267</v>
      </c>
    </row>
    <row r="224" s="1" customFormat="1" ht="16.5" customHeight="1">
      <c r="B224" s="45"/>
      <c r="C224" s="236" t="s">
        <v>510</v>
      </c>
      <c r="D224" s="236" t="s">
        <v>222</v>
      </c>
      <c r="E224" s="237" t="s">
        <v>2268</v>
      </c>
      <c r="F224" s="238" t="s">
        <v>2269</v>
      </c>
      <c r="G224" s="239" t="s">
        <v>1734</v>
      </c>
      <c r="H224" s="240">
        <v>4</v>
      </c>
      <c r="I224" s="241"/>
      <c r="J224" s="242">
        <f>ROUND(I224*H224,2)</f>
        <v>0</v>
      </c>
      <c r="K224" s="238" t="s">
        <v>1685</v>
      </c>
      <c r="L224" s="71"/>
      <c r="M224" s="243" t="s">
        <v>21</v>
      </c>
      <c r="N224" s="244" t="s">
        <v>43</v>
      </c>
      <c r="O224" s="46"/>
      <c r="P224" s="221">
        <f>O224*H224</f>
        <v>0</v>
      </c>
      <c r="Q224" s="221">
        <v>0</v>
      </c>
      <c r="R224" s="221">
        <f>Q224*H224</f>
        <v>0</v>
      </c>
      <c r="S224" s="221">
        <v>0</v>
      </c>
      <c r="T224" s="222">
        <f>S224*H224</f>
        <v>0</v>
      </c>
      <c r="AR224" s="23" t="s">
        <v>188</v>
      </c>
      <c r="AT224" s="23" t="s">
        <v>222</v>
      </c>
      <c r="AU224" s="23" t="s">
        <v>199</v>
      </c>
      <c r="AY224" s="23" t="s">
        <v>181</v>
      </c>
      <c r="BE224" s="223">
        <f>IF(N224="základní",J224,0)</f>
        <v>0</v>
      </c>
      <c r="BF224" s="223">
        <f>IF(N224="snížená",J224,0)</f>
        <v>0</v>
      </c>
      <c r="BG224" s="223">
        <f>IF(N224="zákl. přenesená",J224,0)</f>
        <v>0</v>
      </c>
      <c r="BH224" s="223">
        <f>IF(N224="sníž. přenesená",J224,0)</f>
        <v>0</v>
      </c>
      <c r="BI224" s="223">
        <f>IF(N224="nulová",J224,0)</f>
        <v>0</v>
      </c>
      <c r="BJ224" s="23" t="s">
        <v>80</v>
      </c>
      <c r="BK224" s="223">
        <f>ROUND(I224*H224,2)</f>
        <v>0</v>
      </c>
      <c r="BL224" s="23" t="s">
        <v>188</v>
      </c>
      <c r="BM224" s="23" t="s">
        <v>2270</v>
      </c>
    </row>
    <row r="225" s="12" customFormat="1" ht="21.6" customHeight="1">
      <c r="B225" s="261"/>
      <c r="C225" s="262"/>
      <c r="D225" s="263" t="s">
        <v>71</v>
      </c>
      <c r="E225" s="263" t="s">
        <v>2098</v>
      </c>
      <c r="F225" s="263" t="s">
        <v>2099</v>
      </c>
      <c r="G225" s="262"/>
      <c r="H225" s="262"/>
      <c r="I225" s="264"/>
      <c r="J225" s="265">
        <f>BK225</f>
        <v>0</v>
      </c>
      <c r="K225" s="262"/>
      <c r="L225" s="266"/>
      <c r="M225" s="267"/>
      <c r="N225" s="268"/>
      <c r="O225" s="268"/>
      <c r="P225" s="269">
        <f>SUM(P226:P231)</f>
        <v>0</v>
      </c>
      <c r="Q225" s="268"/>
      <c r="R225" s="269">
        <f>SUM(R226:R231)</f>
        <v>0</v>
      </c>
      <c r="S225" s="268"/>
      <c r="T225" s="270">
        <f>SUM(T226:T231)</f>
        <v>0</v>
      </c>
      <c r="AR225" s="271" t="s">
        <v>80</v>
      </c>
      <c r="AT225" s="272" t="s">
        <v>71</v>
      </c>
      <c r="AU225" s="272" t="s">
        <v>188</v>
      </c>
      <c r="AY225" s="271" t="s">
        <v>181</v>
      </c>
      <c r="BK225" s="273">
        <f>SUM(BK226:BK231)</f>
        <v>0</v>
      </c>
    </row>
    <row r="226" s="1" customFormat="1" ht="16.5" customHeight="1">
      <c r="B226" s="45"/>
      <c r="C226" s="236" t="s">
        <v>516</v>
      </c>
      <c r="D226" s="236" t="s">
        <v>222</v>
      </c>
      <c r="E226" s="237" t="s">
        <v>2100</v>
      </c>
      <c r="F226" s="238" t="s">
        <v>2081</v>
      </c>
      <c r="G226" s="239" t="s">
        <v>182</v>
      </c>
      <c r="H226" s="240">
        <v>20</v>
      </c>
      <c r="I226" s="241"/>
      <c r="J226" s="242">
        <f>ROUND(I226*H226,2)</f>
        <v>0</v>
      </c>
      <c r="K226" s="238" t="s">
        <v>1685</v>
      </c>
      <c r="L226" s="71"/>
      <c r="M226" s="243" t="s">
        <v>21</v>
      </c>
      <c r="N226" s="244" t="s">
        <v>43</v>
      </c>
      <c r="O226" s="46"/>
      <c r="P226" s="221">
        <f>O226*H226</f>
        <v>0</v>
      </c>
      <c r="Q226" s="221">
        <v>0</v>
      </c>
      <c r="R226" s="221">
        <f>Q226*H226</f>
        <v>0</v>
      </c>
      <c r="S226" s="221">
        <v>0</v>
      </c>
      <c r="T226" s="222">
        <f>S226*H226</f>
        <v>0</v>
      </c>
      <c r="AR226" s="23" t="s">
        <v>188</v>
      </c>
      <c r="AT226" s="23" t="s">
        <v>222</v>
      </c>
      <c r="AU226" s="23" t="s">
        <v>199</v>
      </c>
      <c r="AY226" s="23" t="s">
        <v>181</v>
      </c>
      <c r="BE226" s="223">
        <f>IF(N226="základní",J226,0)</f>
        <v>0</v>
      </c>
      <c r="BF226" s="223">
        <f>IF(N226="snížená",J226,0)</f>
        <v>0</v>
      </c>
      <c r="BG226" s="223">
        <f>IF(N226="zákl. přenesená",J226,0)</f>
        <v>0</v>
      </c>
      <c r="BH226" s="223">
        <f>IF(N226="sníž. přenesená",J226,0)</f>
        <v>0</v>
      </c>
      <c r="BI226" s="223">
        <f>IF(N226="nulová",J226,0)</f>
        <v>0</v>
      </c>
      <c r="BJ226" s="23" t="s">
        <v>80</v>
      </c>
      <c r="BK226" s="223">
        <f>ROUND(I226*H226,2)</f>
        <v>0</v>
      </c>
      <c r="BL226" s="23" t="s">
        <v>188</v>
      </c>
      <c r="BM226" s="23" t="s">
        <v>2271</v>
      </c>
    </row>
    <row r="227" s="1" customFormat="1" ht="16.5" customHeight="1">
      <c r="B227" s="45"/>
      <c r="C227" s="236" t="s">
        <v>520</v>
      </c>
      <c r="D227" s="236" t="s">
        <v>222</v>
      </c>
      <c r="E227" s="237" t="s">
        <v>2102</v>
      </c>
      <c r="F227" s="238" t="s">
        <v>2103</v>
      </c>
      <c r="G227" s="239" t="s">
        <v>182</v>
      </c>
      <c r="H227" s="240">
        <v>14</v>
      </c>
      <c r="I227" s="241"/>
      <c r="J227" s="242">
        <f>ROUND(I227*H227,2)</f>
        <v>0</v>
      </c>
      <c r="K227" s="238" t="s">
        <v>1685</v>
      </c>
      <c r="L227" s="71"/>
      <c r="M227" s="243" t="s">
        <v>21</v>
      </c>
      <c r="N227" s="244" t="s">
        <v>43</v>
      </c>
      <c r="O227" s="46"/>
      <c r="P227" s="221">
        <f>O227*H227</f>
        <v>0</v>
      </c>
      <c r="Q227" s="221">
        <v>0</v>
      </c>
      <c r="R227" s="221">
        <f>Q227*H227</f>
        <v>0</v>
      </c>
      <c r="S227" s="221">
        <v>0</v>
      </c>
      <c r="T227" s="222">
        <f>S227*H227</f>
        <v>0</v>
      </c>
      <c r="AR227" s="23" t="s">
        <v>188</v>
      </c>
      <c r="AT227" s="23" t="s">
        <v>222</v>
      </c>
      <c r="AU227" s="23" t="s">
        <v>199</v>
      </c>
      <c r="AY227" s="23" t="s">
        <v>181</v>
      </c>
      <c r="BE227" s="223">
        <f>IF(N227="základní",J227,0)</f>
        <v>0</v>
      </c>
      <c r="BF227" s="223">
        <f>IF(N227="snížená",J227,0)</f>
        <v>0</v>
      </c>
      <c r="BG227" s="223">
        <f>IF(N227="zákl. přenesená",J227,0)</f>
        <v>0</v>
      </c>
      <c r="BH227" s="223">
        <f>IF(N227="sníž. přenesená",J227,0)</f>
        <v>0</v>
      </c>
      <c r="BI227" s="223">
        <f>IF(N227="nulová",J227,0)</f>
        <v>0</v>
      </c>
      <c r="BJ227" s="23" t="s">
        <v>80</v>
      </c>
      <c r="BK227" s="223">
        <f>ROUND(I227*H227,2)</f>
        <v>0</v>
      </c>
      <c r="BL227" s="23" t="s">
        <v>188</v>
      </c>
      <c r="BM227" s="23" t="s">
        <v>2272</v>
      </c>
    </row>
    <row r="228" s="1" customFormat="1" ht="16.5" customHeight="1">
      <c r="B228" s="45"/>
      <c r="C228" s="236" t="s">
        <v>524</v>
      </c>
      <c r="D228" s="236" t="s">
        <v>222</v>
      </c>
      <c r="E228" s="237" t="s">
        <v>2105</v>
      </c>
      <c r="F228" s="238" t="s">
        <v>2087</v>
      </c>
      <c r="G228" s="239" t="s">
        <v>182</v>
      </c>
      <c r="H228" s="240">
        <v>75</v>
      </c>
      <c r="I228" s="241"/>
      <c r="J228" s="242">
        <f>ROUND(I228*H228,2)</f>
        <v>0</v>
      </c>
      <c r="K228" s="238" t="s">
        <v>1685</v>
      </c>
      <c r="L228" s="71"/>
      <c r="M228" s="243" t="s">
        <v>21</v>
      </c>
      <c r="N228" s="244" t="s">
        <v>43</v>
      </c>
      <c r="O228" s="46"/>
      <c r="P228" s="221">
        <f>O228*H228</f>
        <v>0</v>
      </c>
      <c r="Q228" s="221">
        <v>0</v>
      </c>
      <c r="R228" s="221">
        <f>Q228*H228</f>
        <v>0</v>
      </c>
      <c r="S228" s="221">
        <v>0</v>
      </c>
      <c r="T228" s="222">
        <f>S228*H228</f>
        <v>0</v>
      </c>
      <c r="AR228" s="23" t="s">
        <v>188</v>
      </c>
      <c r="AT228" s="23" t="s">
        <v>222</v>
      </c>
      <c r="AU228" s="23" t="s">
        <v>199</v>
      </c>
      <c r="AY228" s="23" t="s">
        <v>181</v>
      </c>
      <c r="BE228" s="223">
        <f>IF(N228="základní",J228,0)</f>
        <v>0</v>
      </c>
      <c r="BF228" s="223">
        <f>IF(N228="snížená",J228,0)</f>
        <v>0</v>
      </c>
      <c r="BG228" s="223">
        <f>IF(N228="zákl. přenesená",J228,0)</f>
        <v>0</v>
      </c>
      <c r="BH228" s="223">
        <f>IF(N228="sníž. přenesená",J228,0)</f>
        <v>0</v>
      </c>
      <c r="BI228" s="223">
        <f>IF(N228="nulová",J228,0)</f>
        <v>0</v>
      </c>
      <c r="BJ228" s="23" t="s">
        <v>80</v>
      </c>
      <c r="BK228" s="223">
        <f>ROUND(I228*H228,2)</f>
        <v>0</v>
      </c>
      <c r="BL228" s="23" t="s">
        <v>188</v>
      </c>
      <c r="BM228" s="23" t="s">
        <v>2273</v>
      </c>
    </row>
    <row r="229" s="1" customFormat="1" ht="16.5" customHeight="1">
      <c r="B229" s="45"/>
      <c r="C229" s="236" t="s">
        <v>530</v>
      </c>
      <c r="D229" s="236" t="s">
        <v>222</v>
      </c>
      <c r="E229" s="237" t="s">
        <v>2107</v>
      </c>
      <c r="F229" s="238" t="s">
        <v>2096</v>
      </c>
      <c r="G229" s="239" t="s">
        <v>182</v>
      </c>
      <c r="H229" s="240">
        <v>100</v>
      </c>
      <c r="I229" s="241"/>
      <c r="J229" s="242">
        <f>ROUND(I229*H229,2)</f>
        <v>0</v>
      </c>
      <c r="K229" s="238" t="s">
        <v>1685</v>
      </c>
      <c r="L229" s="71"/>
      <c r="M229" s="243" t="s">
        <v>21</v>
      </c>
      <c r="N229" s="244" t="s">
        <v>43</v>
      </c>
      <c r="O229" s="46"/>
      <c r="P229" s="221">
        <f>O229*H229</f>
        <v>0</v>
      </c>
      <c r="Q229" s="221">
        <v>0</v>
      </c>
      <c r="R229" s="221">
        <f>Q229*H229</f>
        <v>0</v>
      </c>
      <c r="S229" s="221">
        <v>0</v>
      </c>
      <c r="T229" s="222">
        <f>S229*H229</f>
        <v>0</v>
      </c>
      <c r="AR229" s="23" t="s">
        <v>188</v>
      </c>
      <c r="AT229" s="23" t="s">
        <v>222</v>
      </c>
      <c r="AU229" s="23" t="s">
        <v>199</v>
      </c>
      <c r="AY229" s="23" t="s">
        <v>181</v>
      </c>
      <c r="BE229" s="223">
        <f>IF(N229="základní",J229,0)</f>
        <v>0</v>
      </c>
      <c r="BF229" s="223">
        <f>IF(N229="snížená",J229,0)</f>
        <v>0</v>
      </c>
      <c r="BG229" s="223">
        <f>IF(N229="zákl. přenesená",J229,0)</f>
        <v>0</v>
      </c>
      <c r="BH229" s="223">
        <f>IF(N229="sníž. přenesená",J229,0)</f>
        <v>0</v>
      </c>
      <c r="BI229" s="223">
        <f>IF(N229="nulová",J229,0)</f>
        <v>0</v>
      </c>
      <c r="BJ229" s="23" t="s">
        <v>80</v>
      </c>
      <c r="BK229" s="223">
        <f>ROUND(I229*H229,2)</f>
        <v>0</v>
      </c>
      <c r="BL229" s="23" t="s">
        <v>188</v>
      </c>
      <c r="BM229" s="23" t="s">
        <v>2274</v>
      </c>
    </row>
    <row r="230" s="1" customFormat="1" ht="16.5" customHeight="1">
      <c r="B230" s="45"/>
      <c r="C230" s="236" t="s">
        <v>535</v>
      </c>
      <c r="D230" s="236" t="s">
        <v>222</v>
      </c>
      <c r="E230" s="237" t="s">
        <v>2109</v>
      </c>
      <c r="F230" s="238" t="s">
        <v>2110</v>
      </c>
      <c r="G230" s="239" t="s">
        <v>182</v>
      </c>
      <c r="H230" s="240">
        <v>32</v>
      </c>
      <c r="I230" s="241"/>
      <c r="J230" s="242">
        <f>ROUND(I230*H230,2)</f>
        <v>0</v>
      </c>
      <c r="K230" s="238" t="s">
        <v>1685</v>
      </c>
      <c r="L230" s="71"/>
      <c r="M230" s="243" t="s">
        <v>21</v>
      </c>
      <c r="N230" s="244" t="s">
        <v>43</v>
      </c>
      <c r="O230" s="46"/>
      <c r="P230" s="221">
        <f>O230*H230</f>
        <v>0</v>
      </c>
      <c r="Q230" s="221">
        <v>0</v>
      </c>
      <c r="R230" s="221">
        <f>Q230*H230</f>
        <v>0</v>
      </c>
      <c r="S230" s="221">
        <v>0</v>
      </c>
      <c r="T230" s="222">
        <f>S230*H230</f>
        <v>0</v>
      </c>
      <c r="AR230" s="23" t="s">
        <v>188</v>
      </c>
      <c r="AT230" s="23" t="s">
        <v>222</v>
      </c>
      <c r="AU230" s="23" t="s">
        <v>199</v>
      </c>
      <c r="AY230" s="23" t="s">
        <v>181</v>
      </c>
      <c r="BE230" s="223">
        <f>IF(N230="základní",J230,0)</f>
        <v>0</v>
      </c>
      <c r="BF230" s="223">
        <f>IF(N230="snížená",J230,0)</f>
        <v>0</v>
      </c>
      <c r="BG230" s="223">
        <f>IF(N230="zákl. přenesená",J230,0)</f>
        <v>0</v>
      </c>
      <c r="BH230" s="223">
        <f>IF(N230="sníž. přenesená",J230,0)</f>
        <v>0</v>
      </c>
      <c r="BI230" s="223">
        <f>IF(N230="nulová",J230,0)</f>
        <v>0</v>
      </c>
      <c r="BJ230" s="23" t="s">
        <v>80</v>
      </c>
      <c r="BK230" s="223">
        <f>ROUND(I230*H230,2)</f>
        <v>0</v>
      </c>
      <c r="BL230" s="23" t="s">
        <v>188</v>
      </c>
      <c r="BM230" s="23" t="s">
        <v>2275</v>
      </c>
    </row>
    <row r="231" s="1" customFormat="1" ht="16.5" customHeight="1">
      <c r="B231" s="45"/>
      <c r="C231" s="236" t="s">
        <v>539</v>
      </c>
      <c r="D231" s="236" t="s">
        <v>222</v>
      </c>
      <c r="E231" s="237" t="s">
        <v>2115</v>
      </c>
      <c r="F231" s="238" t="s">
        <v>2116</v>
      </c>
      <c r="G231" s="239" t="s">
        <v>182</v>
      </c>
      <c r="H231" s="240">
        <v>50</v>
      </c>
      <c r="I231" s="241"/>
      <c r="J231" s="242">
        <f>ROUND(I231*H231,2)</f>
        <v>0</v>
      </c>
      <c r="K231" s="238" t="s">
        <v>1685</v>
      </c>
      <c r="L231" s="71"/>
      <c r="M231" s="243" t="s">
        <v>21</v>
      </c>
      <c r="N231" s="244" t="s">
        <v>43</v>
      </c>
      <c r="O231" s="46"/>
      <c r="P231" s="221">
        <f>O231*H231</f>
        <v>0</v>
      </c>
      <c r="Q231" s="221">
        <v>0</v>
      </c>
      <c r="R231" s="221">
        <f>Q231*H231</f>
        <v>0</v>
      </c>
      <c r="S231" s="221">
        <v>0</v>
      </c>
      <c r="T231" s="222">
        <f>S231*H231</f>
        <v>0</v>
      </c>
      <c r="AR231" s="23" t="s">
        <v>188</v>
      </c>
      <c r="AT231" s="23" t="s">
        <v>222</v>
      </c>
      <c r="AU231" s="23" t="s">
        <v>199</v>
      </c>
      <c r="AY231" s="23" t="s">
        <v>181</v>
      </c>
      <c r="BE231" s="223">
        <f>IF(N231="základní",J231,0)</f>
        <v>0</v>
      </c>
      <c r="BF231" s="223">
        <f>IF(N231="snížená",J231,0)</f>
        <v>0</v>
      </c>
      <c r="BG231" s="223">
        <f>IF(N231="zákl. přenesená",J231,0)</f>
        <v>0</v>
      </c>
      <c r="BH231" s="223">
        <f>IF(N231="sníž. přenesená",J231,0)</f>
        <v>0</v>
      </c>
      <c r="BI231" s="223">
        <f>IF(N231="nulová",J231,0)</f>
        <v>0</v>
      </c>
      <c r="BJ231" s="23" t="s">
        <v>80</v>
      </c>
      <c r="BK231" s="223">
        <f>ROUND(I231*H231,2)</f>
        <v>0</v>
      </c>
      <c r="BL231" s="23" t="s">
        <v>188</v>
      </c>
      <c r="BM231" s="23" t="s">
        <v>2276</v>
      </c>
    </row>
    <row r="232" s="12" customFormat="1" ht="21.6" customHeight="1">
      <c r="B232" s="261"/>
      <c r="C232" s="262"/>
      <c r="D232" s="263" t="s">
        <v>71</v>
      </c>
      <c r="E232" s="263" t="s">
        <v>2118</v>
      </c>
      <c r="F232" s="263" t="s">
        <v>2119</v>
      </c>
      <c r="G232" s="262"/>
      <c r="H232" s="262"/>
      <c r="I232" s="264"/>
      <c r="J232" s="265">
        <f>BK232</f>
        <v>0</v>
      </c>
      <c r="K232" s="262"/>
      <c r="L232" s="266"/>
      <c r="M232" s="267"/>
      <c r="N232" s="268"/>
      <c r="O232" s="268"/>
      <c r="P232" s="269">
        <f>SUM(P233:P236)</f>
        <v>0</v>
      </c>
      <c r="Q232" s="268"/>
      <c r="R232" s="269">
        <f>SUM(R233:R236)</f>
        <v>0</v>
      </c>
      <c r="S232" s="268"/>
      <c r="T232" s="270">
        <f>SUM(T233:T236)</f>
        <v>0</v>
      </c>
      <c r="AR232" s="271" t="s">
        <v>80</v>
      </c>
      <c r="AT232" s="272" t="s">
        <v>71</v>
      </c>
      <c r="AU232" s="272" t="s">
        <v>188</v>
      </c>
      <c r="AY232" s="271" t="s">
        <v>181</v>
      </c>
      <c r="BK232" s="273">
        <f>SUM(BK233:BK236)</f>
        <v>0</v>
      </c>
    </row>
    <row r="233" s="1" customFormat="1" ht="16.5" customHeight="1">
      <c r="B233" s="45"/>
      <c r="C233" s="236" t="s">
        <v>543</v>
      </c>
      <c r="D233" s="236" t="s">
        <v>222</v>
      </c>
      <c r="E233" s="237" t="s">
        <v>2120</v>
      </c>
      <c r="F233" s="238" t="s">
        <v>2121</v>
      </c>
      <c r="G233" s="239" t="s">
        <v>182</v>
      </c>
      <c r="H233" s="240">
        <v>8</v>
      </c>
      <c r="I233" s="241"/>
      <c r="J233" s="242">
        <f>ROUND(I233*H233,2)</f>
        <v>0</v>
      </c>
      <c r="K233" s="238" t="s">
        <v>1685</v>
      </c>
      <c r="L233" s="71"/>
      <c r="M233" s="243" t="s">
        <v>21</v>
      </c>
      <c r="N233" s="244" t="s">
        <v>43</v>
      </c>
      <c r="O233" s="46"/>
      <c r="P233" s="221">
        <f>O233*H233</f>
        <v>0</v>
      </c>
      <c r="Q233" s="221">
        <v>0</v>
      </c>
      <c r="R233" s="221">
        <f>Q233*H233</f>
        <v>0</v>
      </c>
      <c r="S233" s="221">
        <v>0</v>
      </c>
      <c r="T233" s="222">
        <f>S233*H233</f>
        <v>0</v>
      </c>
      <c r="AR233" s="23" t="s">
        <v>188</v>
      </c>
      <c r="AT233" s="23" t="s">
        <v>222</v>
      </c>
      <c r="AU233" s="23" t="s">
        <v>199</v>
      </c>
      <c r="AY233" s="23" t="s">
        <v>181</v>
      </c>
      <c r="BE233" s="223">
        <f>IF(N233="základní",J233,0)</f>
        <v>0</v>
      </c>
      <c r="BF233" s="223">
        <f>IF(N233="snížená",J233,0)</f>
        <v>0</v>
      </c>
      <c r="BG233" s="223">
        <f>IF(N233="zákl. přenesená",J233,0)</f>
        <v>0</v>
      </c>
      <c r="BH233" s="223">
        <f>IF(N233="sníž. přenesená",J233,0)</f>
        <v>0</v>
      </c>
      <c r="BI233" s="223">
        <f>IF(N233="nulová",J233,0)</f>
        <v>0</v>
      </c>
      <c r="BJ233" s="23" t="s">
        <v>80</v>
      </c>
      <c r="BK233" s="223">
        <f>ROUND(I233*H233,2)</f>
        <v>0</v>
      </c>
      <c r="BL233" s="23" t="s">
        <v>188</v>
      </c>
      <c r="BM233" s="23" t="s">
        <v>2277</v>
      </c>
    </row>
    <row r="234" s="1" customFormat="1" ht="16.5" customHeight="1">
      <c r="B234" s="45"/>
      <c r="C234" s="236" t="s">
        <v>547</v>
      </c>
      <c r="D234" s="236" t="s">
        <v>222</v>
      </c>
      <c r="E234" s="237" t="s">
        <v>2123</v>
      </c>
      <c r="F234" s="238" t="s">
        <v>2103</v>
      </c>
      <c r="G234" s="239" t="s">
        <v>182</v>
      </c>
      <c r="H234" s="240">
        <v>6</v>
      </c>
      <c r="I234" s="241"/>
      <c r="J234" s="242">
        <f>ROUND(I234*H234,2)</f>
        <v>0</v>
      </c>
      <c r="K234" s="238" t="s">
        <v>1685</v>
      </c>
      <c r="L234" s="71"/>
      <c r="M234" s="243" t="s">
        <v>21</v>
      </c>
      <c r="N234" s="244" t="s">
        <v>43</v>
      </c>
      <c r="O234" s="46"/>
      <c r="P234" s="221">
        <f>O234*H234</f>
        <v>0</v>
      </c>
      <c r="Q234" s="221">
        <v>0</v>
      </c>
      <c r="R234" s="221">
        <f>Q234*H234</f>
        <v>0</v>
      </c>
      <c r="S234" s="221">
        <v>0</v>
      </c>
      <c r="T234" s="222">
        <f>S234*H234</f>
        <v>0</v>
      </c>
      <c r="AR234" s="23" t="s">
        <v>188</v>
      </c>
      <c r="AT234" s="23" t="s">
        <v>222</v>
      </c>
      <c r="AU234" s="23" t="s">
        <v>199</v>
      </c>
      <c r="AY234" s="23" t="s">
        <v>181</v>
      </c>
      <c r="BE234" s="223">
        <f>IF(N234="základní",J234,0)</f>
        <v>0</v>
      </c>
      <c r="BF234" s="223">
        <f>IF(N234="snížená",J234,0)</f>
        <v>0</v>
      </c>
      <c r="BG234" s="223">
        <f>IF(N234="zákl. přenesená",J234,0)</f>
        <v>0</v>
      </c>
      <c r="BH234" s="223">
        <f>IF(N234="sníž. přenesená",J234,0)</f>
        <v>0</v>
      </c>
      <c r="BI234" s="223">
        <f>IF(N234="nulová",J234,0)</f>
        <v>0</v>
      </c>
      <c r="BJ234" s="23" t="s">
        <v>80</v>
      </c>
      <c r="BK234" s="223">
        <f>ROUND(I234*H234,2)</f>
        <v>0</v>
      </c>
      <c r="BL234" s="23" t="s">
        <v>188</v>
      </c>
      <c r="BM234" s="23" t="s">
        <v>2278</v>
      </c>
    </row>
    <row r="235" s="1" customFormat="1" ht="16.5" customHeight="1">
      <c r="B235" s="45"/>
      <c r="C235" s="236" t="s">
        <v>551</v>
      </c>
      <c r="D235" s="236" t="s">
        <v>222</v>
      </c>
      <c r="E235" s="237" t="s">
        <v>2125</v>
      </c>
      <c r="F235" s="238" t="s">
        <v>2126</v>
      </c>
      <c r="G235" s="239" t="s">
        <v>182</v>
      </c>
      <c r="H235" s="240">
        <v>30</v>
      </c>
      <c r="I235" s="241"/>
      <c r="J235" s="242">
        <f>ROUND(I235*H235,2)</f>
        <v>0</v>
      </c>
      <c r="K235" s="238" t="s">
        <v>1685</v>
      </c>
      <c r="L235" s="71"/>
      <c r="M235" s="243" t="s">
        <v>21</v>
      </c>
      <c r="N235" s="244" t="s">
        <v>43</v>
      </c>
      <c r="O235" s="46"/>
      <c r="P235" s="221">
        <f>O235*H235</f>
        <v>0</v>
      </c>
      <c r="Q235" s="221">
        <v>0</v>
      </c>
      <c r="R235" s="221">
        <f>Q235*H235</f>
        <v>0</v>
      </c>
      <c r="S235" s="221">
        <v>0</v>
      </c>
      <c r="T235" s="222">
        <f>S235*H235</f>
        <v>0</v>
      </c>
      <c r="AR235" s="23" t="s">
        <v>188</v>
      </c>
      <c r="AT235" s="23" t="s">
        <v>222</v>
      </c>
      <c r="AU235" s="23" t="s">
        <v>199</v>
      </c>
      <c r="AY235" s="23" t="s">
        <v>181</v>
      </c>
      <c r="BE235" s="223">
        <f>IF(N235="základní",J235,0)</f>
        <v>0</v>
      </c>
      <c r="BF235" s="223">
        <f>IF(N235="snížená",J235,0)</f>
        <v>0</v>
      </c>
      <c r="BG235" s="223">
        <f>IF(N235="zákl. přenesená",J235,0)</f>
        <v>0</v>
      </c>
      <c r="BH235" s="223">
        <f>IF(N235="sníž. přenesená",J235,0)</f>
        <v>0</v>
      </c>
      <c r="BI235" s="223">
        <f>IF(N235="nulová",J235,0)</f>
        <v>0</v>
      </c>
      <c r="BJ235" s="23" t="s">
        <v>80</v>
      </c>
      <c r="BK235" s="223">
        <f>ROUND(I235*H235,2)</f>
        <v>0</v>
      </c>
      <c r="BL235" s="23" t="s">
        <v>188</v>
      </c>
      <c r="BM235" s="23" t="s">
        <v>2279</v>
      </c>
    </row>
    <row r="236" s="1" customFormat="1" ht="16.5" customHeight="1">
      <c r="B236" s="45"/>
      <c r="C236" s="236" t="s">
        <v>555</v>
      </c>
      <c r="D236" s="236" t="s">
        <v>222</v>
      </c>
      <c r="E236" s="237" t="s">
        <v>2128</v>
      </c>
      <c r="F236" s="238" t="s">
        <v>2096</v>
      </c>
      <c r="G236" s="239" t="s">
        <v>182</v>
      </c>
      <c r="H236" s="240">
        <v>2</v>
      </c>
      <c r="I236" s="241"/>
      <c r="J236" s="242">
        <f>ROUND(I236*H236,2)</f>
        <v>0</v>
      </c>
      <c r="K236" s="238" t="s">
        <v>1685</v>
      </c>
      <c r="L236" s="71"/>
      <c r="M236" s="243" t="s">
        <v>21</v>
      </c>
      <c r="N236" s="244" t="s">
        <v>43</v>
      </c>
      <c r="O236" s="46"/>
      <c r="P236" s="221">
        <f>O236*H236</f>
        <v>0</v>
      </c>
      <c r="Q236" s="221">
        <v>0</v>
      </c>
      <c r="R236" s="221">
        <f>Q236*H236</f>
        <v>0</v>
      </c>
      <c r="S236" s="221">
        <v>0</v>
      </c>
      <c r="T236" s="222">
        <f>S236*H236</f>
        <v>0</v>
      </c>
      <c r="AR236" s="23" t="s">
        <v>188</v>
      </c>
      <c r="AT236" s="23" t="s">
        <v>222</v>
      </c>
      <c r="AU236" s="23" t="s">
        <v>199</v>
      </c>
      <c r="AY236" s="23" t="s">
        <v>181</v>
      </c>
      <c r="BE236" s="223">
        <f>IF(N236="základní",J236,0)</f>
        <v>0</v>
      </c>
      <c r="BF236" s="223">
        <f>IF(N236="snížená",J236,0)</f>
        <v>0</v>
      </c>
      <c r="BG236" s="223">
        <f>IF(N236="zákl. přenesená",J236,0)</f>
        <v>0</v>
      </c>
      <c r="BH236" s="223">
        <f>IF(N236="sníž. přenesená",J236,0)</f>
        <v>0</v>
      </c>
      <c r="BI236" s="223">
        <f>IF(N236="nulová",J236,0)</f>
        <v>0</v>
      </c>
      <c r="BJ236" s="23" t="s">
        <v>80</v>
      </c>
      <c r="BK236" s="223">
        <f>ROUND(I236*H236,2)</f>
        <v>0</v>
      </c>
      <c r="BL236" s="23" t="s">
        <v>188</v>
      </c>
      <c r="BM236" s="23" t="s">
        <v>2280</v>
      </c>
    </row>
    <row r="237" s="12" customFormat="1" ht="21.6" customHeight="1">
      <c r="B237" s="261"/>
      <c r="C237" s="262"/>
      <c r="D237" s="263" t="s">
        <v>71</v>
      </c>
      <c r="E237" s="263" t="s">
        <v>2281</v>
      </c>
      <c r="F237" s="263" t="s">
        <v>2282</v>
      </c>
      <c r="G237" s="262"/>
      <c r="H237" s="262"/>
      <c r="I237" s="264"/>
      <c r="J237" s="265">
        <f>BK237</f>
        <v>0</v>
      </c>
      <c r="K237" s="262"/>
      <c r="L237" s="266"/>
      <c r="M237" s="267"/>
      <c r="N237" s="268"/>
      <c r="O237" s="268"/>
      <c r="P237" s="269">
        <f>SUM(P238:P242)</f>
        <v>0</v>
      </c>
      <c r="Q237" s="268"/>
      <c r="R237" s="269">
        <f>SUM(R238:R242)</f>
        <v>0</v>
      </c>
      <c r="S237" s="268"/>
      <c r="T237" s="270">
        <f>SUM(T238:T242)</f>
        <v>0</v>
      </c>
      <c r="AR237" s="271" t="s">
        <v>80</v>
      </c>
      <c r="AT237" s="272" t="s">
        <v>71</v>
      </c>
      <c r="AU237" s="272" t="s">
        <v>188</v>
      </c>
      <c r="AY237" s="271" t="s">
        <v>181</v>
      </c>
      <c r="BK237" s="273">
        <f>SUM(BK238:BK242)</f>
        <v>0</v>
      </c>
    </row>
    <row r="238" s="1" customFormat="1" ht="16.5" customHeight="1">
      <c r="B238" s="45"/>
      <c r="C238" s="236" t="s">
        <v>559</v>
      </c>
      <c r="D238" s="236" t="s">
        <v>222</v>
      </c>
      <c r="E238" s="237" t="s">
        <v>2135</v>
      </c>
      <c r="F238" s="238" t="s">
        <v>2136</v>
      </c>
      <c r="G238" s="239" t="s">
        <v>430</v>
      </c>
      <c r="H238" s="240">
        <v>10</v>
      </c>
      <c r="I238" s="241"/>
      <c r="J238" s="242">
        <f>ROUND(I238*H238,2)</f>
        <v>0</v>
      </c>
      <c r="K238" s="238" t="s">
        <v>1685</v>
      </c>
      <c r="L238" s="71"/>
      <c r="M238" s="243" t="s">
        <v>21</v>
      </c>
      <c r="N238" s="244" t="s">
        <v>43</v>
      </c>
      <c r="O238" s="46"/>
      <c r="P238" s="221">
        <f>O238*H238</f>
        <v>0</v>
      </c>
      <c r="Q238" s="221">
        <v>0</v>
      </c>
      <c r="R238" s="221">
        <f>Q238*H238</f>
        <v>0</v>
      </c>
      <c r="S238" s="221">
        <v>0</v>
      </c>
      <c r="T238" s="222">
        <f>S238*H238</f>
        <v>0</v>
      </c>
      <c r="AR238" s="23" t="s">
        <v>188</v>
      </c>
      <c r="AT238" s="23" t="s">
        <v>222</v>
      </c>
      <c r="AU238" s="23" t="s">
        <v>199</v>
      </c>
      <c r="AY238" s="23" t="s">
        <v>181</v>
      </c>
      <c r="BE238" s="223">
        <f>IF(N238="základní",J238,0)</f>
        <v>0</v>
      </c>
      <c r="BF238" s="223">
        <f>IF(N238="snížená",J238,0)</f>
        <v>0</v>
      </c>
      <c r="BG238" s="223">
        <f>IF(N238="zákl. přenesená",J238,0)</f>
        <v>0</v>
      </c>
      <c r="BH238" s="223">
        <f>IF(N238="sníž. přenesená",J238,0)</f>
        <v>0</v>
      </c>
      <c r="BI238" s="223">
        <f>IF(N238="nulová",J238,0)</f>
        <v>0</v>
      </c>
      <c r="BJ238" s="23" t="s">
        <v>80</v>
      </c>
      <c r="BK238" s="223">
        <f>ROUND(I238*H238,2)</f>
        <v>0</v>
      </c>
      <c r="BL238" s="23" t="s">
        <v>188</v>
      </c>
      <c r="BM238" s="23" t="s">
        <v>2283</v>
      </c>
    </row>
    <row r="239" s="1" customFormat="1" ht="16.5" customHeight="1">
      <c r="B239" s="45"/>
      <c r="C239" s="236" t="s">
        <v>563</v>
      </c>
      <c r="D239" s="236" t="s">
        <v>222</v>
      </c>
      <c r="E239" s="237" t="s">
        <v>2284</v>
      </c>
      <c r="F239" s="238" t="s">
        <v>2139</v>
      </c>
      <c r="G239" s="239" t="s">
        <v>430</v>
      </c>
      <c r="H239" s="240">
        <v>8</v>
      </c>
      <c r="I239" s="241"/>
      <c r="J239" s="242">
        <f>ROUND(I239*H239,2)</f>
        <v>0</v>
      </c>
      <c r="K239" s="238" t="s">
        <v>1685</v>
      </c>
      <c r="L239" s="71"/>
      <c r="M239" s="243" t="s">
        <v>21</v>
      </c>
      <c r="N239" s="244" t="s">
        <v>43</v>
      </c>
      <c r="O239" s="46"/>
      <c r="P239" s="221">
        <f>O239*H239</f>
        <v>0</v>
      </c>
      <c r="Q239" s="221">
        <v>0</v>
      </c>
      <c r="R239" s="221">
        <f>Q239*H239</f>
        <v>0</v>
      </c>
      <c r="S239" s="221">
        <v>0</v>
      </c>
      <c r="T239" s="222">
        <f>S239*H239</f>
        <v>0</v>
      </c>
      <c r="AR239" s="23" t="s">
        <v>188</v>
      </c>
      <c r="AT239" s="23" t="s">
        <v>222</v>
      </c>
      <c r="AU239" s="23" t="s">
        <v>199</v>
      </c>
      <c r="AY239" s="23" t="s">
        <v>181</v>
      </c>
      <c r="BE239" s="223">
        <f>IF(N239="základní",J239,0)</f>
        <v>0</v>
      </c>
      <c r="BF239" s="223">
        <f>IF(N239="snížená",J239,0)</f>
        <v>0</v>
      </c>
      <c r="BG239" s="223">
        <f>IF(N239="zákl. přenesená",J239,0)</f>
        <v>0</v>
      </c>
      <c r="BH239" s="223">
        <f>IF(N239="sníž. přenesená",J239,0)</f>
        <v>0</v>
      </c>
      <c r="BI239" s="223">
        <f>IF(N239="nulová",J239,0)</f>
        <v>0</v>
      </c>
      <c r="BJ239" s="23" t="s">
        <v>80</v>
      </c>
      <c r="BK239" s="223">
        <f>ROUND(I239*H239,2)</f>
        <v>0</v>
      </c>
      <c r="BL239" s="23" t="s">
        <v>188</v>
      </c>
      <c r="BM239" s="23" t="s">
        <v>2285</v>
      </c>
    </row>
    <row r="240" s="1" customFormat="1" ht="16.5" customHeight="1">
      <c r="B240" s="45"/>
      <c r="C240" s="236" t="s">
        <v>567</v>
      </c>
      <c r="D240" s="236" t="s">
        <v>222</v>
      </c>
      <c r="E240" s="237" t="s">
        <v>2286</v>
      </c>
      <c r="F240" s="238" t="s">
        <v>2142</v>
      </c>
      <c r="G240" s="239" t="s">
        <v>430</v>
      </c>
      <c r="H240" s="240">
        <v>2</v>
      </c>
      <c r="I240" s="241"/>
      <c r="J240" s="242">
        <f>ROUND(I240*H240,2)</f>
        <v>0</v>
      </c>
      <c r="K240" s="238" t="s">
        <v>1685</v>
      </c>
      <c r="L240" s="71"/>
      <c r="M240" s="243" t="s">
        <v>21</v>
      </c>
      <c r="N240" s="244" t="s">
        <v>43</v>
      </c>
      <c r="O240" s="46"/>
      <c r="P240" s="221">
        <f>O240*H240</f>
        <v>0</v>
      </c>
      <c r="Q240" s="221">
        <v>0</v>
      </c>
      <c r="R240" s="221">
        <f>Q240*H240</f>
        <v>0</v>
      </c>
      <c r="S240" s="221">
        <v>0</v>
      </c>
      <c r="T240" s="222">
        <f>S240*H240</f>
        <v>0</v>
      </c>
      <c r="AR240" s="23" t="s">
        <v>188</v>
      </c>
      <c r="AT240" s="23" t="s">
        <v>222</v>
      </c>
      <c r="AU240" s="23" t="s">
        <v>199</v>
      </c>
      <c r="AY240" s="23" t="s">
        <v>181</v>
      </c>
      <c r="BE240" s="223">
        <f>IF(N240="základní",J240,0)</f>
        <v>0</v>
      </c>
      <c r="BF240" s="223">
        <f>IF(N240="snížená",J240,0)</f>
        <v>0</v>
      </c>
      <c r="BG240" s="223">
        <f>IF(N240="zákl. přenesená",J240,0)</f>
        <v>0</v>
      </c>
      <c r="BH240" s="223">
        <f>IF(N240="sníž. přenesená",J240,0)</f>
        <v>0</v>
      </c>
      <c r="BI240" s="223">
        <f>IF(N240="nulová",J240,0)</f>
        <v>0</v>
      </c>
      <c r="BJ240" s="23" t="s">
        <v>80</v>
      </c>
      <c r="BK240" s="223">
        <f>ROUND(I240*H240,2)</f>
        <v>0</v>
      </c>
      <c r="BL240" s="23" t="s">
        <v>188</v>
      </c>
      <c r="BM240" s="23" t="s">
        <v>2287</v>
      </c>
    </row>
    <row r="241" s="1" customFormat="1" ht="16.5" customHeight="1">
      <c r="B241" s="45"/>
      <c r="C241" s="236" t="s">
        <v>571</v>
      </c>
      <c r="D241" s="236" t="s">
        <v>222</v>
      </c>
      <c r="E241" s="237" t="s">
        <v>2288</v>
      </c>
      <c r="F241" s="238" t="s">
        <v>2289</v>
      </c>
      <c r="G241" s="239" t="s">
        <v>430</v>
      </c>
      <c r="H241" s="240">
        <v>2</v>
      </c>
      <c r="I241" s="241"/>
      <c r="J241" s="242">
        <f>ROUND(I241*H241,2)</f>
        <v>0</v>
      </c>
      <c r="K241" s="238" t="s">
        <v>1685</v>
      </c>
      <c r="L241" s="71"/>
      <c r="M241" s="243" t="s">
        <v>21</v>
      </c>
      <c r="N241" s="244" t="s">
        <v>43</v>
      </c>
      <c r="O241" s="46"/>
      <c r="P241" s="221">
        <f>O241*H241</f>
        <v>0</v>
      </c>
      <c r="Q241" s="221">
        <v>0</v>
      </c>
      <c r="R241" s="221">
        <f>Q241*H241</f>
        <v>0</v>
      </c>
      <c r="S241" s="221">
        <v>0</v>
      </c>
      <c r="T241" s="222">
        <f>S241*H241</f>
        <v>0</v>
      </c>
      <c r="AR241" s="23" t="s">
        <v>188</v>
      </c>
      <c r="AT241" s="23" t="s">
        <v>222</v>
      </c>
      <c r="AU241" s="23" t="s">
        <v>199</v>
      </c>
      <c r="AY241" s="23" t="s">
        <v>181</v>
      </c>
      <c r="BE241" s="223">
        <f>IF(N241="základní",J241,0)</f>
        <v>0</v>
      </c>
      <c r="BF241" s="223">
        <f>IF(N241="snížená",J241,0)</f>
        <v>0</v>
      </c>
      <c r="BG241" s="223">
        <f>IF(N241="zákl. přenesená",J241,0)</f>
        <v>0</v>
      </c>
      <c r="BH241" s="223">
        <f>IF(N241="sníž. přenesená",J241,0)</f>
        <v>0</v>
      </c>
      <c r="BI241" s="223">
        <f>IF(N241="nulová",J241,0)</f>
        <v>0</v>
      </c>
      <c r="BJ241" s="23" t="s">
        <v>80</v>
      </c>
      <c r="BK241" s="223">
        <f>ROUND(I241*H241,2)</f>
        <v>0</v>
      </c>
      <c r="BL241" s="23" t="s">
        <v>188</v>
      </c>
      <c r="BM241" s="23" t="s">
        <v>2290</v>
      </c>
    </row>
    <row r="242" s="1" customFormat="1" ht="16.5" customHeight="1">
      <c r="B242" s="45"/>
      <c r="C242" s="236" t="s">
        <v>577</v>
      </c>
      <c r="D242" s="236" t="s">
        <v>222</v>
      </c>
      <c r="E242" s="237" t="s">
        <v>2291</v>
      </c>
      <c r="F242" s="238" t="s">
        <v>2292</v>
      </c>
      <c r="G242" s="239" t="s">
        <v>430</v>
      </c>
      <c r="H242" s="240">
        <v>2</v>
      </c>
      <c r="I242" s="241"/>
      <c r="J242" s="242">
        <f>ROUND(I242*H242,2)</f>
        <v>0</v>
      </c>
      <c r="K242" s="238" t="s">
        <v>1685</v>
      </c>
      <c r="L242" s="71"/>
      <c r="M242" s="243" t="s">
        <v>21</v>
      </c>
      <c r="N242" s="244" t="s">
        <v>43</v>
      </c>
      <c r="O242" s="46"/>
      <c r="P242" s="221">
        <f>O242*H242</f>
        <v>0</v>
      </c>
      <c r="Q242" s="221">
        <v>0</v>
      </c>
      <c r="R242" s="221">
        <f>Q242*H242</f>
        <v>0</v>
      </c>
      <c r="S242" s="221">
        <v>0</v>
      </c>
      <c r="T242" s="222">
        <f>S242*H242</f>
        <v>0</v>
      </c>
      <c r="AR242" s="23" t="s">
        <v>188</v>
      </c>
      <c r="AT242" s="23" t="s">
        <v>222</v>
      </c>
      <c r="AU242" s="23" t="s">
        <v>199</v>
      </c>
      <c r="AY242" s="23" t="s">
        <v>181</v>
      </c>
      <c r="BE242" s="223">
        <f>IF(N242="základní",J242,0)</f>
        <v>0</v>
      </c>
      <c r="BF242" s="223">
        <f>IF(N242="snížená",J242,0)</f>
        <v>0</v>
      </c>
      <c r="BG242" s="223">
        <f>IF(N242="zákl. přenesená",J242,0)</f>
        <v>0</v>
      </c>
      <c r="BH242" s="223">
        <f>IF(N242="sníž. přenesená",J242,0)</f>
        <v>0</v>
      </c>
      <c r="BI242" s="223">
        <f>IF(N242="nulová",J242,0)</f>
        <v>0</v>
      </c>
      <c r="BJ242" s="23" t="s">
        <v>80</v>
      </c>
      <c r="BK242" s="223">
        <f>ROUND(I242*H242,2)</f>
        <v>0</v>
      </c>
      <c r="BL242" s="23" t="s">
        <v>188</v>
      </c>
      <c r="BM242" s="23" t="s">
        <v>2293</v>
      </c>
    </row>
    <row r="243" s="12" customFormat="1" ht="21.6" customHeight="1">
      <c r="B243" s="261"/>
      <c r="C243" s="262"/>
      <c r="D243" s="263" t="s">
        <v>71</v>
      </c>
      <c r="E243" s="263" t="s">
        <v>2294</v>
      </c>
      <c r="F243" s="263" t="s">
        <v>2295</v>
      </c>
      <c r="G243" s="262"/>
      <c r="H243" s="262"/>
      <c r="I243" s="264"/>
      <c r="J243" s="265">
        <f>BK243</f>
        <v>0</v>
      </c>
      <c r="K243" s="262"/>
      <c r="L243" s="266"/>
      <c r="M243" s="267"/>
      <c r="N243" s="268"/>
      <c r="O243" s="268"/>
      <c r="P243" s="269">
        <f>P244</f>
        <v>0</v>
      </c>
      <c r="Q243" s="268"/>
      <c r="R243" s="269">
        <f>R244</f>
        <v>0</v>
      </c>
      <c r="S243" s="268"/>
      <c r="T243" s="270">
        <f>T244</f>
        <v>0</v>
      </c>
      <c r="AR243" s="271" t="s">
        <v>80</v>
      </c>
      <c r="AT243" s="272" t="s">
        <v>71</v>
      </c>
      <c r="AU243" s="272" t="s">
        <v>188</v>
      </c>
      <c r="AY243" s="271" t="s">
        <v>181</v>
      </c>
      <c r="BK243" s="273">
        <f>BK244</f>
        <v>0</v>
      </c>
    </row>
    <row r="244" s="1" customFormat="1" ht="16.5" customHeight="1">
      <c r="B244" s="45"/>
      <c r="C244" s="236" t="s">
        <v>581</v>
      </c>
      <c r="D244" s="236" t="s">
        <v>222</v>
      </c>
      <c r="E244" s="237" t="s">
        <v>2296</v>
      </c>
      <c r="F244" s="238" t="s">
        <v>2297</v>
      </c>
      <c r="G244" s="239" t="s">
        <v>430</v>
      </c>
      <c r="H244" s="240">
        <v>1</v>
      </c>
      <c r="I244" s="241"/>
      <c r="J244" s="242">
        <f>ROUND(I244*H244,2)</f>
        <v>0</v>
      </c>
      <c r="K244" s="238" t="s">
        <v>1685</v>
      </c>
      <c r="L244" s="71"/>
      <c r="M244" s="243" t="s">
        <v>21</v>
      </c>
      <c r="N244" s="244" t="s">
        <v>43</v>
      </c>
      <c r="O244" s="46"/>
      <c r="P244" s="221">
        <f>O244*H244</f>
        <v>0</v>
      </c>
      <c r="Q244" s="221">
        <v>0</v>
      </c>
      <c r="R244" s="221">
        <f>Q244*H244</f>
        <v>0</v>
      </c>
      <c r="S244" s="221">
        <v>0</v>
      </c>
      <c r="T244" s="222">
        <f>S244*H244</f>
        <v>0</v>
      </c>
      <c r="AR244" s="23" t="s">
        <v>188</v>
      </c>
      <c r="AT244" s="23" t="s">
        <v>222</v>
      </c>
      <c r="AU244" s="23" t="s">
        <v>199</v>
      </c>
      <c r="AY244" s="23" t="s">
        <v>181</v>
      </c>
      <c r="BE244" s="223">
        <f>IF(N244="základní",J244,0)</f>
        <v>0</v>
      </c>
      <c r="BF244" s="223">
        <f>IF(N244="snížená",J244,0)</f>
        <v>0</v>
      </c>
      <c r="BG244" s="223">
        <f>IF(N244="zákl. přenesená",J244,0)</f>
        <v>0</v>
      </c>
      <c r="BH244" s="223">
        <f>IF(N244="sníž. přenesená",J244,0)</f>
        <v>0</v>
      </c>
      <c r="BI244" s="223">
        <f>IF(N244="nulová",J244,0)</f>
        <v>0</v>
      </c>
      <c r="BJ244" s="23" t="s">
        <v>80</v>
      </c>
      <c r="BK244" s="223">
        <f>ROUND(I244*H244,2)</f>
        <v>0</v>
      </c>
      <c r="BL244" s="23" t="s">
        <v>188</v>
      </c>
      <c r="BM244" s="23" t="s">
        <v>2298</v>
      </c>
    </row>
    <row r="245" s="12" customFormat="1" ht="21.6" customHeight="1">
      <c r="B245" s="261"/>
      <c r="C245" s="262"/>
      <c r="D245" s="263" t="s">
        <v>71</v>
      </c>
      <c r="E245" s="263" t="s">
        <v>2156</v>
      </c>
      <c r="F245" s="263" t="s">
        <v>2157</v>
      </c>
      <c r="G245" s="262"/>
      <c r="H245" s="262"/>
      <c r="I245" s="264"/>
      <c r="J245" s="265">
        <f>BK245</f>
        <v>0</v>
      </c>
      <c r="K245" s="262"/>
      <c r="L245" s="266"/>
      <c r="M245" s="267"/>
      <c r="N245" s="268"/>
      <c r="O245" s="268"/>
      <c r="P245" s="269">
        <f>SUM(P246:P254)</f>
        <v>0</v>
      </c>
      <c r="Q245" s="268"/>
      <c r="R245" s="269">
        <f>SUM(R246:R254)</f>
        <v>0</v>
      </c>
      <c r="S245" s="268"/>
      <c r="T245" s="270">
        <f>SUM(T246:T254)</f>
        <v>0</v>
      </c>
      <c r="AR245" s="271" t="s">
        <v>80</v>
      </c>
      <c r="AT245" s="272" t="s">
        <v>71</v>
      </c>
      <c r="AU245" s="272" t="s">
        <v>188</v>
      </c>
      <c r="AY245" s="271" t="s">
        <v>181</v>
      </c>
      <c r="BK245" s="273">
        <f>SUM(BK246:BK254)</f>
        <v>0</v>
      </c>
    </row>
    <row r="246" s="1" customFormat="1" ht="16.5" customHeight="1">
      <c r="B246" s="45"/>
      <c r="C246" s="236" t="s">
        <v>583</v>
      </c>
      <c r="D246" s="236" t="s">
        <v>222</v>
      </c>
      <c r="E246" s="237" t="s">
        <v>2161</v>
      </c>
      <c r="F246" s="238" t="s">
        <v>2162</v>
      </c>
      <c r="G246" s="239" t="s">
        <v>430</v>
      </c>
      <c r="H246" s="240">
        <v>2</v>
      </c>
      <c r="I246" s="241"/>
      <c r="J246" s="242">
        <f>ROUND(I246*H246,2)</f>
        <v>0</v>
      </c>
      <c r="K246" s="238" t="s">
        <v>1685</v>
      </c>
      <c r="L246" s="71"/>
      <c r="M246" s="243" t="s">
        <v>21</v>
      </c>
      <c r="N246" s="244" t="s">
        <v>43</v>
      </c>
      <c r="O246" s="46"/>
      <c r="P246" s="221">
        <f>O246*H246</f>
        <v>0</v>
      </c>
      <c r="Q246" s="221">
        <v>0</v>
      </c>
      <c r="R246" s="221">
        <f>Q246*H246</f>
        <v>0</v>
      </c>
      <c r="S246" s="221">
        <v>0</v>
      </c>
      <c r="T246" s="222">
        <f>S246*H246</f>
        <v>0</v>
      </c>
      <c r="AR246" s="23" t="s">
        <v>188</v>
      </c>
      <c r="AT246" s="23" t="s">
        <v>222</v>
      </c>
      <c r="AU246" s="23" t="s">
        <v>199</v>
      </c>
      <c r="AY246" s="23" t="s">
        <v>181</v>
      </c>
      <c r="BE246" s="223">
        <f>IF(N246="základní",J246,0)</f>
        <v>0</v>
      </c>
      <c r="BF246" s="223">
        <f>IF(N246="snížená",J246,0)</f>
        <v>0</v>
      </c>
      <c r="BG246" s="223">
        <f>IF(N246="zákl. přenesená",J246,0)</f>
        <v>0</v>
      </c>
      <c r="BH246" s="223">
        <f>IF(N246="sníž. přenesená",J246,0)</f>
        <v>0</v>
      </c>
      <c r="BI246" s="223">
        <f>IF(N246="nulová",J246,0)</f>
        <v>0</v>
      </c>
      <c r="BJ246" s="23" t="s">
        <v>80</v>
      </c>
      <c r="BK246" s="223">
        <f>ROUND(I246*H246,2)</f>
        <v>0</v>
      </c>
      <c r="BL246" s="23" t="s">
        <v>188</v>
      </c>
      <c r="BM246" s="23" t="s">
        <v>2299</v>
      </c>
    </row>
    <row r="247" s="1" customFormat="1" ht="16.5" customHeight="1">
      <c r="B247" s="45"/>
      <c r="C247" s="236" t="s">
        <v>587</v>
      </c>
      <c r="D247" s="236" t="s">
        <v>222</v>
      </c>
      <c r="E247" s="237" t="s">
        <v>2164</v>
      </c>
      <c r="F247" s="238" t="s">
        <v>2165</v>
      </c>
      <c r="G247" s="239" t="s">
        <v>430</v>
      </c>
      <c r="H247" s="240">
        <v>2</v>
      </c>
      <c r="I247" s="241"/>
      <c r="J247" s="242">
        <f>ROUND(I247*H247,2)</f>
        <v>0</v>
      </c>
      <c r="K247" s="238" t="s">
        <v>1685</v>
      </c>
      <c r="L247" s="71"/>
      <c r="M247" s="243" t="s">
        <v>21</v>
      </c>
      <c r="N247" s="244" t="s">
        <v>43</v>
      </c>
      <c r="O247" s="46"/>
      <c r="P247" s="221">
        <f>O247*H247</f>
        <v>0</v>
      </c>
      <c r="Q247" s="221">
        <v>0</v>
      </c>
      <c r="R247" s="221">
        <f>Q247*H247</f>
        <v>0</v>
      </c>
      <c r="S247" s="221">
        <v>0</v>
      </c>
      <c r="T247" s="222">
        <f>S247*H247</f>
        <v>0</v>
      </c>
      <c r="AR247" s="23" t="s">
        <v>188</v>
      </c>
      <c r="AT247" s="23" t="s">
        <v>222</v>
      </c>
      <c r="AU247" s="23" t="s">
        <v>199</v>
      </c>
      <c r="AY247" s="23" t="s">
        <v>181</v>
      </c>
      <c r="BE247" s="223">
        <f>IF(N247="základní",J247,0)</f>
        <v>0</v>
      </c>
      <c r="BF247" s="223">
        <f>IF(N247="snížená",J247,0)</f>
        <v>0</v>
      </c>
      <c r="BG247" s="223">
        <f>IF(N247="zákl. přenesená",J247,0)</f>
        <v>0</v>
      </c>
      <c r="BH247" s="223">
        <f>IF(N247="sníž. přenesená",J247,0)</f>
        <v>0</v>
      </c>
      <c r="BI247" s="223">
        <f>IF(N247="nulová",J247,0)</f>
        <v>0</v>
      </c>
      <c r="BJ247" s="23" t="s">
        <v>80</v>
      </c>
      <c r="BK247" s="223">
        <f>ROUND(I247*H247,2)</f>
        <v>0</v>
      </c>
      <c r="BL247" s="23" t="s">
        <v>188</v>
      </c>
      <c r="BM247" s="23" t="s">
        <v>2300</v>
      </c>
    </row>
    <row r="248" s="1" customFormat="1" ht="16.5" customHeight="1">
      <c r="B248" s="45"/>
      <c r="C248" s="236" t="s">
        <v>591</v>
      </c>
      <c r="D248" s="236" t="s">
        <v>222</v>
      </c>
      <c r="E248" s="237" t="s">
        <v>2167</v>
      </c>
      <c r="F248" s="238" t="s">
        <v>2168</v>
      </c>
      <c r="G248" s="239" t="s">
        <v>430</v>
      </c>
      <c r="H248" s="240">
        <v>16</v>
      </c>
      <c r="I248" s="241"/>
      <c r="J248" s="242">
        <f>ROUND(I248*H248,2)</f>
        <v>0</v>
      </c>
      <c r="K248" s="238" t="s">
        <v>1685</v>
      </c>
      <c r="L248" s="71"/>
      <c r="M248" s="243" t="s">
        <v>21</v>
      </c>
      <c r="N248" s="244" t="s">
        <v>43</v>
      </c>
      <c r="O248" s="46"/>
      <c r="P248" s="221">
        <f>O248*H248</f>
        <v>0</v>
      </c>
      <c r="Q248" s="221">
        <v>0</v>
      </c>
      <c r="R248" s="221">
        <f>Q248*H248</f>
        <v>0</v>
      </c>
      <c r="S248" s="221">
        <v>0</v>
      </c>
      <c r="T248" s="222">
        <f>S248*H248</f>
        <v>0</v>
      </c>
      <c r="AR248" s="23" t="s">
        <v>188</v>
      </c>
      <c r="AT248" s="23" t="s">
        <v>222</v>
      </c>
      <c r="AU248" s="23" t="s">
        <v>199</v>
      </c>
      <c r="AY248" s="23" t="s">
        <v>181</v>
      </c>
      <c r="BE248" s="223">
        <f>IF(N248="základní",J248,0)</f>
        <v>0</v>
      </c>
      <c r="BF248" s="223">
        <f>IF(N248="snížená",J248,0)</f>
        <v>0</v>
      </c>
      <c r="BG248" s="223">
        <f>IF(N248="zákl. přenesená",J248,0)</f>
        <v>0</v>
      </c>
      <c r="BH248" s="223">
        <f>IF(N248="sníž. přenesená",J248,0)</f>
        <v>0</v>
      </c>
      <c r="BI248" s="223">
        <f>IF(N248="nulová",J248,0)</f>
        <v>0</v>
      </c>
      <c r="BJ248" s="23" t="s">
        <v>80</v>
      </c>
      <c r="BK248" s="223">
        <f>ROUND(I248*H248,2)</f>
        <v>0</v>
      </c>
      <c r="BL248" s="23" t="s">
        <v>188</v>
      </c>
      <c r="BM248" s="23" t="s">
        <v>2301</v>
      </c>
    </row>
    <row r="249" s="1" customFormat="1" ht="16.5" customHeight="1">
      <c r="B249" s="45"/>
      <c r="C249" s="236" t="s">
        <v>595</v>
      </c>
      <c r="D249" s="236" t="s">
        <v>222</v>
      </c>
      <c r="E249" s="237" t="s">
        <v>2302</v>
      </c>
      <c r="F249" s="238" t="s">
        <v>2177</v>
      </c>
      <c r="G249" s="239" t="s">
        <v>430</v>
      </c>
      <c r="H249" s="240">
        <v>18</v>
      </c>
      <c r="I249" s="241"/>
      <c r="J249" s="242">
        <f>ROUND(I249*H249,2)</f>
        <v>0</v>
      </c>
      <c r="K249" s="238" t="s">
        <v>1685</v>
      </c>
      <c r="L249" s="71"/>
      <c r="M249" s="243" t="s">
        <v>21</v>
      </c>
      <c r="N249" s="244" t="s">
        <v>43</v>
      </c>
      <c r="O249" s="46"/>
      <c r="P249" s="221">
        <f>O249*H249</f>
        <v>0</v>
      </c>
      <c r="Q249" s="221">
        <v>0</v>
      </c>
      <c r="R249" s="221">
        <f>Q249*H249</f>
        <v>0</v>
      </c>
      <c r="S249" s="221">
        <v>0</v>
      </c>
      <c r="T249" s="222">
        <f>S249*H249</f>
        <v>0</v>
      </c>
      <c r="AR249" s="23" t="s">
        <v>188</v>
      </c>
      <c r="AT249" s="23" t="s">
        <v>222</v>
      </c>
      <c r="AU249" s="23" t="s">
        <v>199</v>
      </c>
      <c r="AY249" s="23" t="s">
        <v>181</v>
      </c>
      <c r="BE249" s="223">
        <f>IF(N249="základní",J249,0)</f>
        <v>0</v>
      </c>
      <c r="BF249" s="223">
        <f>IF(N249="snížená",J249,0)</f>
        <v>0</v>
      </c>
      <c r="BG249" s="223">
        <f>IF(N249="zákl. přenesená",J249,0)</f>
        <v>0</v>
      </c>
      <c r="BH249" s="223">
        <f>IF(N249="sníž. přenesená",J249,0)</f>
        <v>0</v>
      </c>
      <c r="BI249" s="223">
        <f>IF(N249="nulová",J249,0)</f>
        <v>0</v>
      </c>
      <c r="BJ249" s="23" t="s">
        <v>80</v>
      </c>
      <c r="BK249" s="223">
        <f>ROUND(I249*H249,2)</f>
        <v>0</v>
      </c>
      <c r="BL249" s="23" t="s">
        <v>188</v>
      </c>
      <c r="BM249" s="23" t="s">
        <v>2303</v>
      </c>
    </row>
    <row r="250" s="1" customFormat="1" ht="16.5" customHeight="1">
      <c r="B250" s="45"/>
      <c r="C250" s="236" t="s">
        <v>601</v>
      </c>
      <c r="D250" s="236" t="s">
        <v>222</v>
      </c>
      <c r="E250" s="237" t="s">
        <v>2304</v>
      </c>
      <c r="F250" s="238" t="s">
        <v>2305</v>
      </c>
      <c r="G250" s="239" t="s">
        <v>430</v>
      </c>
      <c r="H250" s="240">
        <v>2</v>
      </c>
      <c r="I250" s="241"/>
      <c r="J250" s="242">
        <f>ROUND(I250*H250,2)</f>
        <v>0</v>
      </c>
      <c r="K250" s="238" t="s">
        <v>1685</v>
      </c>
      <c r="L250" s="71"/>
      <c r="M250" s="243" t="s">
        <v>21</v>
      </c>
      <c r="N250" s="244" t="s">
        <v>43</v>
      </c>
      <c r="O250" s="46"/>
      <c r="P250" s="221">
        <f>O250*H250</f>
        <v>0</v>
      </c>
      <c r="Q250" s="221">
        <v>0</v>
      </c>
      <c r="R250" s="221">
        <f>Q250*H250</f>
        <v>0</v>
      </c>
      <c r="S250" s="221">
        <v>0</v>
      </c>
      <c r="T250" s="222">
        <f>S250*H250</f>
        <v>0</v>
      </c>
      <c r="AR250" s="23" t="s">
        <v>188</v>
      </c>
      <c r="AT250" s="23" t="s">
        <v>222</v>
      </c>
      <c r="AU250" s="23" t="s">
        <v>199</v>
      </c>
      <c r="AY250" s="23" t="s">
        <v>181</v>
      </c>
      <c r="BE250" s="223">
        <f>IF(N250="základní",J250,0)</f>
        <v>0</v>
      </c>
      <c r="BF250" s="223">
        <f>IF(N250="snížená",J250,0)</f>
        <v>0</v>
      </c>
      <c r="BG250" s="223">
        <f>IF(N250="zákl. přenesená",J250,0)</f>
        <v>0</v>
      </c>
      <c r="BH250" s="223">
        <f>IF(N250="sníž. přenesená",J250,0)</f>
        <v>0</v>
      </c>
      <c r="BI250" s="223">
        <f>IF(N250="nulová",J250,0)</f>
        <v>0</v>
      </c>
      <c r="BJ250" s="23" t="s">
        <v>80</v>
      </c>
      <c r="BK250" s="223">
        <f>ROUND(I250*H250,2)</f>
        <v>0</v>
      </c>
      <c r="BL250" s="23" t="s">
        <v>188</v>
      </c>
      <c r="BM250" s="23" t="s">
        <v>2306</v>
      </c>
    </row>
    <row r="251" s="1" customFormat="1" ht="16.5" customHeight="1">
      <c r="B251" s="45"/>
      <c r="C251" s="236" t="s">
        <v>605</v>
      </c>
      <c r="D251" s="236" t="s">
        <v>222</v>
      </c>
      <c r="E251" s="237" t="s">
        <v>2307</v>
      </c>
      <c r="F251" s="238" t="s">
        <v>2308</v>
      </c>
      <c r="G251" s="239" t="s">
        <v>430</v>
      </c>
      <c r="H251" s="240">
        <v>3</v>
      </c>
      <c r="I251" s="241"/>
      <c r="J251" s="242">
        <f>ROUND(I251*H251,2)</f>
        <v>0</v>
      </c>
      <c r="K251" s="238" t="s">
        <v>1685</v>
      </c>
      <c r="L251" s="71"/>
      <c r="M251" s="243" t="s">
        <v>21</v>
      </c>
      <c r="N251" s="244" t="s">
        <v>43</v>
      </c>
      <c r="O251" s="46"/>
      <c r="P251" s="221">
        <f>O251*H251</f>
        <v>0</v>
      </c>
      <c r="Q251" s="221">
        <v>0</v>
      </c>
      <c r="R251" s="221">
        <f>Q251*H251</f>
        <v>0</v>
      </c>
      <c r="S251" s="221">
        <v>0</v>
      </c>
      <c r="T251" s="222">
        <f>S251*H251</f>
        <v>0</v>
      </c>
      <c r="AR251" s="23" t="s">
        <v>188</v>
      </c>
      <c r="AT251" s="23" t="s">
        <v>222</v>
      </c>
      <c r="AU251" s="23" t="s">
        <v>199</v>
      </c>
      <c r="AY251" s="23" t="s">
        <v>181</v>
      </c>
      <c r="BE251" s="223">
        <f>IF(N251="základní",J251,0)</f>
        <v>0</v>
      </c>
      <c r="BF251" s="223">
        <f>IF(N251="snížená",J251,0)</f>
        <v>0</v>
      </c>
      <c r="BG251" s="223">
        <f>IF(N251="zákl. přenesená",J251,0)</f>
        <v>0</v>
      </c>
      <c r="BH251" s="223">
        <f>IF(N251="sníž. přenesená",J251,0)</f>
        <v>0</v>
      </c>
      <c r="BI251" s="223">
        <f>IF(N251="nulová",J251,0)</f>
        <v>0</v>
      </c>
      <c r="BJ251" s="23" t="s">
        <v>80</v>
      </c>
      <c r="BK251" s="223">
        <f>ROUND(I251*H251,2)</f>
        <v>0</v>
      </c>
      <c r="BL251" s="23" t="s">
        <v>188</v>
      </c>
      <c r="BM251" s="23" t="s">
        <v>2309</v>
      </c>
    </row>
    <row r="252" s="1" customFormat="1" ht="16.5" customHeight="1">
      <c r="B252" s="45"/>
      <c r="C252" s="236" t="s">
        <v>609</v>
      </c>
      <c r="D252" s="236" t="s">
        <v>222</v>
      </c>
      <c r="E252" s="237" t="s">
        <v>2185</v>
      </c>
      <c r="F252" s="238" t="s">
        <v>2186</v>
      </c>
      <c r="G252" s="239" t="s">
        <v>430</v>
      </c>
      <c r="H252" s="240">
        <v>2</v>
      </c>
      <c r="I252" s="241"/>
      <c r="J252" s="242">
        <f>ROUND(I252*H252,2)</f>
        <v>0</v>
      </c>
      <c r="K252" s="238" t="s">
        <v>1685</v>
      </c>
      <c r="L252" s="71"/>
      <c r="M252" s="243" t="s">
        <v>21</v>
      </c>
      <c r="N252" s="244" t="s">
        <v>43</v>
      </c>
      <c r="O252" s="46"/>
      <c r="P252" s="221">
        <f>O252*H252</f>
        <v>0</v>
      </c>
      <c r="Q252" s="221">
        <v>0</v>
      </c>
      <c r="R252" s="221">
        <f>Q252*H252</f>
        <v>0</v>
      </c>
      <c r="S252" s="221">
        <v>0</v>
      </c>
      <c r="T252" s="222">
        <f>S252*H252</f>
        <v>0</v>
      </c>
      <c r="AR252" s="23" t="s">
        <v>188</v>
      </c>
      <c r="AT252" s="23" t="s">
        <v>222</v>
      </c>
      <c r="AU252" s="23" t="s">
        <v>199</v>
      </c>
      <c r="AY252" s="23" t="s">
        <v>181</v>
      </c>
      <c r="BE252" s="223">
        <f>IF(N252="základní",J252,0)</f>
        <v>0</v>
      </c>
      <c r="BF252" s="223">
        <f>IF(N252="snížená",J252,0)</f>
        <v>0</v>
      </c>
      <c r="BG252" s="223">
        <f>IF(N252="zákl. přenesená",J252,0)</f>
        <v>0</v>
      </c>
      <c r="BH252" s="223">
        <f>IF(N252="sníž. přenesená",J252,0)</f>
        <v>0</v>
      </c>
      <c r="BI252" s="223">
        <f>IF(N252="nulová",J252,0)</f>
        <v>0</v>
      </c>
      <c r="BJ252" s="23" t="s">
        <v>80</v>
      </c>
      <c r="BK252" s="223">
        <f>ROUND(I252*H252,2)</f>
        <v>0</v>
      </c>
      <c r="BL252" s="23" t="s">
        <v>188</v>
      </c>
      <c r="BM252" s="23" t="s">
        <v>2310</v>
      </c>
    </row>
    <row r="253" s="1" customFormat="1" ht="16.5" customHeight="1">
      <c r="B253" s="45"/>
      <c r="C253" s="236" t="s">
        <v>615</v>
      </c>
      <c r="D253" s="236" t="s">
        <v>222</v>
      </c>
      <c r="E253" s="237" t="s">
        <v>2311</v>
      </c>
      <c r="F253" s="238" t="s">
        <v>2312</v>
      </c>
      <c r="G253" s="239" t="s">
        <v>430</v>
      </c>
      <c r="H253" s="240">
        <v>2</v>
      </c>
      <c r="I253" s="241"/>
      <c r="J253" s="242">
        <f>ROUND(I253*H253,2)</f>
        <v>0</v>
      </c>
      <c r="K253" s="238" t="s">
        <v>1685</v>
      </c>
      <c r="L253" s="71"/>
      <c r="M253" s="243" t="s">
        <v>21</v>
      </c>
      <c r="N253" s="244" t="s">
        <v>43</v>
      </c>
      <c r="O253" s="46"/>
      <c r="P253" s="221">
        <f>O253*H253</f>
        <v>0</v>
      </c>
      <c r="Q253" s="221">
        <v>0</v>
      </c>
      <c r="R253" s="221">
        <f>Q253*H253</f>
        <v>0</v>
      </c>
      <c r="S253" s="221">
        <v>0</v>
      </c>
      <c r="T253" s="222">
        <f>S253*H253</f>
        <v>0</v>
      </c>
      <c r="AR253" s="23" t="s">
        <v>188</v>
      </c>
      <c r="AT253" s="23" t="s">
        <v>222</v>
      </c>
      <c r="AU253" s="23" t="s">
        <v>199</v>
      </c>
      <c r="AY253" s="23" t="s">
        <v>181</v>
      </c>
      <c r="BE253" s="223">
        <f>IF(N253="základní",J253,0)</f>
        <v>0</v>
      </c>
      <c r="BF253" s="223">
        <f>IF(N253="snížená",J253,0)</f>
        <v>0</v>
      </c>
      <c r="BG253" s="223">
        <f>IF(N253="zákl. přenesená",J253,0)</f>
        <v>0</v>
      </c>
      <c r="BH253" s="223">
        <f>IF(N253="sníž. přenesená",J253,0)</f>
        <v>0</v>
      </c>
      <c r="BI253" s="223">
        <f>IF(N253="nulová",J253,0)</f>
        <v>0</v>
      </c>
      <c r="BJ253" s="23" t="s">
        <v>80</v>
      </c>
      <c r="BK253" s="223">
        <f>ROUND(I253*H253,2)</f>
        <v>0</v>
      </c>
      <c r="BL253" s="23" t="s">
        <v>188</v>
      </c>
      <c r="BM253" s="23" t="s">
        <v>2313</v>
      </c>
    </row>
    <row r="254" s="1" customFormat="1" ht="16.5" customHeight="1">
      <c r="B254" s="45"/>
      <c r="C254" s="236" t="s">
        <v>619</v>
      </c>
      <c r="D254" s="236" t="s">
        <v>222</v>
      </c>
      <c r="E254" s="237" t="s">
        <v>2314</v>
      </c>
      <c r="F254" s="238" t="s">
        <v>2315</v>
      </c>
      <c r="G254" s="239" t="s">
        <v>430</v>
      </c>
      <c r="H254" s="240">
        <v>1</v>
      </c>
      <c r="I254" s="241"/>
      <c r="J254" s="242">
        <f>ROUND(I254*H254,2)</f>
        <v>0</v>
      </c>
      <c r="K254" s="238" t="s">
        <v>1685</v>
      </c>
      <c r="L254" s="71"/>
      <c r="M254" s="243" t="s">
        <v>21</v>
      </c>
      <c r="N254" s="244" t="s">
        <v>43</v>
      </c>
      <c r="O254" s="46"/>
      <c r="P254" s="221">
        <f>O254*H254</f>
        <v>0</v>
      </c>
      <c r="Q254" s="221">
        <v>0</v>
      </c>
      <c r="R254" s="221">
        <f>Q254*H254</f>
        <v>0</v>
      </c>
      <c r="S254" s="221">
        <v>0</v>
      </c>
      <c r="T254" s="222">
        <f>S254*H254</f>
        <v>0</v>
      </c>
      <c r="AR254" s="23" t="s">
        <v>188</v>
      </c>
      <c r="AT254" s="23" t="s">
        <v>222</v>
      </c>
      <c r="AU254" s="23" t="s">
        <v>199</v>
      </c>
      <c r="AY254" s="23" t="s">
        <v>181</v>
      </c>
      <c r="BE254" s="223">
        <f>IF(N254="základní",J254,0)</f>
        <v>0</v>
      </c>
      <c r="BF254" s="223">
        <f>IF(N254="snížená",J254,0)</f>
        <v>0</v>
      </c>
      <c r="BG254" s="223">
        <f>IF(N254="zákl. přenesená",J254,0)</f>
        <v>0</v>
      </c>
      <c r="BH254" s="223">
        <f>IF(N254="sníž. přenesená",J254,0)</f>
        <v>0</v>
      </c>
      <c r="BI254" s="223">
        <f>IF(N254="nulová",J254,0)</f>
        <v>0</v>
      </c>
      <c r="BJ254" s="23" t="s">
        <v>80</v>
      </c>
      <c r="BK254" s="223">
        <f>ROUND(I254*H254,2)</f>
        <v>0</v>
      </c>
      <c r="BL254" s="23" t="s">
        <v>188</v>
      </c>
      <c r="BM254" s="23" t="s">
        <v>2316</v>
      </c>
    </row>
    <row r="255" s="12" customFormat="1" ht="21.6" customHeight="1">
      <c r="B255" s="261"/>
      <c r="C255" s="262"/>
      <c r="D255" s="263" t="s">
        <v>71</v>
      </c>
      <c r="E255" s="263" t="s">
        <v>2197</v>
      </c>
      <c r="F255" s="263" t="s">
        <v>2198</v>
      </c>
      <c r="G255" s="262"/>
      <c r="H255" s="262"/>
      <c r="I255" s="264"/>
      <c r="J255" s="265">
        <f>BK255</f>
        <v>0</v>
      </c>
      <c r="K255" s="262"/>
      <c r="L255" s="266"/>
      <c r="M255" s="267"/>
      <c r="N255" s="268"/>
      <c r="O255" s="268"/>
      <c r="P255" s="269">
        <f>SUM(P256:P261)</f>
        <v>0</v>
      </c>
      <c r="Q255" s="268"/>
      <c r="R255" s="269">
        <f>SUM(R256:R261)</f>
        <v>0</v>
      </c>
      <c r="S255" s="268"/>
      <c r="T255" s="270">
        <f>SUM(T256:T261)</f>
        <v>0</v>
      </c>
      <c r="AR255" s="271" t="s">
        <v>80</v>
      </c>
      <c r="AT255" s="272" t="s">
        <v>71</v>
      </c>
      <c r="AU255" s="272" t="s">
        <v>188</v>
      </c>
      <c r="AY255" s="271" t="s">
        <v>181</v>
      </c>
      <c r="BK255" s="273">
        <f>SUM(BK256:BK261)</f>
        <v>0</v>
      </c>
    </row>
    <row r="256" s="1" customFormat="1" ht="16.5" customHeight="1">
      <c r="B256" s="45"/>
      <c r="C256" s="236" t="s">
        <v>623</v>
      </c>
      <c r="D256" s="236" t="s">
        <v>222</v>
      </c>
      <c r="E256" s="237" t="s">
        <v>2317</v>
      </c>
      <c r="F256" s="238" t="s">
        <v>2318</v>
      </c>
      <c r="G256" s="239" t="s">
        <v>430</v>
      </c>
      <c r="H256" s="240">
        <v>2</v>
      </c>
      <c r="I256" s="241"/>
      <c r="J256" s="242">
        <f>ROUND(I256*H256,2)</f>
        <v>0</v>
      </c>
      <c r="K256" s="238" t="s">
        <v>1685</v>
      </c>
      <c r="L256" s="71"/>
      <c r="M256" s="243" t="s">
        <v>21</v>
      </c>
      <c r="N256" s="244" t="s">
        <v>43</v>
      </c>
      <c r="O256" s="46"/>
      <c r="P256" s="221">
        <f>O256*H256</f>
        <v>0</v>
      </c>
      <c r="Q256" s="221">
        <v>0</v>
      </c>
      <c r="R256" s="221">
        <f>Q256*H256</f>
        <v>0</v>
      </c>
      <c r="S256" s="221">
        <v>0</v>
      </c>
      <c r="T256" s="222">
        <f>S256*H256</f>
        <v>0</v>
      </c>
      <c r="AR256" s="23" t="s">
        <v>188</v>
      </c>
      <c r="AT256" s="23" t="s">
        <v>222</v>
      </c>
      <c r="AU256" s="23" t="s">
        <v>199</v>
      </c>
      <c r="AY256" s="23" t="s">
        <v>181</v>
      </c>
      <c r="BE256" s="223">
        <f>IF(N256="základní",J256,0)</f>
        <v>0</v>
      </c>
      <c r="BF256" s="223">
        <f>IF(N256="snížená",J256,0)</f>
        <v>0</v>
      </c>
      <c r="BG256" s="223">
        <f>IF(N256="zákl. přenesená",J256,0)</f>
        <v>0</v>
      </c>
      <c r="BH256" s="223">
        <f>IF(N256="sníž. přenesená",J256,0)</f>
        <v>0</v>
      </c>
      <c r="BI256" s="223">
        <f>IF(N256="nulová",J256,0)</f>
        <v>0</v>
      </c>
      <c r="BJ256" s="23" t="s">
        <v>80</v>
      </c>
      <c r="BK256" s="223">
        <f>ROUND(I256*H256,2)</f>
        <v>0</v>
      </c>
      <c r="BL256" s="23" t="s">
        <v>188</v>
      </c>
      <c r="BM256" s="23" t="s">
        <v>2319</v>
      </c>
    </row>
    <row r="257" s="1" customFormat="1" ht="16.5" customHeight="1">
      <c r="B257" s="45"/>
      <c r="C257" s="236" t="s">
        <v>627</v>
      </c>
      <c r="D257" s="236" t="s">
        <v>222</v>
      </c>
      <c r="E257" s="237" t="s">
        <v>2320</v>
      </c>
      <c r="F257" s="238" t="s">
        <v>2321</v>
      </c>
      <c r="G257" s="239" t="s">
        <v>430</v>
      </c>
      <c r="H257" s="240">
        <v>2</v>
      </c>
      <c r="I257" s="241"/>
      <c r="J257" s="242">
        <f>ROUND(I257*H257,2)</f>
        <v>0</v>
      </c>
      <c r="K257" s="238" t="s">
        <v>1685</v>
      </c>
      <c r="L257" s="71"/>
      <c r="M257" s="243" t="s">
        <v>21</v>
      </c>
      <c r="N257" s="244" t="s">
        <v>43</v>
      </c>
      <c r="O257" s="46"/>
      <c r="P257" s="221">
        <f>O257*H257</f>
        <v>0</v>
      </c>
      <c r="Q257" s="221">
        <v>0</v>
      </c>
      <c r="R257" s="221">
        <f>Q257*H257</f>
        <v>0</v>
      </c>
      <c r="S257" s="221">
        <v>0</v>
      </c>
      <c r="T257" s="222">
        <f>S257*H257</f>
        <v>0</v>
      </c>
      <c r="AR257" s="23" t="s">
        <v>188</v>
      </c>
      <c r="AT257" s="23" t="s">
        <v>222</v>
      </c>
      <c r="AU257" s="23" t="s">
        <v>199</v>
      </c>
      <c r="AY257" s="23" t="s">
        <v>181</v>
      </c>
      <c r="BE257" s="223">
        <f>IF(N257="základní",J257,0)</f>
        <v>0</v>
      </c>
      <c r="BF257" s="223">
        <f>IF(N257="snížená",J257,0)</f>
        <v>0</v>
      </c>
      <c r="BG257" s="223">
        <f>IF(N257="zákl. přenesená",J257,0)</f>
        <v>0</v>
      </c>
      <c r="BH257" s="223">
        <f>IF(N257="sníž. přenesená",J257,0)</f>
        <v>0</v>
      </c>
      <c r="BI257" s="223">
        <f>IF(N257="nulová",J257,0)</f>
        <v>0</v>
      </c>
      <c r="BJ257" s="23" t="s">
        <v>80</v>
      </c>
      <c r="BK257" s="223">
        <f>ROUND(I257*H257,2)</f>
        <v>0</v>
      </c>
      <c r="BL257" s="23" t="s">
        <v>188</v>
      </c>
      <c r="BM257" s="23" t="s">
        <v>2322</v>
      </c>
    </row>
    <row r="258" s="1" customFormat="1" ht="16.5" customHeight="1">
      <c r="B258" s="45"/>
      <c r="C258" s="236" t="s">
        <v>631</v>
      </c>
      <c r="D258" s="236" t="s">
        <v>222</v>
      </c>
      <c r="E258" s="237" t="s">
        <v>2323</v>
      </c>
      <c r="F258" s="238" t="s">
        <v>2324</v>
      </c>
      <c r="G258" s="239" t="s">
        <v>430</v>
      </c>
      <c r="H258" s="240">
        <v>4</v>
      </c>
      <c r="I258" s="241"/>
      <c r="J258" s="242">
        <f>ROUND(I258*H258,2)</f>
        <v>0</v>
      </c>
      <c r="K258" s="238" t="s">
        <v>1685</v>
      </c>
      <c r="L258" s="71"/>
      <c r="M258" s="243" t="s">
        <v>21</v>
      </c>
      <c r="N258" s="244" t="s">
        <v>43</v>
      </c>
      <c r="O258" s="46"/>
      <c r="P258" s="221">
        <f>O258*H258</f>
        <v>0</v>
      </c>
      <c r="Q258" s="221">
        <v>0</v>
      </c>
      <c r="R258" s="221">
        <f>Q258*H258</f>
        <v>0</v>
      </c>
      <c r="S258" s="221">
        <v>0</v>
      </c>
      <c r="T258" s="222">
        <f>S258*H258</f>
        <v>0</v>
      </c>
      <c r="AR258" s="23" t="s">
        <v>188</v>
      </c>
      <c r="AT258" s="23" t="s">
        <v>222</v>
      </c>
      <c r="AU258" s="23" t="s">
        <v>199</v>
      </c>
      <c r="AY258" s="23" t="s">
        <v>181</v>
      </c>
      <c r="BE258" s="223">
        <f>IF(N258="základní",J258,0)</f>
        <v>0</v>
      </c>
      <c r="BF258" s="223">
        <f>IF(N258="snížená",J258,0)</f>
        <v>0</v>
      </c>
      <c r="BG258" s="223">
        <f>IF(N258="zákl. přenesená",J258,0)</f>
        <v>0</v>
      </c>
      <c r="BH258" s="223">
        <f>IF(N258="sníž. přenesená",J258,0)</f>
        <v>0</v>
      </c>
      <c r="BI258" s="223">
        <f>IF(N258="nulová",J258,0)</f>
        <v>0</v>
      </c>
      <c r="BJ258" s="23" t="s">
        <v>80</v>
      </c>
      <c r="BK258" s="223">
        <f>ROUND(I258*H258,2)</f>
        <v>0</v>
      </c>
      <c r="BL258" s="23" t="s">
        <v>188</v>
      </c>
      <c r="BM258" s="23" t="s">
        <v>2325</v>
      </c>
    </row>
    <row r="259" s="1" customFormat="1" ht="16.5" customHeight="1">
      <c r="B259" s="45"/>
      <c r="C259" s="236" t="s">
        <v>635</v>
      </c>
      <c r="D259" s="236" t="s">
        <v>222</v>
      </c>
      <c r="E259" s="237" t="s">
        <v>2326</v>
      </c>
      <c r="F259" s="238" t="s">
        <v>2327</v>
      </c>
      <c r="G259" s="239" t="s">
        <v>430</v>
      </c>
      <c r="H259" s="240">
        <v>4</v>
      </c>
      <c r="I259" s="241"/>
      <c r="J259" s="242">
        <f>ROUND(I259*H259,2)</f>
        <v>0</v>
      </c>
      <c r="K259" s="238" t="s">
        <v>1685</v>
      </c>
      <c r="L259" s="71"/>
      <c r="M259" s="243" t="s">
        <v>21</v>
      </c>
      <c r="N259" s="244" t="s">
        <v>43</v>
      </c>
      <c r="O259" s="46"/>
      <c r="P259" s="221">
        <f>O259*H259</f>
        <v>0</v>
      </c>
      <c r="Q259" s="221">
        <v>0</v>
      </c>
      <c r="R259" s="221">
        <f>Q259*H259</f>
        <v>0</v>
      </c>
      <c r="S259" s="221">
        <v>0</v>
      </c>
      <c r="T259" s="222">
        <f>S259*H259</f>
        <v>0</v>
      </c>
      <c r="AR259" s="23" t="s">
        <v>188</v>
      </c>
      <c r="AT259" s="23" t="s">
        <v>222</v>
      </c>
      <c r="AU259" s="23" t="s">
        <v>199</v>
      </c>
      <c r="AY259" s="23" t="s">
        <v>181</v>
      </c>
      <c r="BE259" s="223">
        <f>IF(N259="základní",J259,0)</f>
        <v>0</v>
      </c>
      <c r="BF259" s="223">
        <f>IF(N259="snížená",J259,0)</f>
        <v>0</v>
      </c>
      <c r="BG259" s="223">
        <f>IF(N259="zákl. přenesená",J259,0)</f>
        <v>0</v>
      </c>
      <c r="BH259" s="223">
        <f>IF(N259="sníž. přenesená",J259,0)</f>
        <v>0</v>
      </c>
      <c r="BI259" s="223">
        <f>IF(N259="nulová",J259,0)</f>
        <v>0</v>
      </c>
      <c r="BJ259" s="23" t="s">
        <v>80</v>
      </c>
      <c r="BK259" s="223">
        <f>ROUND(I259*H259,2)</f>
        <v>0</v>
      </c>
      <c r="BL259" s="23" t="s">
        <v>188</v>
      </c>
      <c r="BM259" s="23" t="s">
        <v>2328</v>
      </c>
    </row>
    <row r="260" s="1" customFormat="1" ht="16.5" customHeight="1">
      <c r="B260" s="45"/>
      <c r="C260" s="236" t="s">
        <v>639</v>
      </c>
      <c r="D260" s="236" t="s">
        <v>222</v>
      </c>
      <c r="E260" s="237" t="s">
        <v>2329</v>
      </c>
      <c r="F260" s="238" t="s">
        <v>2206</v>
      </c>
      <c r="G260" s="239" t="s">
        <v>430</v>
      </c>
      <c r="H260" s="240">
        <v>2</v>
      </c>
      <c r="I260" s="241"/>
      <c r="J260" s="242">
        <f>ROUND(I260*H260,2)</f>
        <v>0</v>
      </c>
      <c r="K260" s="238" t="s">
        <v>1685</v>
      </c>
      <c r="L260" s="71"/>
      <c r="M260" s="243" t="s">
        <v>21</v>
      </c>
      <c r="N260" s="244" t="s">
        <v>43</v>
      </c>
      <c r="O260" s="46"/>
      <c r="P260" s="221">
        <f>O260*H260</f>
        <v>0</v>
      </c>
      <c r="Q260" s="221">
        <v>0</v>
      </c>
      <c r="R260" s="221">
        <f>Q260*H260</f>
        <v>0</v>
      </c>
      <c r="S260" s="221">
        <v>0</v>
      </c>
      <c r="T260" s="222">
        <f>S260*H260</f>
        <v>0</v>
      </c>
      <c r="AR260" s="23" t="s">
        <v>188</v>
      </c>
      <c r="AT260" s="23" t="s">
        <v>222</v>
      </c>
      <c r="AU260" s="23" t="s">
        <v>199</v>
      </c>
      <c r="AY260" s="23" t="s">
        <v>181</v>
      </c>
      <c r="BE260" s="223">
        <f>IF(N260="základní",J260,0)</f>
        <v>0</v>
      </c>
      <c r="BF260" s="223">
        <f>IF(N260="snížená",J260,0)</f>
        <v>0</v>
      </c>
      <c r="BG260" s="223">
        <f>IF(N260="zákl. přenesená",J260,0)</f>
        <v>0</v>
      </c>
      <c r="BH260" s="223">
        <f>IF(N260="sníž. přenesená",J260,0)</f>
        <v>0</v>
      </c>
      <c r="BI260" s="223">
        <f>IF(N260="nulová",J260,0)</f>
        <v>0</v>
      </c>
      <c r="BJ260" s="23" t="s">
        <v>80</v>
      </c>
      <c r="BK260" s="223">
        <f>ROUND(I260*H260,2)</f>
        <v>0</v>
      </c>
      <c r="BL260" s="23" t="s">
        <v>188</v>
      </c>
      <c r="BM260" s="23" t="s">
        <v>2330</v>
      </c>
    </row>
    <row r="261" s="1" customFormat="1" ht="16.5" customHeight="1">
      <c r="B261" s="45"/>
      <c r="C261" s="236" t="s">
        <v>643</v>
      </c>
      <c r="D261" s="236" t="s">
        <v>222</v>
      </c>
      <c r="E261" s="237" t="s">
        <v>2214</v>
      </c>
      <c r="F261" s="238" t="s">
        <v>2215</v>
      </c>
      <c r="G261" s="239" t="s">
        <v>430</v>
      </c>
      <c r="H261" s="240">
        <v>4</v>
      </c>
      <c r="I261" s="241"/>
      <c r="J261" s="242">
        <f>ROUND(I261*H261,2)</f>
        <v>0</v>
      </c>
      <c r="K261" s="238" t="s">
        <v>1685</v>
      </c>
      <c r="L261" s="71"/>
      <c r="M261" s="243" t="s">
        <v>21</v>
      </c>
      <c r="N261" s="244" t="s">
        <v>43</v>
      </c>
      <c r="O261" s="46"/>
      <c r="P261" s="221">
        <f>O261*H261</f>
        <v>0</v>
      </c>
      <c r="Q261" s="221">
        <v>0</v>
      </c>
      <c r="R261" s="221">
        <f>Q261*H261</f>
        <v>0</v>
      </c>
      <c r="S261" s="221">
        <v>0</v>
      </c>
      <c r="T261" s="222">
        <f>S261*H261</f>
        <v>0</v>
      </c>
      <c r="AR261" s="23" t="s">
        <v>188</v>
      </c>
      <c r="AT261" s="23" t="s">
        <v>222</v>
      </c>
      <c r="AU261" s="23" t="s">
        <v>199</v>
      </c>
      <c r="AY261" s="23" t="s">
        <v>181</v>
      </c>
      <c r="BE261" s="223">
        <f>IF(N261="základní",J261,0)</f>
        <v>0</v>
      </c>
      <c r="BF261" s="223">
        <f>IF(N261="snížená",J261,0)</f>
        <v>0</v>
      </c>
      <c r="BG261" s="223">
        <f>IF(N261="zákl. přenesená",J261,0)</f>
        <v>0</v>
      </c>
      <c r="BH261" s="223">
        <f>IF(N261="sníž. přenesená",J261,0)</f>
        <v>0</v>
      </c>
      <c r="BI261" s="223">
        <f>IF(N261="nulová",J261,0)</f>
        <v>0</v>
      </c>
      <c r="BJ261" s="23" t="s">
        <v>80</v>
      </c>
      <c r="BK261" s="223">
        <f>ROUND(I261*H261,2)</f>
        <v>0</v>
      </c>
      <c r="BL261" s="23" t="s">
        <v>188</v>
      </c>
      <c r="BM261" s="23" t="s">
        <v>2331</v>
      </c>
    </row>
    <row r="262" s="12" customFormat="1" ht="21.6" customHeight="1">
      <c r="B262" s="261"/>
      <c r="C262" s="262"/>
      <c r="D262" s="263" t="s">
        <v>71</v>
      </c>
      <c r="E262" s="263" t="s">
        <v>2217</v>
      </c>
      <c r="F262" s="263" t="s">
        <v>2218</v>
      </c>
      <c r="G262" s="262"/>
      <c r="H262" s="262"/>
      <c r="I262" s="264"/>
      <c r="J262" s="265">
        <f>BK262</f>
        <v>0</v>
      </c>
      <c r="K262" s="262"/>
      <c r="L262" s="266"/>
      <c r="M262" s="267"/>
      <c r="N262" s="268"/>
      <c r="O262" s="268"/>
      <c r="P262" s="269">
        <f>SUM(P263:P264)</f>
        <v>0</v>
      </c>
      <c r="Q262" s="268"/>
      <c r="R262" s="269">
        <f>SUM(R263:R264)</f>
        <v>0</v>
      </c>
      <c r="S262" s="268"/>
      <c r="T262" s="270">
        <f>SUM(T263:T264)</f>
        <v>0</v>
      </c>
      <c r="AR262" s="271" t="s">
        <v>80</v>
      </c>
      <c r="AT262" s="272" t="s">
        <v>71</v>
      </c>
      <c r="AU262" s="272" t="s">
        <v>188</v>
      </c>
      <c r="AY262" s="271" t="s">
        <v>181</v>
      </c>
      <c r="BK262" s="273">
        <f>SUM(BK263:BK264)</f>
        <v>0</v>
      </c>
    </row>
    <row r="263" s="1" customFormat="1" ht="16.5" customHeight="1">
      <c r="B263" s="45"/>
      <c r="C263" s="236" t="s">
        <v>647</v>
      </c>
      <c r="D263" s="236" t="s">
        <v>222</v>
      </c>
      <c r="E263" s="237" t="s">
        <v>2221</v>
      </c>
      <c r="F263" s="238" t="s">
        <v>2110</v>
      </c>
      <c r="G263" s="239" t="s">
        <v>430</v>
      </c>
      <c r="H263" s="240">
        <v>4</v>
      </c>
      <c r="I263" s="241"/>
      <c r="J263" s="242">
        <f>ROUND(I263*H263,2)</f>
        <v>0</v>
      </c>
      <c r="K263" s="238" t="s">
        <v>1685</v>
      </c>
      <c r="L263" s="71"/>
      <c r="M263" s="243" t="s">
        <v>21</v>
      </c>
      <c r="N263" s="244" t="s">
        <v>43</v>
      </c>
      <c r="O263" s="46"/>
      <c r="P263" s="221">
        <f>O263*H263</f>
        <v>0</v>
      </c>
      <c r="Q263" s="221">
        <v>0</v>
      </c>
      <c r="R263" s="221">
        <f>Q263*H263</f>
        <v>0</v>
      </c>
      <c r="S263" s="221">
        <v>0</v>
      </c>
      <c r="T263" s="222">
        <f>S263*H263</f>
        <v>0</v>
      </c>
      <c r="AR263" s="23" t="s">
        <v>188</v>
      </c>
      <c r="AT263" s="23" t="s">
        <v>222</v>
      </c>
      <c r="AU263" s="23" t="s">
        <v>199</v>
      </c>
      <c r="AY263" s="23" t="s">
        <v>181</v>
      </c>
      <c r="BE263" s="223">
        <f>IF(N263="základní",J263,0)</f>
        <v>0</v>
      </c>
      <c r="BF263" s="223">
        <f>IF(N263="snížená",J263,0)</f>
        <v>0</v>
      </c>
      <c r="BG263" s="223">
        <f>IF(N263="zákl. přenesená",J263,0)</f>
        <v>0</v>
      </c>
      <c r="BH263" s="223">
        <f>IF(N263="sníž. přenesená",J263,0)</f>
        <v>0</v>
      </c>
      <c r="BI263" s="223">
        <f>IF(N263="nulová",J263,0)</f>
        <v>0</v>
      </c>
      <c r="BJ263" s="23" t="s">
        <v>80</v>
      </c>
      <c r="BK263" s="223">
        <f>ROUND(I263*H263,2)</f>
        <v>0</v>
      </c>
      <c r="BL263" s="23" t="s">
        <v>188</v>
      </c>
      <c r="BM263" s="23" t="s">
        <v>2332</v>
      </c>
    </row>
    <row r="264" s="1" customFormat="1" ht="16.5" customHeight="1">
      <c r="B264" s="45"/>
      <c r="C264" s="236" t="s">
        <v>651</v>
      </c>
      <c r="D264" s="236" t="s">
        <v>222</v>
      </c>
      <c r="E264" s="237" t="s">
        <v>2333</v>
      </c>
      <c r="F264" s="238" t="s">
        <v>2116</v>
      </c>
      <c r="G264" s="239" t="s">
        <v>430</v>
      </c>
      <c r="H264" s="240">
        <v>8</v>
      </c>
      <c r="I264" s="241"/>
      <c r="J264" s="242">
        <f>ROUND(I264*H264,2)</f>
        <v>0</v>
      </c>
      <c r="K264" s="238" t="s">
        <v>1685</v>
      </c>
      <c r="L264" s="71"/>
      <c r="M264" s="243" t="s">
        <v>21</v>
      </c>
      <c r="N264" s="244" t="s">
        <v>43</v>
      </c>
      <c r="O264" s="46"/>
      <c r="P264" s="221">
        <f>O264*H264</f>
        <v>0</v>
      </c>
      <c r="Q264" s="221">
        <v>0</v>
      </c>
      <c r="R264" s="221">
        <f>Q264*H264</f>
        <v>0</v>
      </c>
      <c r="S264" s="221">
        <v>0</v>
      </c>
      <c r="T264" s="222">
        <f>S264*H264</f>
        <v>0</v>
      </c>
      <c r="AR264" s="23" t="s">
        <v>188</v>
      </c>
      <c r="AT264" s="23" t="s">
        <v>222</v>
      </c>
      <c r="AU264" s="23" t="s">
        <v>199</v>
      </c>
      <c r="AY264" s="23" t="s">
        <v>181</v>
      </c>
      <c r="BE264" s="223">
        <f>IF(N264="základní",J264,0)</f>
        <v>0</v>
      </c>
      <c r="BF264" s="223">
        <f>IF(N264="snížená",J264,0)</f>
        <v>0</v>
      </c>
      <c r="BG264" s="223">
        <f>IF(N264="zákl. přenesená",J264,0)</f>
        <v>0</v>
      </c>
      <c r="BH264" s="223">
        <f>IF(N264="sníž. přenesená",J264,0)</f>
        <v>0</v>
      </c>
      <c r="BI264" s="223">
        <f>IF(N264="nulová",J264,0)</f>
        <v>0</v>
      </c>
      <c r="BJ264" s="23" t="s">
        <v>80</v>
      </c>
      <c r="BK264" s="223">
        <f>ROUND(I264*H264,2)</f>
        <v>0</v>
      </c>
      <c r="BL264" s="23" t="s">
        <v>188</v>
      </c>
      <c r="BM264" s="23" t="s">
        <v>2334</v>
      </c>
    </row>
    <row r="265" s="12" customFormat="1" ht="21.6" customHeight="1">
      <c r="B265" s="261"/>
      <c r="C265" s="262"/>
      <c r="D265" s="263" t="s">
        <v>71</v>
      </c>
      <c r="E265" s="263" t="s">
        <v>2225</v>
      </c>
      <c r="F265" s="263" t="s">
        <v>2226</v>
      </c>
      <c r="G265" s="262"/>
      <c r="H265" s="262"/>
      <c r="I265" s="264"/>
      <c r="J265" s="265">
        <f>BK265</f>
        <v>0</v>
      </c>
      <c r="K265" s="262"/>
      <c r="L265" s="266"/>
      <c r="M265" s="267"/>
      <c r="N265" s="268"/>
      <c r="O265" s="268"/>
      <c r="P265" s="269">
        <f>SUM(P266:P267)</f>
        <v>0</v>
      </c>
      <c r="Q265" s="268"/>
      <c r="R265" s="269">
        <f>SUM(R266:R267)</f>
        <v>0</v>
      </c>
      <c r="S265" s="268"/>
      <c r="T265" s="270">
        <f>SUM(T266:T267)</f>
        <v>0</v>
      </c>
      <c r="AR265" s="271" t="s">
        <v>80</v>
      </c>
      <c r="AT265" s="272" t="s">
        <v>71</v>
      </c>
      <c r="AU265" s="272" t="s">
        <v>188</v>
      </c>
      <c r="AY265" s="271" t="s">
        <v>181</v>
      </c>
      <c r="BK265" s="273">
        <f>SUM(BK266:BK267)</f>
        <v>0</v>
      </c>
    </row>
    <row r="266" s="1" customFormat="1" ht="16.5" customHeight="1">
      <c r="B266" s="45"/>
      <c r="C266" s="236" t="s">
        <v>657</v>
      </c>
      <c r="D266" s="236" t="s">
        <v>222</v>
      </c>
      <c r="E266" s="237" t="s">
        <v>2227</v>
      </c>
      <c r="F266" s="238" t="s">
        <v>2096</v>
      </c>
      <c r="G266" s="239" t="s">
        <v>430</v>
      </c>
      <c r="H266" s="240">
        <v>4</v>
      </c>
      <c r="I266" s="241"/>
      <c r="J266" s="242">
        <f>ROUND(I266*H266,2)</f>
        <v>0</v>
      </c>
      <c r="K266" s="238" t="s">
        <v>1685</v>
      </c>
      <c r="L266" s="71"/>
      <c r="M266" s="243" t="s">
        <v>21</v>
      </c>
      <c r="N266" s="244" t="s">
        <v>43</v>
      </c>
      <c r="O266" s="46"/>
      <c r="P266" s="221">
        <f>O266*H266</f>
        <v>0</v>
      </c>
      <c r="Q266" s="221">
        <v>0</v>
      </c>
      <c r="R266" s="221">
        <f>Q266*H266</f>
        <v>0</v>
      </c>
      <c r="S266" s="221">
        <v>0</v>
      </c>
      <c r="T266" s="222">
        <f>S266*H266</f>
        <v>0</v>
      </c>
      <c r="AR266" s="23" t="s">
        <v>188</v>
      </c>
      <c r="AT266" s="23" t="s">
        <v>222</v>
      </c>
      <c r="AU266" s="23" t="s">
        <v>199</v>
      </c>
      <c r="AY266" s="23" t="s">
        <v>181</v>
      </c>
      <c r="BE266" s="223">
        <f>IF(N266="základní",J266,0)</f>
        <v>0</v>
      </c>
      <c r="BF266" s="223">
        <f>IF(N266="snížená",J266,0)</f>
        <v>0</v>
      </c>
      <c r="BG266" s="223">
        <f>IF(N266="zákl. přenesená",J266,0)</f>
        <v>0</v>
      </c>
      <c r="BH266" s="223">
        <f>IF(N266="sníž. přenesená",J266,0)</f>
        <v>0</v>
      </c>
      <c r="BI266" s="223">
        <f>IF(N266="nulová",J266,0)</f>
        <v>0</v>
      </c>
      <c r="BJ266" s="23" t="s">
        <v>80</v>
      </c>
      <c r="BK266" s="223">
        <f>ROUND(I266*H266,2)</f>
        <v>0</v>
      </c>
      <c r="BL266" s="23" t="s">
        <v>188</v>
      </c>
      <c r="BM266" s="23" t="s">
        <v>2335</v>
      </c>
    </row>
    <row r="267" s="1" customFormat="1" ht="16.5" customHeight="1">
      <c r="B267" s="45"/>
      <c r="C267" s="236" t="s">
        <v>661</v>
      </c>
      <c r="D267" s="236" t="s">
        <v>222</v>
      </c>
      <c r="E267" s="237" t="s">
        <v>2229</v>
      </c>
      <c r="F267" s="238" t="s">
        <v>2126</v>
      </c>
      <c r="G267" s="239" t="s">
        <v>430</v>
      </c>
      <c r="H267" s="240">
        <v>4</v>
      </c>
      <c r="I267" s="241"/>
      <c r="J267" s="242">
        <f>ROUND(I267*H267,2)</f>
        <v>0</v>
      </c>
      <c r="K267" s="238" t="s">
        <v>1685</v>
      </c>
      <c r="L267" s="71"/>
      <c r="M267" s="243" t="s">
        <v>21</v>
      </c>
      <c r="N267" s="244" t="s">
        <v>43</v>
      </c>
      <c r="O267" s="46"/>
      <c r="P267" s="221">
        <f>O267*H267</f>
        <v>0</v>
      </c>
      <c r="Q267" s="221">
        <v>0</v>
      </c>
      <c r="R267" s="221">
        <f>Q267*H267</f>
        <v>0</v>
      </c>
      <c r="S267" s="221">
        <v>0</v>
      </c>
      <c r="T267" s="222">
        <f>S267*H267</f>
        <v>0</v>
      </c>
      <c r="AR267" s="23" t="s">
        <v>188</v>
      </c>
      <c r="AT267" s="23" t="s">
        <v>222</v>
      </c>
      <c r="AU267" s="23" t="s">
        <v>199</v>
      </c>
      <c r="AY267" s="23" t="s">
        <v>181</v>
      </c>
      <c r="BE267" s="223">
        <f>IF(N267="základní",J267,0)</f>
        <v>0</v>
      </c>
      <c r="BF267" s="223">
        <f>IF(N267="snížená",J267,0)</f>
        <v>0</v>
      </c>
      <c r="BG267" s="223">
        <f>IF(N267="zákl. přenesená",J267,0)</f>
        <v>0</v>
      </c>
      <c r="BH267" s="223">
        <f>IF(N267="sníž. přenesená",J267,0)</f>
        <v>0</v>
      </c>
      <c r="BI267" s="223">
        <f>IF(N267="nulová",J267,0)</f>
        <v>0</v>
      </c>
      <c r="BJ267" s="23" t="s">
        <v>80</v>
      </c>
      <c r="BK267" s="223">
        <f>ROUND(I267*H267,2)</f>
        <v>0</v>
      </c>
      <c r="BL267" s="23" t="s">
        <v>188</v>
      </c>
      <c r="BM267" s="23" t="s">
        <v>2336</v>
      </c>
    </row>
    <row r="268" s="12" customFormat="1" ht="21.6" customHeight="1">
      <c r="B268" s="261"/>
      <c r="C268" s="262"/>
      <c r="D268" s="263" t="s">
        <v>71</v>
      </c>
      <c r="E268" s="263" t="s">
        <v>480</v>
      </c>
      <c r="F268" s="263" t="s">
        <v>481</v>
      </c>
      <c r="G268" s="262"/>
      <c r="H268" s="262"/>
      <c r="I268" s="264"/>
      <c r="J268" s="265">
        <f>BK268</f>
        <v>0</v>
      </c>
      <c r="K268" s="262"/>
      <c r="L268" s="266"/>
      <c r="M268" s="267"/>
      <c r="N268" s="268"/>
      <c r="O268" s="268"/>
      <c r="P268" s="269">
        <f>SUM(P269:P271)</f>
        <v>0</v>
      </c>
      <c r="Q268" s="268"/>
      <c r="R268" s="269">
        <f>SUM(R269:R271)</f>
        <v>0</v>
      </c>
      <c r="S268" s="268"/>
      <c r="T268" s="270">
        <f>SUM(T269:T271)</f>
        <v>0</v>
      </c>
      <c r="AR268" s="271" t="s">
        <v>82</v>
      </c>
      <c r="AT268" s="272" t="s">
        <v>71</v>
      </c>
      <c r="AU268" s="272" t="s">
        <v>188</v>
      </c>
      <c r="AY268" s="271" t="s">
        <v>181</v>
      </c>
      <c r="BK268" s="273">
        <f>SUM(BK269:BK271)</f>
        <v>0</v>
      </c>
    </row>
    <row r="269" s="1" customFormat="1" ht="16.5" customHeight="1">
      <c r="B269" s="45"/>
      <c r="C269" s="236" t="s">
        <v>665</v>
      </c>
      <c r="D269" s="236" t="s">
        <v>222</v>
      </c>
      <c r="E269" s="237" t="s">
        <v>2337</v>
      </c>
      <c r="F269" s="238" t="s">
        <v>2338</v>
      </c>
      <c r="G269" s="239" t="s">
        <v>225</v>
      </c>
      <c r="H269" s="240">
        <v>14</v>
      </c>
      <c r="I269" s="241"/>
      <c r="J269" s="242">
        <f>ROUND(I269*H269,2)</f>
        <v>0</v>
      </c>
      <c r="K269" s="238" t="s">
        <v>1685</v>
      </c>
      <c r="L269" s="71"/>
      <c r="M269" s="243" t="s">
        <v>21</v>
      </c>
      <c r="N269" s="244" t="s">
        <v>43</v>
      </c>
      <c r="O269" s="46"/>
      <c r="P269" s="221">
        <f>O269*H269</f>
        <v>0</v>
      </c>
      <c r="Q269" s="221">
        <v>0</v>
      </c>
      <c r="R269" s="221">
        <f>Q269*H269</f>
        <v>0</v>
      </c>
      <c r="S269" s="221">
        <v>0</v>
      </c>
      <c r="T269" s="222">
        <f>S269*H269</f>
        <v>0</v>
      </c>
      <c r="AR269" s="23" t="s">
        <v>188</v>
      </c>
      <c r="AT269" s="23" t="s">
        <v>222</v>
      </c>
      <c r="AU269" s="23" t="s">
        <v>199</v>
      </c>
      <c r="AY269" s="23" t="s">
        <v>181</v>
      </c>
      <c r="BE269" s="223">
        <f>IF(N269="základní",J269,0)</f>
        <v>0</v>
      </c>
      <c r="BF269" s="223">
        <f>IF(N269="snížená",J269,0)</f>
        <v>0</v>
      </c>
      <c r="BG269" s="223">
        <f>IF(N269="zákl. přenesená",J269,0)</f>
        <v>0</v>
      </c>
      <c r="BH269" s="223">
        <f>IF(N269="sníž. přenesená",J269,0)</f>
        <v>0</v>
      </c>
      <c r="BI269" s="223">
        <f>IF(N269="nulová",J269,0)</f>
        <v>0</v>
      </c>
      <c r="BJ269" s="23" t="s">
        <v>80</v>
      </c>
      <c r="BK269" s="223">
        <f>ROUND(I269*H269,2)</f>
        <v>0</v>
      </c>
      <c r="BL269" s="23" t="s">
        <v>188</v>
      </c>
      <c r="BM269" s="23" t="s">
        <v>2339</v>
      </c>
    </row>
    <row r="270" s="1" customFormat="1" ht="16.5" customHeight="1">
      <c r="B270" s="45"/>
      <c r="C270" s="236" t="s">
        <v>669</v>
      </c>
      <c r="D270" s="236" t="s">
        <v>222</v>
      </c>
      <c r="E270" s="237" t="s">
        <v>2234</v>
      </c>
      <c r="F270" s="238" t="s">
        <v>2235</v>
      </c>
      <c r="G270" s="239" t="s">
        <v>219</v>
      </c>
      <c r="H270" s="240">
        <v>16</v>
      </c>
      <c r="I270" s="241"/>
      <c r="J270" s="242">
        <f>ROUND(I270*H270,2)</f>
        <v>0</v>
      </c>
      <c r="K270" s="238" t="s">
        <v>1685</v>
      </c>
      <c r="L270" s="71"/>
      <c r="M270" s="243" t="s">
        <v>21</v>
      </c>
      <c r="N270" s="244" t="s">
        <v>43</v>
      </c>
      <c r="O270" s="46"/>
      <c r="P270" s="221">
        <f>O270*H270</f>
        <v>0</v>
      </c>
      <c r="Q270" s="221">
        <v>0</v>
      </c>
      <c r="R270" s="221">
        <f>Q270*H270</f>
        <v>0</v>
      </c>
      <c r="S270" s="221">
        <v>0</v>
      </c>
      <c r="T270" s="222">
        <f>S270*H270</f>
        <v>0</v>
      </c>
      <c r="AR270" s="23" t="s">
        <v>188</v>
      </c>
      <c r="AT270" s="23" t="s">
        <v>222</v>
      </c>
      <c r="AU270" s="23" t="s">
        <v>199</v>
      </c>
      <c r="AY270" s="23" t="s">
        <v>181</v>
      </c>
      <c r="BE270" s="223">
        <f>IF(N270="základní",J270,0)</f>
        <v>0</v>
      </c>
      <c r="BF270" s="223">
        <f>IF(N270="snížená",J270,0)</f>
        <v>0</v>
      </c>
      <c r="BG270" s="223">
        <f>IF(N270="zákl. přenesená",J270,0)</f>
        <v>0</v>
      </c>
      <c r="BH270" s="223">
        <f>IF(N270="sníž. přenesená",J270,0)</f>
        <v>0</v>
      </c>
      <c r="BI270" s="223">
        <f>IF(N270="nulová",J270,0)</f>
        <v>0</v>
      </c>
      <c r="BJ270" s="23" t="s">
        <v>80</v>
      </c>
      <c r="BK270" s="223">
        <f>ROUND(I270*H270,2)</f>
        <v>0</v>
      </c>
      <c r="BL270" s="23" t="s">
        <v>188</v>
      </c>
      <c r="BM270" s="23" t="s">
        <v>2340</v>
      </c>
    </row>
    <row r="271" s="1" customFormat="1" ht="16.5" customHeight="1">
      <c r="B271" s="45"/>
      <c r="C271" s="236" t="s">
        <v>673</v>
      </c>
      <c r="D271" s="236" t="s">
        <v>222</v>
      </c>
      <c r="E271" s="237" t="s">
        <v>2341</v>
      </c>
      <c r="F271" s="238" t="s">
        <v>1684</v>
      </c>
      <c r="G271" s="239" t="s">
        <v>478</v>
      </c>
      <c r="H271" s="240">
        <v>0.02</v>
      </c>
      <c r="I271" s="241"/>
      <c r="J271" s="242">
        <f>ROUND(I271*H271,2)</f>
        <v>0</v>
      </c>
      <c r="K271" s="238" t="s">
        <v>1685</v>
      </c>
      <c r="L271" s="71"/>
      <c r="M271" s="243" t="s">
        <v>21</v>
      </c>
      <c r="N271" s="244" t="s">
        <v>43</v>
      </c>
      <c r="O271" s="46"/>
      <c r="P271" s="221">
        <f>O271*H271</f>
        <v>0</v>
      </c>
      <c r="Q271" s="221">
        <v>0</v>
      </c>
      <c r="R271" s="221">
        <f>Q271*H271</f>
        <v>0</v>
      </c>
      <c r="S271" s="221">
        <v>0</v>
      </c>
      <c r="T271" s="222">
        <f>S271*H271</f>
        <v>0</v>
      </c>
      <c r="AR271" s="23" t="s">
        <v>188</v>
      </c>
      <c r="AT271" s="23" t="s">
        <v>222</v>
      </c>
      <c r="AU271" s="23" t="s">
        <v>199</v>
      </c>
      <c r="AY271" s="23" t="s">
        <v>181</v>
      </c>
      <c r="BE271" s="223">
        <f>IF(N271="základní",J271,0)</f>
        <v>0</v>
      </c>
      <c r="BF271" s="223">
        <f>IF(N271="snížená",J271,0)</f>
        <v>0</v>
      </c>
      <c r="BG271" s="223">
        <f>IF(N271="zákl. přenesená",J271,0)</f>
        <v>0</v>
      </c>
      <c r="BH271" s="223">
        <f>IF(N271="sníž. přenesená",J271,0)</f>
        <v>0</v>
      </c>
      <c r="BI271" s="223">
        <f>IF(N271="nulová",J271,0)</f>
        <v>0</v>
      </c>
      <c r="BJ271" s="23" t="s">
        <v>80</v>
      </c>
      <c r="BK271" s="223">
        <f>ROUND(I271*H271,2)</f>
        <v>0</v>
      </c>
      <c r="BL271" s="23" t="s">
        <v>188</v>
      </c>
      <c r="BM271" s="23" t="s">
        <v>2342</v>
      </c>
    </row>
    <row r="272" s="9" customFormat="1" ht="29.88" customHeight="1">
      <c r="B272" s="197"/>
      <c r="C272" s="198"/>
      <c r="D272" s="199" t="s">
        <v>71</v>
      </c>
      <c r="E272" s="259" t="s">
        <v>2343</v>
      </c>
      <c r="F272" s="259" t="s">
        <v>2344</v>
      </c>
      <c r="G272" s="198"/>
      <c r="H272" s="198"/>
      <c r="I272" s="201"/>
      <c r="J272" s="260">
        <f>BK272</f>
        <v>0</v>
      </c>
      <c r="K272" s="198"/>
      <c r="L272" s="203"/>
      <c r="M272" s="204"/>
      <c r="N272" s="205"/>
      <c r="O272" s="205"/>
      <c r="P272" s="206">
        <f>P273+SUM(P274:P284)</f>
        <v>0</v>
      </c>
      <c r="Q272" s="205"/>
      <c r="R272" s="206">
        <f>R273+SUM(R274:R284)</f>
        <v>0</v>
      </c>
      <c r="S272" s="205"/>
      <c r="T272" s="207">
        <f>T273+SUM(T274:T284)</f>
        <v>0</v>
      </c>
      <c r="AR272" s="208" t="s">
        <v>80</v>
      </c>
      <c r="AT272" s="209" t="s">
        <v>71</v>
      </c>
      <c r="AU272" s="209" t="s">
        <v>80</v>
      </c>
      <c r="AY272" s="208" t="s">
        <v>181</v>
      </c>
      <c r="BK272" s="210">
        <f>BK273+SUM(BK274:BK284)</f>
        <v>0</v>
      </c>
    </row>
    <row r="273" s="1" customFormat="1" ht="16.5" customHeight="1">
      <c r="B273" s="45"/>
      <c r="C273" s="236" t="s">
        <v>677</v>
      </c>
      <c r="D273" s="236" t="s">
        <v>222</v>
      </c>
      <c r="E273" s="237" t="s">
        <v>2345</v>
      </c>
      <c r="F273" s="238" t="s">
        <v>2346</v>
      </c>
      <c r="G273" s="239" t="s">
        <v>1741</v>
      </c>
      <c r="H273" s="240">
        <v>1</v>
      </c>
      <c r="I273" s="241"/>
      <c r="J273" s="242">
        <f>ROUND(I273*H273,2)</f>
        <v>0</v>
      </c>
      <c r="K273" s="238" t="s">
        <v>1685</v>
      </c>
      <c r="L273" s="71"/>
      <c r="M273" s="243" t="s">
        <v>21</v>
      </c>
      <c r="N273" s="244" t="s">
        <v>43</v>
      </c>
      <c r="O273" s="46"/>
      <c r="P273" s="221">
        <f>O273*H273</f>
        <v>0</v>
      </c>
      <c r="Q273" s="221">
        <v>0</v>
      </c>
      <c r="R273" s="221">
        <f>Q273*H273</f>
        <v>0</v>
      </c>
      <c r="S273" s="221">
        <v>0</v>
      </c>
      <c r="T273" s="222">
        <f>S273*H273</f>
        <v>0</v>
      </c>
      <c r="AR273" s="23" t="s">
        <v>188</v>
      </c>
      <c r="AT273" s="23" t="s">
        <v>222</v>
      </c>
      <c r="AU273" s="23" t="s">
        <v>82</v>
      </c>
      <c r="AY273" s="23" t="s">
        <v>181</v>
      </c>
      <c r="BE273" s="223">
        <f>IF(N273="základní",J273,0)</f>
        <v>0</v>
      </c>
      <c r="BF273" s="223">
        <f>IF(N273="snížená",J273,0)</f>
        <v>0</v>
      </c>
      <c r="BG273" s="223">
        <f>IF(N273="zákl. přenesená",J273,0)</f>
        <v>0</v>
      </c>
      <c r="BH273" s="223">
        <f>IF(N273="sníž. přenesená",J273,0)</f>
        <v>0</v>
      </c>
      <c r="BI273" s="223">
        <f>IF(N273="nulová",J273,0)</f>
        <v>0</v>
      </c>
      <c r="BJ273" s="23" t="s">
        <v>80</v>
      </c>
      <c r="BK273" s="223">
        <f>ROUND(I273*H273,2)</f>
        <v>0</v>
      </c>
      <c r="BL273" s="23" t="s">
        <v>188</v>
      </c>
      <c r="BM273" s="23" t="s">
        <v>2347</v>
      </c>
    </row>
    <row r="274" s="1" customFormat="1">
      <c r="B274" s="45"/>
      <c r="C274" s="73"/>
      <c r="D274" s="226" t="s">
        <v>1253</v>
      </c>
      <c r="E274" s="73"/>
      <c r="F274" s="249" t="s">
        <v>2348</v>
      </c>
      <c r="G274" s="73"/>
      <c r="H274" s="73"/>
      <c r="I274" s="183"/>
      <c r="J274" s="73"/>
      <c r="K274" s="73"/>
      <c r="L274" s="71"/>
      <c r="M274" s="250"/>
      <c r="N274" s="46"/>
      <c r="O274" s="46"/>
      <c r="P274" s="46"/>
      <c r="Q274" s="46"/>
      <c r="R274" s="46"/>
      <c r="S274" s="46"/>
      <c r="T274" s="94"/>
      <c r="AT274" s="23" t="s">
        <v>1253</v>
      </c>
      <c r="AU274" s="23" t="s">
        <v>82</v>
      </c>
    </row>
    <row r="275" s="1" customFormat="1" ht="16.5" customHeight="1">
      <c r="B275" s="45"/>
      <c r="C275" s="236" t="s">
        <v>681</v>
      </c>
      <c r="D275" s="236" t="s">
        <v>222</v>
      </c>
      <c r="E275" s="237" t="s">
        <v>2253</v>
      </c>
      <c r="F275" s="238" t="s">
        <v>2062</v>
      </c>
      <c r="G275" s="239" t="s">
        <v>478</v>
      </c>
      <c r="H275" s="240">
        <v>0.12</v>
      </c>
      <c r="I275" s="241"/>
      <c r="J275" s="242">
        <f>ROUND(I275*H275,2)</f>
        <v>0</v>
      </c>
      <c r="K275" s="238" t="s">
        <v>1685</v>
      </c>
      <c r="L275" s="71"/>
      <c r="M275" s="243" t="s">
        <v>21</v>
      </c>
      <c r="N275" s="244" t="s">
        <v>43</v>
      </c>
      <c r="O275" s="46"/>
      <c r="P275" s="221">
        <f>O275*H275</f>
        <v>0</v>
      </c>
      <c r="Q275" s="221">
        <v>0</v>
      </c>
      <c r="R275" s="221">
        <f>Q275*H275</f>
        <v>0</v>
      </c>
      <c r="S275" s="221">
        <v>0</v>
      </c>
      <c r="T275" s="222">
        <f>S275*H275</f>
        <v>0</v>
      </c>
      <c r="AR275" s="23" t="s">
        <v>188</v>
      </c>
      <c r="AT275" s="23" t="s">
        <v>222</v>
      </c>
      <c r="AU275" s="23" t="s">
        <v>82</v>
      </c>
      <c r="AY275" s="23" t="s">
        <v>181</v>
      </c>
      <c r="BE275" s="223">
        <f>IF(N275="základní",J275,0)</f>
        <v>0</v>
      </c>
      <c r="BF275" s="223">
        <f>IF(N275="snížená",J275,0)</f>
        <v>0</v>
      </c>
      <c r="BG275" s="223">
        <f>IF(N275="zákl. přenesená",J275,0)</f>
        <v>0</v>
      </c>
      <c r="BH275" s="223">
        <f>IF(N275="sníž. přenesená",J275,0)</f>
        <v>0</v>
      </c>
      <c r="BI275" s="223">
        <f>IF(N275="nulová",J275,0)</f>
        <v>0</v>
      </c>
      <c r="BJ275" s="23" t="s">
        <v>80</v>
      </c>
      <c r="BK275" s="223">
        <f>ROUND(I275*H275,2)</f>
        <v>0</v>
      </c>
      <c r="BL275" s="23" t="s">
        <v>188</v>
      </c>
      <c r="BM275" s="23" t="s">
        <v>2349</v>
      </c>
    </row>
    <row r="276" s="1" customFormat="1" ht="16.5" customHeight="1">
      <c r="B276" s="45"/>
      <c r="C276" s="236" t="s">
        <v>685</v>
      </c>
      <c r="D276" s="236" t="s">
        <v>222</v>
      </c>
      <c r="E276" s="237" t="s">
        <v>2350</v>
      </c>
      <c r="F276" s="238" t="s">
        <v>2351</v>
      </c>
      <c r="G276" s="239" t="s">
        <v>1748</v>
      </c>
      <c r="H276" s="240">
        <v>1</v>
      </c>
      <c r="I276" s="241"/>
      <c r="J276" s="242">
        <f>ROUND(I276*H276,2)</f>
        <v>0</v>
      </c>
      <c r="K276" s="238" t="s">
        <v>1685</v>
      </c>
      <c r="L276" s="71"/>
      <c r="M276" s="243" t="s">
        <v>21</v>
      </c>
      <c r="N276" s="244" t="s">
        <v>43</v>
      </c>
      <c r="O276" s="46"/>
      <c r="P276" s="221">
        <f>O276*H276</f>
        <v>0</v>
      </c>
      <c r="Q276" s="221">
        <v>0</v>
      </c>
      <c r="R276" s="221">
        <f>Q276*H276</f>
        <v>0</v>
      </c>
      <c r="S276" s="221">
        <v>0</v>
      </c>
      <c r="T276" s="222">
        <f>S276*H276</f>
        <v>0</v>
      </c>
      <c r="AR276" s="23" t="s">
        <v>188</v>
      </c>
      <c r="AT276" s="23" t="s">
        <v>222</v>
      </c>
      <c r="AU276" s="23" t="s">
        <v>82</v>
      </c>
      <c r="AY276" s="23" t="s">
        <v>181</v>
      </c>
      <c r="BE276" s="223">
        <f>IF(N276="základní",J276,0)</f>
        <v>0</v>
      </c>
      <c r="BF276" s="223">
        <f>IF(N276="snížená",J276,0)</f>
        <v>0</v>
      </c>
      <c r="BG276" s="223">
        <f>IF(N276="zákl. přenesená",J276,0)</f>
        <v>0</v>
      </c>
      <c r="BH276" s="223">
        <f>IF(N276="sníž. přenesená",J276,0)</f>
        <v>0</v>
      </c>
      <c r="BI276" s="223">
        <f>IF(N276="nulová",J276,0)</f>
        <v>0</v>
      </c>
      <c r="BJ276" s="23" t="s">
        <v>80</v>
      </c>
      <c r="BK276" s="223">
        <f>ROUND(I276*H276,2)</f>
        <v>0</v>
      </c>
      <c r="BL276" s="23" t="s">
        <v>188</v>
      </c>
      <c r="BM276" s="23" t="s">
        <v>2352</v>
      </c>
    </row>
    <row r="277" s="1" customFormat="1">
      <c r="B277" s="45"/>
      <c r="C277" s="73"/>
      <c r="D277" s="226" t="s">
        <v>1253</v>
      </c>
      <c r="E277" s="73"/>
      <c r="F277" s="249" t="s">
        <v>2353</v>
      </c>
      <c r="G277" s="73"/>
      <c r="H277" s="73"/>
      <c r="I277" s="183"/>
      <c r="J277" s="73"/>
      <c r="K277" s="73"/>
      <c r="L277" s="71"/>
      <c r="M277" s="250"/>
      <c r="N277" s="46"/>
      <c r="O277" s="46"/>
      <c r="P277" s="46"/>
      <c r="Q277" s="46"/>
      <c r="R277" s="46"/>
      <c r="S277" s="46"/>
      <c r="T277" s="94"/>
      <c r="AT277" s="23" t="s">
        <v>1253</v>
      </c>
      <c r="AU277" s="23" t="s">
        <v>82</v>
      </c>
    </row>
    <row r="278" s="1" customFormat="1" ht="16.5" customHeight="1">
      <c r="B278" s="45"/>
      <c r="C278" s="236" t="s">
        <v>689</v>
      </c>
      <c r="D278" s="236" t="s">
        <v>222</v>
      </c>
      <c r="E278" s="237" t="s">
        <v>2354</v>
      </c>
      <c r="F278" s="238" t="s">
        <v>2355</v>
      </c>
      <c r="G278" s="239" t="s">
        <v>478</v>
      </c>
      <c r="H278" s="240">
        <v>0.12</v>
      </c>
      <c r="I278" s="241"/>
      <c r="J278" s="242">
        <f>ROUND(I278*H278,2)</f>
        <v>0</v>
      </c>
      <c r="K278" s="238" t="s">
        <v>1685</v>
      </c>
      <c r="L278" s="71"/>
      <c r="M278" s="243" t="s">
        <v>21</v>
      </c>
      <c r="N278" s="244" t="s">
        <v>43</v>
      </c>
      <c r="O278" s="46"/>
      <c r="P278" s="221">
        <f>O278*H278</f>
        <v>0</v>
      </c>
      <c r="Q278" s="221">
        <v>0</v>
      </c>
      <c r="R278" s="221">
        <f>Q278*H278</f>
        <v>0</v>
      </c>
      <c r="S278" s="221">
        <v>0</v>
      </c>
      <c r="T278" s="222">
        <f>S278*H278</f>
        <v>0</v>
      </c>
      <c r="AR278" s="23" t="s">
        <v>188</v>
      </c>
      <c r="AT278" s="23" t="s">
        <v>222</v>
      </c>
      <c r="AU278" s="23" t="s">
        <v>82</v>
      </c>
      <c r="AY278" s="23" t="s">
        <v>181</v>
      </c>
      <c r="BE278" s="223">
        <f>IF(N278="základní",J278,0)</f>
        <v>0</v>
      </c>
      <c r="BF278" s="223">
        <f>IF(N278="snížená",J278,0)</f>
        <v>0</v>
      </c>
      <c r="BG278" s="223">
        <f>IF(N278="zákl. přenesená",J278,0)</f>
        <v>0</v>
      </c>
      <c r="BH278" s="223">
        <f>IF(N278="sníž. přenesená",J278,0)</f>
        <v>0</v>
      </c>
      <c r="BI278" s="223">
        <f>IF(N278="nulová",J278,0)</f>
        <v>0</v>
      </c>
      <c r="BJ278" s="23" t="s">
        <v>80</v>
      </c>
      <c r="BK278" s="223">
        <f>ROUND(I278*H278,2)</f>
        <v>0</v>
      </c>
      <c r="BL278" s="23" t="s">
        <v>188</v>
      </c>
      <c r="BM278" s="23" t="s">
        <v>2356</v>
      </c>
    </row>
    <row r="279" s="1" customFormat="1" ht="25.5" customHeight="1">
      <c r="B279" s="45"/>
      <c r="C279" s="236" t="s">
        <v>693</v>
      </c>
      <c r="D279" s="236" t="s">
        <v>222</v>
      </c>
      <c r="E279" s="237" t="s">
        <v>2357</v>
      </c>
      <c r="F279" s="238" t="s">
        <v>2358</v>
      </c>
      <c r="G279" s="239" t="s">
        <v>1734</v>
      </c>
      <c r="H279" s="240">
        <v>4</v>
      </c>
      <c r="I279" s="241"/>
      <c r="J279" s="242">
        <f>ROUND(I279*H279,2)</f>
        <v>0</v>
      </c>
      <c r="K279" s="238" t="s">
        <v>1685</v>
      </c>
      <c r="L279" s="71"/>
      <c r="M279" s="243" t="s">
        <v>21</v>
      </c>
      <c r="N279" s="244" t="s">
        <v>43</v>
      </c>
      <c r="O279" s="46"/>
      <c r="P279" s="221">
        <f>O279*H279</f>
        <v>0</v>
      </c>
      <c r="Q279" s="221">
        <v>0</v>
      </c>
      <c r="R279" s="221">
        <f>Q279*H279</f>
        <v>0</v>
      </c>
      <c r="S279" s="221">
        <v>0</v>
      </c>
      <c r="T279" s="222">
        <f>S279*H279</f>
        <v>0</v>
      </c>
      <c r="AR279" s="23" t="s">
        <v>188</v>
      </c>
      <c r="AT279" s="23" t="s">
        <v>222</v>
      </c>
      <c r="AU279" s="23" t="s">
        <v>82</v>
      </c>
      <c r="AY279" s="23" t="s">
        <v>181</v>
      </c>
      <c r="BE279" s="223">
        <f>IF(N279="základní",J279,0)</f>
        <v>0</v>
      </c>
      <c r="BF279" s="223">
        <f>IF(N279="snížená",J279,0)</f>
        <v>0</v>
      </c>
      <c r="BG279" s="223">
        <f>IF(N279="zákl. přenesená",J279,0)</f>
        <v>0</v>
      </c>
      <c r="BH279" s="223">
        <f>IF(N279="sníž. přenesená",J279,0)</f>
        <v>0</v>
      </c>
      <c r="BI279" s="223">
        <f>IF(N279="nulová",J279,0)</f>
        <v>0</v>
      </c>
      <c r="BJ279" s="23" t="s">
        <v>80</v>
      </c>
      <c r="BK279" s="223">
        <f>ROUND(I279*H279,2)</f>
        <v>0</v>
      </c>
      <c r="BL279" s="23" t="s">
        <v>188</v>
      </c>
      <c r="BM279" s="23" t="s">
        <v>2359</v>
      </c>
    </row>
    <row r="280" s="1" customFormat="1" ht="16.5" customHeight="1">
      <c r="B280" s="45"/>
      <c r="C280" s="236" t="s">
        <v>697</v>
      </c>
      <c r="D280" s="236" t="s">
        <v>222</v>
      </c>
      <c r="E280" s="237" t="s">
        <v>2360</v>
      </c>
      <c r="F280" s="238" t="s">
        <v>2361</v>
      </c>
      <c r="G280" s="239" t="s">
        <v>430</v>
      </c>
      <c r="H280" s="240">
        <v>2</v>
      </c>
      <c r="I280" s="241"/>
      <c r="J280" s="242">
        <f>ROUND(I280*H280,2)</f>
        <v>0</v>
      </c>
      <c r="K280" s="238" t="s">
        <v>1685</v>
      </c>
      <c r="L280" s="71"/>
      <c r="M280" s="243" t="s">
        <v>21</v>
      </c>
      <c r="N280" s="244" t="s">
        <v>43</v>
      </c>
      <c r="O280" s="46"/>
      <c r="P280" s="221">
        <f>O280*H280</f>
        <v>0</v>
      </c>
      <c r="Q280" s="221">
        <v>0</v>
      </c>
      <c r="R280" s="221">
        <f>Q280*H280</f>
        <v>0</v>
      </c>
      <c r="S280" s="221">
        <v>0</v>
      </c>
      <c r="T280" s="222">
        <f>S280*H280</f>
        <v>0</v>
      </c>
      <c r="AR280" s="23" t="s">
        <v>188</v>
      </c>
      <c r="AT280" s="23" t="s">
        <v>222</v>
      </c>
      <c r="AU280" s="23" t="s">
        <v>82</v>
      </c>
      <c r="AY280" s="23" t="s">
        <v>181</v>
      </c>
      <c r="BE280" s="223">
        <f>IF(N280="základní",J280,0)</f>
        <v>0</v>
      </c>
      <c r="BF280" s="223">
        <f>IF(N280="snížená",J280,0)</f>
        <v>0</v>
      </c>
      <c r="BG280" s="223">
        <f>IF(N280="zákl. přenesená",J280,0)</f>
        <v>0</v>
      </c>
      <c r="BH280" s="223">
        <f>IF(N280="sníž. přenesená",J280,0)</f>
        <v>0</v>
      </c>
      <c r="BI280" s="223">
        <f>IF(N280="nulová",J280,0)</f>
        <v>0</v>
      </c>
      <c r="BJ280" s="23" t="s">
        <v>80</v>
      </c>
      <c r="BK280" s="223">
        <f>ROUND(I280*H280,2)</f>
        <v>0</v>
      </c>
      <c r="BL280" s="23" t="s">
        <v>188</v>
      </c>
      <c r="BM280" s="23" t="s">
        <v>2362</v>
      </c>
    </row>
    <row r="281" s="1" customFormat="1" ht="16.5" customHeight="1">
      <c r="B281" s="45"/>
      <c r="C281" s="236" t="s">
        <v>701</v>
      </c>
      <c r="D281" s="236" t="s">
        <v>222</v>
      </c>
      <c r="E281" s="237" t="s">
        <v>2363</v>
      </c>
      <c r="F281" s="238" t="s">
        <v>2047</v>
      </c>
      <c r="G281" s="239" t="s">
        <v>225</v>
      </c>
      <c r="H281" s="240">
        <v>100</v>
      </c>
      <c r="I281" s="241"/>
      <c r="J281" s="242">
        <f>ROUND(I281*H281,2)</f>
        <v>0</v>
      </c>
      <c r="K281" s="238" t="s">
        <v>21</v>
      </c>
      <c r="L281" s="71"/>
      <c r="M281" s="243" t="s">
        <v>21</v>
      </c>
      <c r="N281" s="244" t="s">
        <v>43</v>
      </c>
      <c r="O281" s="46"/>
      <c r="P281" s="221">
        <f>O281*H281</f>
        <v>0</v>
      </c>
      <c r="Q281" s="221">
        <v>0</v>
      </c>
      <c r="R281" s="221">
        <f>Q281*H281</f>
        <v>0</v>
      </c>
      <c r="S281" s="221">
        <v>0</v>
      </c>
      <c r="T281" s="222">
        <f>S281*H281</f>
        <v>0</v>
      </c>
      <c r="AR281" s="23" t="s">
        <v>188</v>
      </c>
      <c r="AT281" s="23" t="s">
        <v>222</v>
      </c>
      <c r="AU281" s="23" t="s">
        <v>82</v>
      </c>
      <c r="AY281" s="23" t="s">
        <v>181</v>
      </c>
      <c r="BE281" s="223">
        <f>IF(N281="základní",J281,0)</f>
        <v>0</v>
      </c>
      <c r="BF281" s="223">
        <f>IF(N281="snížená",J281,0)</f>
        <v>0</v>
      </c>
      <c r="BG281" s="223">
        <f>IF(N281="zákl. přenesená",J281,0)</f>
        <v>0</v>
      </c>
      <c r="BH281" s="223">
        <f>IF(N281="sníž. přenesená",J281,0)</f>
        <v>0</v>
      </c>
      <c r="BI281" s="223">
        <f>IF(N281="nulová",J281,0)</f>
        <v>0</v>
      </c>
      <c r="BJ281" s="23" t="s">
        <v>80</v>
      </c>
      <c r="BK281" s="223">
        <f>ROUND(I281*H281,2)</f>
        <v>0</v>
      </c>
      <c r="BL281" s="23" t="s">
        <v>188</v>
      </c>
      <c r="BM281" s="23" t="s">
        <v>2364</v>
      </c>
    </row>
    <row r="282" s="1" customFormat="1" ht="16.5" customHeight="1">
      <c r="B282" s="45"/>
      <c r="C282" s="236" t="s">
        <v>705</v>
      </c>
      <c r="D282" s="236" t="s">
        <v>222</v>
      </c>
      <c r="E282" s="237" t="s">
        <v>2049</v>
      </c>
      <c r="F282" s="238" t="s">
        <v>2050</v>
      </c>
      <c r="G282" s="239" t="s">
        <v>449</v>
      </c>
      <c r="H282" s="240">
        <v>150</v>
      </c>
      <c r="I282" s="241"/>
      <c r="J282" s="242">
        <f>ROUND(I282*H282,2)</f>
        <v>0</v>
      </c>
      <c r="K282" s="238" t="s">
        <v>1685</v>
      </c>
      <c r="L282" s="71"/>
      <c r="M282" s="243" t="s">
        <v>21</v>
      </c>
      <c r="N282" s="244" t="s">
        <v>43</v>
      </c>
      <c r="O282" s="46"/>
      <c r="P282" s="221">
        <f>O282*H282</f>
        <v>0</v>
      </c>
      <c r="Q282" s="221">
        <v>0</v>
      </c>
      <c r="R282" s="221">
        <f>Q282*H282</f>
        <v>0</v>
      </c>
      <c r="S282" s="221">
        <v>0</v>
      </c>
      <c r="T282" s="222">
        <f>S282*H282</f>
        <v>0</v>
      </c>
      <c r="AR282" s="23" t="s">
        <v>188</v>
      </c>
      <c r="AT282" s="23" t="s">
        <v>222</v>
      </c>
      <c r="AU282" s="23" t="s">
        <v>82</v>
      </c>
      <c r="AY282" s="23" t="s">
        <v>181</v>
      </c>
      <c r="BE282" s="223">
        <f>IF(N282="základní",J282,0)</f>
        <v>0</v>
      </c>
      <c r="BF282" s="223">
        <f>IF(N282="snížená",J282,0)</f>
        <v>0</v>
      </c>
      <c r="BG282" s="223">
        <f>IF(N282="zákl. přenesená",J282,0)</f>
        <v>0</v>
      </c>
      <c r="BH282" s="223">
        <f>IF(N282="sníž. přenesená",J282,0)</f>
        <v>0</v>
      </c>
      <c r="BI282" s="223">
        <f>IF(N282="nulová",J282,0)</f>
        <v>0</v>
      </c>
      <c r="BJ282" s="23" t="s">
        <v>80</v>
      </c>
      <c r="BK282" s="223">
        <f>ROUND(I282*H282,2)</f>
        <v>0</v>
      </c>
      <c r="BL282" s="23" t="s">
        <v>188</v>
      </c>
      <c r="BM282" s="23" t="s">
        <v>2365</v>
      </c>
    </row>
    <row r="283" s="1" customFormat="1" ht="16.5" customHeight="1">
      <c r="B283" s="45"/>
      <c r="C283" s="236" t="s">
        <v>709</v>
      </c>
      <c r="D283" s="236" t="s">
        <v>222</v>
      </c>
      <c r="E283" s="237" t="s">
        <v>2366</v>
      </c>
      <c r="F283" s="238" t="s">
        <v>2053</v>
      </c>
      <c r="G283" s="239" t="s">
        <v>478</v>
      </c>
      <c r="H283" s="240">
        <v>0.23000000000000001</v>
      </c>
      <c r="I283" s="241"/>
      <c r="J283" s="242">
        <f>ROUND(I283*H283,2)</f>
        <v>0</v>
      </c>
      <c r="K283" s="238" t="s">
        <v>1685</v>
      </c>
      <c r="L283" s="71"/>
      <c r="M283" s="243" t="s">
        <v>21</v>
      </c>
      <c r="N283" s="244" t="s">
        <v>43</v>
      </c>
      <c r="O283" s="46"/>
      <c r="P283" s="221">
        <f>O283*H283</f>
        <v>0</v>
      </c>
      <c r="Q283" s="221">
        <v>0</v>
      </c>
      <c r="R283" s="221">
        <f>Q283*H283</f>
        <v>0</v>
      </c>
      <c r="S283" s="221">
        <v>0</v>
      </c>
      <c r="T283" s="222">
        <f>S283*H283</f>
        <v>0</v>
      </c>
      <c r="AR283" s="23" t="s">
        <v>188</v>
      </c>
      <c r="AT283" s="23" t="s">
        <v>222</v>
      </c>
      <c r="AU283" s="23" t="s">
        <v>82</v>
      </c>
      <c r="AY283" s="23" t="s">
        <v>181</v>
      </c>
      <c r="BE283" s="223">
        <f>IF(N283="základní",J283,0)</f>
        <v>0</v>
      </c>
      <c r="BF283" s="223">
        <f>IF(N283="snížená",J283,0)</f>
        <v>0</v>
      </c>
      <c r="BG283" s="223">
        <f>IF(N283="zákl. přenesená",J283,0)</f>
        <v>0</v>
      </c>
      <c r="BH283" s="223">
        <f>IF(N283="sníž. přenesená",J283,0)</f>
        <v>0</v>
      </c>
      <c r="BI283" s="223">
        <f>IF(N283="nulová",J283,0)</f>
        <v>0</v>
      </c>
      <c r="BJ283" s="23" t="s">
        <v>80</v>
      </c>
      <c r="BK283" s="223">
        <f>ROUND(I283*H283,2)</f>
        <v>0</v>
      </c>
      <c r="BL283" s="23" t="s">
        <v>188</v>
      </c>
      <c r="BM283" s="23" t="s">
        <v>2367</v>
      </c>
    </row>
    <row r="284" s="9" customFormat="1" ht="22.32" customHeight="1">
      <c r="B284" s="197"/>
      <c r="C284" s="198"/>
      <c r="D284" s="199" t="s">
        <v>71</v>
      </c>
      <c r="E284" s="259" t="s">
        <v>2078</v>
      </c>
      <c r="F284" s="259" t="s">
        <v>2079</v>
      </c>
      <c r="G284" s="198"/>
      <c r="H284" s="198"/>
      <c r="I284" s="201"/>
      <c r="J284" s="260">
        <f>BK284</f>
        <v>0</v>
      </c>
      <c r="K284" s="198"/>
      <c r="L284" s="203"/>
      <c r="M284" s="204"/>
      <c r="N284" s="205"/>
      <c r="O284" s="205"/>
      <c r="P284" s="206">
        <f>P285+P286+P287+P291+P293+P301+P305+P311+P319+P324+P327</f>
        <v>0</v>
      </c>
      <c r="Q284" s="205"/>
      <c r="R284" s="206">
        <f>R285+R286+R287+R291+R293+R301+R305+R311+R319+R324+R327</f>
        <v>0</v>
      </c>
      <c r="S284" s="205"/>
      <c r="T284" s="207">
        <f>T285+T286+T287+T291+T293+T301+T305+T311+T319+T324+T327</f>
        <v>0</v>
      </c>
      <c r="AR284" s="208" t="s">
        <v>80</v>
      </c>
      <c r="AT284" s="209" t="s">
        <v>71</v>
      </c>
      <c r="AU284" s="209" t="s">
        <v>82</v>
      </c>
      <c r="AY284" s="208" t="s">
        <v>181</v>
      </c>
      <c r="BK284" s="210">
        <f>BK285+BK286+BK287+BK291+BK293+BK301+BK305+BK311+BK319+BK324+BK327</f>
        <v>0</v>
      </c>
    </row>
    <row r="285" s="1" customFormat="1" ht="16.5" customHeight="1">
      <c r="B285" s="45"/>
      <c r="C285" s="236" t="s">
        <v>713</v>
      </c>
      <c r="D285" s="236" t="s">
        <v>222</v>
      </c>
      <c r="E285" s="237" t="s">
        <v>2091</v>
      </c>
      <c r="F285" s="238" t="s">
        <v>2081</v>
      </c>
      <c r="G285" s="239" t="s">
        <v>430</v>
      </c>
      <c r="H285" s="240">
        <v>2</v>
      </c>
      <c r="I285" s="241"/>
      <c r="J285" s="242">
        <f>ROUND(I285*H285,2)</f>
        <v>0</v>
      </c>
      <c r="K285" s="238" t="s">
        <v>1685</v>
      </c>
      <c r="L285" s="71"/>
      <c r="M285" s="243" t="s">
        <v>21</v>
      </c>
      <c r="N285" s="244" t="s">
        <v>43</v>
      </c>
      <c r="O285" s="46"/>
      <c r="P285" s="221">
        <f>O285*H285</f>
        <v>0</v>
      </c>
      <c r="Q285" s="221">
        <v>0</v>
      </c>
      <c r="R285" s="221">
        <f>Q285*H285</f>
        <v>0</v>
      </c>
      <c r="S285" s="221">
        <v>0</v>
      </c>
      <c r="T285" s="222">
        <f>S285*H285</f>
        <v>0</v>
      </c>
      <c r="AR285" s="23" t="s">
        <v>188</v>
      </c>
      <c r="AT285" s="23" t="s">
        <v>222</v>
      </c>
      <c r="AU285" s="23" t="s">
        <v>179</v>
      </c>
      <c r="AY285" s="23" t="s">
        <v>181</v>
      </c>
      <c r="BE285" s="223">
        <f>IF(N285="základní",J285,0)</f>
        <v>0</v>
      </c>
      <c r="BF285" s="223">
        <f>IF(N285="snížená",J285,0)</f>
        <v>0</v>
      </c>
      <c r="BG285" s="223">
        <f>IF(N285="zákl. přenesená",J285,0)</f>
        <v>0</v>
      </c>
      <c r="BH285" s="223">
        <f>IF(N285="sníž. přenesená",J285,0)</f>
        <v>0</v>
      </c>
      <c r="BI285" s="223">
        <f>IF(N285="nulová",J285,0)</f>
        <v>0</v>
      </c>
      <c r="BJ285" s="23" t="s">
        <v>80</v>
      </c>
      <c r="BK285" s="223">
        <f>ROUND(I285*H285,2)</f>
        <v>0</v>
      </c>
      <c r="BL285" s="23" t="s">
        <v>188</v>
      </c>
      <c r="BM285" s="23" t="s">
        <v>2368</v>
      </c>
    </row>
    <row r="286" s="1" customFormat="1" ht="16.5" customHeight="1">
      <c r="B286" s="45"/>
      <c r="C286" s="236" t="s">
        <v>717</v>
      </c>
      <c r="D286" s="236" t="s">
        <v>222</v>
      </c>
      <c r="E286" s="237" t="s">
        <v>2086</v>
      </c>
      <c r="F286" s="238" t="s">
        <v>2087</v>
      </c>
      <c r="G286" s="239" t="s">
        <v>430</v>
      </c>
      <c r="H286" s="240">
        <v>2</v>
      </c>
      <c r="I286" s="241"/>
      <c r="J286" s="242">
        <f>ROUND(I286*H286,2)</f>
        <v>0</v>
      </c>
      <c r="K286" s="238" t="s">
        <v>1685</v>
      </c>
      <c r="L286" s="71"/>
      <c r="M286" s="243" t="s">
        <v>21</v>
      </c>
      <c r="N286" s="244" t="s">
        <v>43</v>
      </c>
      <c r="O286" s="46"/>
      <c r="P286" s="221">
        <f>O286*H286</f>
        <v>0</v>
      </c>
      <c r="Q286" s="221">
        <v>0</v>
      </c>
      <c r="R286" s="221">
        <f>Q286*H286</f>
        <v>0</v>
      </c>
      <c r="S286" s="221">
        <v>0</v>
      </c>
      <c r="T286" s="222">
        <f>S286*H286</f>
        <v>0</v>
      </c>
      <c r="AR286" s="23" t="s">
        <v>188</v>
      </c>
      <c r="AT286" s="23" t="s">
        <v>222</v>
      </c>
      <c r="AU286" s="23" t="s">
        <v>179</v>
      </c>
      <c r="AY286" s="23" t="s">
        <v>181</v>
      </c>
      <c r="BE286" s="223">
        <f>IF(N286="základní",J286,0)</f>
        <v>0</v>
      </c>
      <c r="BF286" s="223">
        <f>IF(N286="snížená",J286,0)</f>
        <v>0</v>
      </c>
      <c r="BG286" s="223">
        <f>IF(N286="zákl. přenesená",J286,0)</f>
        <v>0</v>
      </c>
      <c r="BH286" s="223">
        <f>IF(N286="sníž. přenesená",J286,0)</f>
        <v>0</v>
      </c>
      <c r="BI286" s="223">
        <f>IF(N286="nulová",J286,0)</f>
        <v>0</v>
      </c>
      <c r="BJ286" s="23" t="s">
        <v>80</v>
      </c>
      <c r="BK286" s="223">
        <f>ROUND(I286*H286,2)</f>
        <v>0</v>
      </c>
      <c r="BL286" s="23" t="s">
        <v>188</v>
      </c>
      <c r="BM286" s="23" t="s">
        <v>2369</v>
      </c>
    </row>
    <row r="287" s="12" customFormat="1" ht="21.6" customHeight="1">
      <c r="B287" s="261"/>
      <c r="C287" s="262"/>
      <c r="D287" s="263" t="s">
        <v>71</v>
      </c>
      <c r="E287" s="263" t="s">
        <v>2089</v>
      </c>
      <c r="F287" s="263" t="s">
        <v>2090</v>
      </c>
      <c r="G287" s="262"/>
      <c r="H287" s="262"/>
      <c r="I287" s="264"/>
      <c r="J287" s="265">
        <f>BK287</f>
        <v>0</v>
      </c>
      <c r="K287" s="262"/>
      <c r="L287" s="266"/>
      <c r="M287" s="267"/>
      <c r="N287" s="268"/>
      <c r="O287" s="268"/>
      <c r="P287" s="269">
        <f>SUM(P288:P290)</f>
        <v>0</v>
      </c>
      <c r="Q287" s="268"/>
      <c r="R287" s="269">
        <f>SUM(R288:R290)</f>
        <v>0</v>
      </c>
      <c r="S287" s="268"/>
      <c r="T287" s="270">
        <f>SUM(T288:T290)</f>
        <v>0</v>
      </c>
      <c r="AR287" s="271" t="s">
        <v>80</v>
      </c>
      <c r="AT287" s="272" t="s">
        <v>71</v>
      </c>
      <c r="AU287" s="272" t="s">
        <v>179</v>
      </c>
      <c r="AY287" s="271" t="s">
        <v>181</v>
      </c>
      <c r="BK287" s="273">
        <f>SUM(BK288:BK290)</f>
        <v>0</v>
      </c>
    </row>
    <row r="288" s="1" customFormat="1" ht="16.5" customHeight="1">
      <c r="B288" s="45"/>
      <c r="C288" s="236" t="s">
        <v>721</v>
      </c>
      <c r="D288" s="236" t="s">
        <v>222</v>
      </c>
      <c r="E288" s="237" t="s">
        <v>2091</v>
      </c>
      <c r="F288" s="238" t="s">
        <v>2081</v>
      </c>
      <c r="G288" s="239" t="s">
        <v>430</v>
      </c>
      <c r="H288" s="240">
        <v>5</v>
      </c>
      <c r="I288" s="241"/>
      <c r="J288" s="242">
        <f>ROUND(I288*H288,2)</f>
        <v>0</v>
      </c>
      <c r="K288" s="238" t="s">
        <v>1685</v>
      </c>
      <c r="L288" s="71"/>
      <c r="M288" s="243" t="s">
        <v>21</v>
      </c>
      <c r="N288" s="244" t="s">
        <v>43</v>
      </c>
      <c r="O288" s="46"/>
      <c r="P288" s="221">
        <f>O288*H288</f>
        <v>0</v>
      </c>
      <c r="Q288" s="221">
        <v>0</v>
      </c>
      <c r="R288" s="221">
        <f>Q288*H288</f>
        <v>0</v>
      </c>
      <c r="S288" s="221">
        <v>0</v>
      </c>
      <c r="T288" s="222">
        <f>S288*H288</f>
        <v>0</v>
      </c>
      <c r="AR288" s="23" t="s">
        <v>188</v>
      </c>
      <c r="AT288" s="23" t="s">
        <v>222</v>
      </c>
      <c r="AU288" s="23" t="s">
        <v>188</v>
      </c>
      <c r="AY288" s="23" t="s">
        <v>181</v>
      </c>
      <c r="BE288" s="223">
        <f>IF(N288="základní",J288,0)</f>
        <v>0</v>
      </c>
      <c r="BF288" s="223">
        <f>IF(N288="snížená",J288,0)</f>
        <v>0</v>
      </c>
      <c r="BG288" s="223">
        <f>IF(N288="zákl. přenesená",J288,0)</f>
        <v>0</v>
      </c>
      <c r="BH288" s="223">
        <f>IF(N288="sníž. přenesená",J288,0)</f>
        <v>0</v>
      </c>
      <c r="BI288" s="223">
        <f>IF(N288="nulová",J288,0)</f>
        <v>0</v>
      </c>
      <c r="BJ288" s="23" t="s">
        <v>80</v>
      </c>
      <c r="BK288" s="223">
        <f>ROUND(I288*H288,2)</f>
        <v>0</v>
      </c>
      <c r="BL288" s="23" t="s">
        <v>188</v>
      </c>
      <c r="BM288" s="23" t="s">
        <v>2370</v>
      </c>
    </row>
    <row r="289" s="1" customFormat="1" ht="16.5" customHeight="1">
      <c r="B289" s="45"/>
      <c r="C289" s="236" t="s">
        <v>725</v>
      </c>
      <c r="D289" s="236" t="s">
        <v>222</v>
      </c>
      <c r="E289" s="237" t="s">
        <v>2086</v>
      </c>
      <c r="F289" s="238" t="s">
        <v>2087</v>
      </c>
      <c r="G289" s="239" t="s">
        <v>430</v>
      </c>
      <c r="H289" s="240">
        <v>3</v>
      </c>
      <c r="I289" s="241"/>
      <c r="J289" s="242">
        <f>ROUND(I289*H289,2)</f>
        <v>0</v>
      </c>
      <c r="K289" s="238" t="s">
        <v>1685</v>
      </c>
      <c r="L289" s="71"/>
      <c r="M289" s="243" t="s">
        <v>21</v>
      </c>
      <c r="N289" s="244" t="s">
        <v>43</v>
      </c>
      <c r="O289" s="46"/>
      <c r="P289" s="221">
        <f>O289*H289</f>
        <v>0</v>
      </c>
      <c r="Q289" s="221">
        <v>0</v>
      </c>
      <c r="R289" s="221">
        <f>Q289*H289</f>
        <v>0</v>
      </c>
      <c r="S289" s="221">
        <v>0</v>
      </c>
      <c r="T289" s="222">
        <f>S289*H289</f>
        <v>0</v>
      </c>
      <c r="AR289" s="23" t="s">
        <v>188</v>
      </c>
      <c r="AT289" s="23" t="s">
        <v>222</v>
      </c>
      <c r="AU289" s="23" t="s">
        <v>188</v>
      </c>
      <c r="AY289" s="23" t="s">
        <v>181</v>
      </c>
      <c r="BE289" s="223">
        <f>IF(N289="základní",J289,0)</f>
        <v>0</v>
      </c>
      <c r="BF289" s="223">
        <f>IF(N289="snížená",J289,0)</f>
        <v>0</v>
      </c>
      <c r="BG289" s="223">
        <f>IF(N289="zákl. přenesená",J289,0)</f>
        <v>0</v>
      </c>
      <c r="BH289" s="223">
        <f>IF(N289="sníž. přenesená",J289,0)</f>
        <v>0</v>
      </c>
      <c r="BI289" s="223">
        <f>IF(N289="nulová",J289,0)</f>
        <v>0</v>
      </c>
      <c r="BJ289" s="23" t="s">
        <v>80</v>
      </c>
      <c r="BK289" s="223">
        <f>ROUND(I289*H289,2)</f>
        <v>0</v>
      </c>
      <c r="BL289" s="23" t="s">
        <v>188</v>
      </c>
      <c r="BM289" s="23" t="s">
        <v>2371</v>
      </c>
    </row>
    <row r="290" s="1" customFormat="1" ht="16.5" customHeight="1">
      <c r="B290" s="45"/>
      <c r="C290" s="236" t="s">
        <v>729</v>
      </c>
      <c r="D290" s="236" t="s">
        <v>222</v>
      </c>
      <c r="E290" s="237" t="s">
        <v>2095</v>
      </c>
      <c r="F290" s="238" t="s">
        <v>2096</v>
      </c>
      <c r="G290" s="239" t="s">
        <v>430</v>
      </c>
      <c r="H290" s="240">
        <v>1</v>
      </c>
      <c r="I290" s="241"/>
      <c r="J290" s="242">
        <f>ROUND(I290*H290,2)</f>
        <v>0</v>
      </c>
      <c r="K290" s="238" t="s">
        <v>1685</v>
      </c>
      <c r="L290" s="71"/>
      <c r="M290" s="243" t="s">
        <v>21</v>
      </c>
      <c r="N290" s="244" t="s">
        <v>43</v>
      </c>
      <c r="O290" s="46"/>
      <c r="P290" s="221">
        <f>O290*H290</f>
        <v>0</v>
      </c>
      <c r="Q290" s="221">
        <v>0</v>
      </c>
      <c r="R290" s="221">
        <f>Q290*H290</f>
        <v>0</v>
      </c>
      <c r="S290" s="221">
        <v>0</v>
      </c>
      <c r="T290" s="222">
        <f>S290*H290</f>
        <v>0</v>
      </c>
      <c r="AR290" s="23" t="s">
        <v>188</v>
      </c>
      <c r="AT290" s="23" t="s">
        <v>222</v>
      </c>
      <c r="AU290" s="23" t="s">
        <v>188</v>
      </c>
      <c r="AY290" s="23" t="s">
        <v>181</v>
      </c>
      <c r="BE290" s="223">
        <f>IF(N290="základní",J290,0)</f>
        <v>0</v>
      </c>
      <c r="BF290" s="223">
        <f>IF(N290="snížená",J290,0)</f>
        <v>0</v>
      </c>
      <c r="BG290" s="223">
        <f>IF(N290="zákl. přenesená",J290,0)</f>
        <v>0</v>
      </c>
      <c r="BH290" s="223">
        <f>IF(N290="sníž. přenesená",J290,0)</f>
        <v>0</v>
      </c>
      <c r="BI290" s="223">
        <f>IF(N290="nulová",J290,0)</f>
        <v>0</v>
      </c>
      <c r="BJ290" s="23" t="s">
        <v>80</v>
      </c>
      <c r="BK290" s="223">
        <f>ROUND(I290*H290,2)</f>
        <v>0</v>
      </c>
      <c r="BL290" s="23" t="s">
        <v>188</v>
      </c>
      <c r="BM290" s="23" t="s">
        <v>2372</v>
      </c>
    </row>
    <row r="291" s="12" customFormat="1" ht="21.6" customHeight="1">
      <c r="B291" s="261"/>
      <c r="C291" s="262"/>
      <c r="D291" s="263" t="s">
        <v>71</v>
      </c>
      <c r="E291" s="263" t="s">
        <v>2373</v>
      </c>
      <c r="F291" s="263" t="s">
        <v>2374</v>
      </c>
      <c r="G291" s="262"/>
      <c r="H291" s="262"/>
      <c r="I291" s="264"/>
      <c r="J291" s="265">
        <f>BK291</f>
        <v>0</v>
      </c>
      <c r="K291" s="262"/>
      <c r="L291" s="266"/>
      <c r="M291" s="267"/>
      <c r="N291" s="268"/>
      <c r="O291" s="268"/>
      <c r="P291" s="269">
        <f>P292</f>
        <v>0</v>
      </c>
      <c r="Q291" s="268"/>
      <c r="R291" s="269">
        <f>R292</f>
        <v>0</v>
      </c>
      <c r="S291" s="268"/>
      <c r="T291" s="270">
        <f>T292</f>
        <v>0</v>
      </c>
      <c r="AR291" s="271" t="s">
        <v>80</v>
      </c>
      <c r="AT291" s="272" t="s">
        <v>71</v>
      </c>
      <c r="AU291" s="272" t="s">
        <v>179</v>
      </c>
      <c r="AY291" s="271" t="s">
        <v>181</v>
      </c>
      <c r="BK291" s="273">
        <f>BK292</f>
        <v>0</v>
      </c>
    </row>
    <row r="292" s="1" customFormat="1" ht="16.5" customHeight="1">
      <c r="B292" s="45"/>
      <c r="C292" s="236" t="s">
        <v>733</v>
      </c>
      <c r="D292" s="236" t="s">
        <v>222</v>
      </c>
      <c r="E292" s="237" t="s">
        <v>2375</v>
      </c>
      <c r="F292" s="238" t="s">
        <v>2376</v>
      </c>
      <c r="G292" s="239" t="s">
        <v>430</v>
      </c>
      <c r="H292" s="240">
        <v>5</v>
      </c>
      <c r="I292" s="241"/>
      <c r="J292" s="242">
        <f>ROUND(I292*H292,2)</f>
        <v>0</v>
      </c>
      <c r="K292" s="238" t="s">
        <v>1685</v>
      </c>
      <c r="L292" s="71"/>
      <c r="M292" s="243" t="s">
        <v>21</v>
      </c>
      <c r="N292" s="244" t="s">
        <v>43</v>
      </c>
      <c r="O292" s="46"/>
      <c r="P292" s="221">
        <f>O292*H292</f>
        <v>0</v>
      </c>
      <c r="Q292" s="221">
        <v>0</v>
      </c>
      <c r="R292" s="221">
        <f>Q292*H292</f>
        <v>0</v>
      </c>
      <c r="S292" s="221">
        <v>0</v>
      </c>
      <c r="T292" s="222">
        <f>S292*H292</f>
        <v>0</v>
      </c>
      <c r="AR292" s="23" t="s">
        <v>188</v>
      </c>
      <c r="AT292" s="23" t="s">
        <v>222</v>
      </c>
      <c r="AU292" s="23" t="s">
        <v>188</v>
      </c>
      <c r="AY292" s="23" t="s">
        <v>181</v>
      </c>
      <c r="BE292" s="223">
        <f>IF(N292="základní",J292,0)</f>
        <v>0</v>
      </c>
      <c r="BF292" s="223">
        <f>IF(N292="snížená",J292,0)</f>
        <v>0</v>
      </c>
      <c r="BG292" s="223">
        <f>IF(N292="zákl. přenesená",J292,0)</f>
        <v>0</v>
      </c>
      <c r="BH292" s="223">
        <f>IF(N292="sníž. přenesená",J292,0)</f>
        <v>0</v>
      </c>
      <c r="BI292" s="223">
        <f>IF(N292="nulová",J292,0)</f>
        <v>0</v>
      </c>
      <c r="BJ292" s="23" t="s">
        <v>80</v>
      </c>
      <c r="BK292" s="223">
        <f>ROUND(I292*H292,2)</f>
        <v>0</v>
      </c>
      <c r="BL292" s="23" t="s">
        <v>188</v>
      </c>
      <c r="BM292" s="23" t="s">
        <v>2377</v>
      </c>
    </row>
    <row r="293" s="12" customFormat="1" ht="21.6" customHeight="1">
      <c r="B293" s="261"/>
      <c r="C293" s="262"/>
      <c r="D293" s="263" t="s">
        <v>71</v>
      </c>
      <c r="E293" s="263" t="s">
        <v>2098</v>
      </c>
      <c r="F293" s="263" t="s">
        <v>2099</v>
      </c>
      <c r="G293" s="262"/>
      <c r="H293" s="262"/>
      <c r="I293" s="264"/>
      <c r="J293" s="265">
        <f>BK293</f>
        <v>0</v>
      </c>
      <c r="K293" s="262"/>
      <c r="L293" s="266"/>
      <c r="M293" s="267"/>
      <c r="N293" s="268"/>
      <c r="O293" s="268"/>
      <c r="P293" s="269">
        <f>SUM(P294:P300)</f>
        <v>0</v>
      </c>
      <c r="Q293" s="268"/>
      <c r="R293" s="269">
        <f>SUM(R294:R300)</f>
        <v>0</v>
      </c>
      <c r="S293" s="268"/>
      <c r="T293" s="270">
        <f>SUM(T294:T300)</f>
        <v>0</v>
      </c>
      <c r="AR293" s="271" t="s">
        <v>80</v>
      </c>
      <c r="AT293" s="272" t="s">
        <v>71</v>
      </c>
      <c r="AU293" s="272" t="s">
        <v>179</v>
      </c>
      <c r="AY293" s="271" t="s">
        <v>181</v>
      </c>
      <c r="BK293" s="273">
        <f>SUM(BK294:BK300)</f>
        <v>0</v>
      </c>
    </row>
    <row r="294" s="1" customFormat="1" ht="16.5" customHeight="1">
      <c r="B294" s="45"/>
      <c r="C294" s="236" t="s">
        <v>738</v>
      </c>
      <c r="D294" s="236" t="s">
        <v>222</v>
      </c>
      <c r="E294" s="237" t="s">
        <v>2100</v>
      </c>
      <c r="F294" s="238" t="s">
        <v>2081</v>
      </c>
      <c r="G294" s="239" t="s">
        <v>182</v>
      </c>
      <c r="H294" s="240">
        <v>17</v>
      </c>
      <c r="I294" s="241"/>
      <c r="J294" s="242">
        <f>ROUND(I294*H294,2)</f>
        <v>0</v>
      </c>
      <c r="K294" s="238" t="s">
        <v>1685</v>
      </c>
      <c r="L294" s="71"/>
      <c r="M294" s="243" t="s">
        <v>21</v>
      </c>
      <c r="N294" s="244" t="s">
        <v>43</v>
      </c>
      <c r="O294" s="46"/>
      <c r="P294" s="221">
        <f>O294*H294</f>
        <v>0</v>
      </c>
      <c r="Q294" s="221">
        <v>0</v>
      </c>
      <c r="R294" s="221">
        <f>Q294*H294</f>
        <v>0</v>
      </c>
      <c r="S294" s="221">
        <v>0</v>
      </c>
      <c r="T294" s="222">
        <f>S294*H294</f>
        <v>0</v>
      </c>
      <c r="AR294" s="23" t="s">
        <v>188</v>
      </c>
      <c r="AT294" s="23" t="s">
        <v>222</v>
      </c>
      <c r="AU294" s="23" t="s">
        <v>188</v>
      </c>
      <c r="AY294" s="23" t="s">
        <v>181</v>
      </c>
      <c r="BE294" s="223">
        <f>IF(N294="základní",J294,0)</f>
        <v>0</v>
      </c>
      <c r="BF294" s="223">
        <f>IF(N294="snížená",J294,0)</f>
        <v>0</v>
      </c>
      <c r="BG294" s="223">
        <f>IF(N294="zákl. přenesená",J294,0)</f>
        <v>0</v>
      </c>
      <c r="BH294" s="223">
        <f>IF(N294="sníž. přenesená",J294,0)</f>
        <v>0</v>
      </c>
      <c r="BI294" s="223">
        <f>IF(N294="nulová",J294,0)</f>
        <v>0</v>
      </c>
      <c r="BJ294" s="23" t="s">
        <v>80</v>
      </c>
      <c r="BK294" s="223">
        <f>ROUND(I294*H294,2)</f>
        <v>0</v>
      </c>
      <c r="BL294" s="23" t="s">
        <v>188</v>
      </c>
      <c r="BM294" s="23" t="s">
        <v>2378</v>
      </c>
    </row>
    <row r="295" s="1" customFormat="1" ht="16.5" customHeight="1">
      <c r="B295" s="45"/>
      <c r="C295" s="236" t="s">
        <v>742</v>
      </c>
      <c r="D295" s="236" t="s">
        <v>222</v>
      </c>
      <c r="E295" s="237" t="s">
        <v>2102</v>
      </c>
      <c r="F295" s="238" t="s">
        <v>2103</v>
      </c>
      <c r="G295" s="239" t="s">
        <v>182</v>
      </c>
      <c r="H295" s="240">
        <v>3</v>
      </c>
      <c r="I295" s="241"/>
      <c r="J295" s="242">
        <f>ROUND(I295*H295,2)</f>
        <v>0</v>
      </c>
      <c r="K295" s="238" t="s">
        <v>1685</v>
      </c>
      <c r="L295" s="71"/>
      <c r="M295" s="243" t="s">
        <v>21</v>
      </c>
      <c r="N295" s="244" t="s">
        <v>43</v>
      </c>
      <c r="O295" s="46"/>
      <c r="P295" s="221">
        <f>O295*H295</f>
        <v>0</v>
      </c>
      <c r="Q295" s="221">
        <v>0</v>
      </c>
      <c r="R295" s="221">
        <f>Q295*H295</f>
        <v>0</v>
      </c>
      <c r="S295" s="221">
        <v>0</v>
      </c>
      <c r="T295" s="222">
        <f>S295*H295</f>
        <v>0</v>
      </c>
      <c r="AR295" s="23" t="s">
        <v>188</v>
      </c>
      <c r="AT295" s="23" t="s">
        <v>222</v>
      </c>
      <c r="AU295" s="23" t="s">
        <v>188</v>
      </c>
      <c r="AY295" s="23" t="s">
        <v>181</v>
      </c>
      <c r="BE295" s="223">
        <f>IF(N295="základní",J295,0)</f>
        <v>0</v>
      </c>
      <c r="BF295" s="223">
        <f>IF(N295="snížená",J295,0)</f>
        <v>0</v>
      </c>
      <c r="BG295" s="223">
        <f>IF(N295="zákl. přenesená",J295,0)</f>
        <v>0</v>
      </c>
      <c r="BH295" s="223">
        <f>IF(N295="sníž. přenesená",J295,0)</f>
        <v>0</v>
      </c>
      <c r="BI295" s="223">
        <f>IF(N295="nulová",J295,0)</f>
        <v>0</v>
      </c>
      <c r="BJ295" s="23" t="s">
        <v>80</v>
      </c>
      <c r="BK295" s="223">
        <f>ROUND(I295*H295,2)</f>
        <v>0</v>
      </c>
      <c r="BL295" s="23" t="s">
        <v>188</v>
      </c>
      <c r="BM295" s="23" t="s">
        <v>2379</v>
      </c>
    </row>
    <row r="296" s="1" customFormat="1" ht="16.5" customHeight="1">
      <c r="B296" s="45"/>
      <c r="C296" s="236" t="s">
        <v>746</v>
      </c>
      <c r="D296" s="236" t="s">
        <v>222</v>
      </c>
      <c r="E296" s="237" t="s">
        <v>2105</v>
      </c>
      <c r="F296" s="238" t="s">
        <v>2087</v>
      </c>
      <c r="G296" s="239" t="s">
        <v>182</v>
      </c>
      <c r="H296" s="240">
        <v>20</v>
      </c>
      <c r="I296" s="241"/>
      <c r="J296" s="242">
        <f>ROUND(I296*H296,2)</f>
        <v>0</v>
      </c>
      <c r="K296" s="238" t="s">
        <v>1685</v>
      </c>
      <c r="L296" s="71"/>
      <c r="M296" s="243" t="s">
        <v>21</v>
      </c>
      <c r="N296" s="244" t="s">
        <v>43</v>
      </c>
      <c r="O296" s="46"/>
      <c r="P296" s="221">
        <f>O296*H296</f>
        <v>0</v>
      </c>
      <c r="Q296" s="221">
        <v>0</v>
      </c>
      <c r="R296" s="221">
        <f>Q296*H296</f>
        <v>0</v>
      </c>
      <c r="S296" s="221">
        <v>0</v>
      </c>
      <c r="T296" s="222">
        <f>S296*H296</f>
        <v>0</v>
      </c>
      <c r="AR296" s="23" t="s">
        <v>188</v>
      </c>
      <c r="AT296" s="23" t="s">
        <v>222</v>
      </c>
      <c r="AU296" s="23" t="s">
        <v>188</v>
      </c>
      <c r="AY296" s="23" t="s">
        <v>181</v>
      </c>
      <c r="BE296" s="223">
        <f>IF(N296="základní",J296,0)</f>
        <v>0</v>
      </c>
      <c r="BF296" s="223">
        <f>IF(N296="snížená",J296,0)</f>
        <v>0</v>
      </c>
      <c r="BG296" s="223">
        <f>IF(N296="zákl. přenesená",J296,0)</f>
        <v>0</v>
      </c>
      <c r="BH296" s="223">
        <f>IF(N296="sníž. přenesená",J296,0)</f>
        <v>0</v>
      </c>
      <c r="BI296" s="223">
        <f>IF(N296="nulová",J296,0)</f>
        <v>0</v>
      </c>
      <c r="BJ296" s="23" t="s">
        <v>80</v>
      </c>
      <c r="BK296" s="223">
        <f>ROUND(I296*H296,2)</f>
        <v>0</v>
      </c>
      <c r="BL296" s="23" t="s">
        <v>188</v>
      </c>
      <c r="BM296" s="23" t="s">
        <v>2380</v>
      </c>
    </row>
    <row r="297" s="1" customFormat="1" ht="16.5" customHeight="1">
      <c r="B297" s="45"/>
      <c r="C297" s="236" t="s">
        <v>750</v>
      </c>
      <c r="D297" s="236" t="s">
        <v>222</v>
      </c>
      <c r="E297" s="237" t="s">
        <v>2107</v>
      </c>
      <c r="F297" s="238" t="s">
        <v>2096</v>
      </c>
      <c r="G297" s="239" t="s">
        <v>182</v>
      </c>
      <c r="H297" s="240">
        <v>5</v>
      </c>
      <c r="I297" s="241"/>
      <c r="J297" s="242">
        <f>ROUND(I297*H297,2)</f>
        <v>0</v>
      </c>
      <c r="K297" s="238" t="s">
        <v>1685</v>
      </c>
      <c r="L297" s="71"/>
      <c r="M297" s="243" t="s">
        <v>21</v>
      </c>
      <c r="N297" s="244" t="s">
        <v>43</v>
      </c>
      <c r="O297" s="46"/>
      <c r="P297" s="221">
        <f>O297*H297</f>
        <v>0</v>
      </c>
      <c r="Q297" s="221">
        <v>0</v>
      </c>
      <c r="R297" s="221">
        <f>Q297*H297</f>
        <v>0</v>
      </c>
      <c r="S297" s="221">
        <v>0</v>
      </c>
      <c r="T297" s="222">
        <f>S297*H297</f>
        <v>0</v>
      </c>
      <c r="AR297" s="23" t="s">
        <v>188</v>
      </c>
      <c r="AT297" s="23" t="s">
        <v>222</v>
      </c>
      <c r="AU297" s="23" t="s">
        <v>188</v>
      </c>
      <c r="AY297" s="23" t="s">
        <v>181</v>
      </c>
      <c r="BE297" s="223">
        <f>IF(N297="základní",J297,0)</f>
        <v>0</v>
      </c>
      <c r="BF297" s="223">
        <f>IF(N297="snížená",J297,0)</f>
        <v>0</v>
      </c>
      <c r="BG297" s="223">
        <f>IF(N297="zákl. přenesená",J297,0)</f>
        <v>0</v>
      </c>
      <c r="BH297" s="223">
        <f>IF(N297="sníž. přenesená",J297,0)</f>
        <v>0</v>
      </c>
      <c r="BI297" s="223">
        <f>IF(N297="nulová",J297,0)</f>
        <v>0</v>
      </c>
      <c r="BJ297" s="23" t="s">
        <v>80</v>
      </c>
      <c r="BK297" s="223">
        <f>ROUND(I297*H297,2)</f>
        <v>0</v>
      </c>
      <c r="BL297" s="23" t="s">
        <v>188</v>
      </c>
      <c r="BM297" s="23" t="s">
        <v>2381</v>
      </c>
    </row>
    <row r="298" s="1" customFormat="1" ht="16.5" customHeight="1">
      <c r="B298" s="45"/>
      <c r="C298" s="236" t="s">
        <v>754</v>
      </c>
      <c r="D298" s="236" t="s">
        <v>222</v>
      </c>
      <c r="E298" s="237" t="s">
        <v>2109</v>
      </c>
      <c r="F298" s="238" t="s">
        <v>2110</v>
      </c>
      <c r="G298" s="239" t="s">
        <v>182</v>
      </c>
      <c r="H298" s="240">
        <v>1</v>
      </c>
      <c r="I298" s="241"/>
      <c r="J298" s="242">
        <f>ROUND(I298*H298,2)</f>
        <v>0</v>
      </c>
      <c r="K298" s="238" t="s">
        <v>1685</v>
      </c>
      <c r="L298" s="71"/>
      <c r="M298" s="243" t="s">
        <v>21</v>
      </c>
      <c r="N298" s="244" t="s">
        <v>43</v>
      </c>
      <c r="O298" s="46"/>
      <c r="P298" s="221">
        <f>O298*H298</f>
        <v>0</v>
      </c>
      <c r="Q298" s="221">
        <v>0</v>
      </c>
      <c r="R298" s="221">
        <f>Q298*H298</f>
        <v>0</v>
      </c>
      <c r="S298" s="221">
        <v>0</v>
      </c>
      <c r="T298" s="222">
        <f>S298*H298</f>
        <v>0</v>
      </c>
      <c r="AR298" s="23" t="s">
        <v>188</v>
      </c>
      <c r="AT298" s="23" t="s">
        <v>222</v>
      </c>
      <c r="AU298" s="23" t="s">
        <v>188</v>
      </c>
      <c r="AY298" s="23" t="s">
        <v>181</v>
      </c>
      <c r="BE298" s="223">
        <f>IF(N298="základní",J298,0)</f>
        <v>0</v>
      </c>
      <c r="BF298" s="223">
        <f>IF(N298="snížená",J298,0)</f>
        <v>0</v>
      </c>
      <c r="BG298" s="223">
        <f>IF(N298="zákl. přenesená",J298,0)</f>
        <v>0</v>
      </c>
      <c r="BH298" s="223">
        <f>IF(N298="sníž. přenesená",J298,0)</f>
        <v>0</v>
      </c>
      <c r="BI298" s="223">
        <f>IF(N298="nulová",J298,0)</f>
        <v>0</v>
      </c>
      <c r="BJ298" s="23" t="s">
        <v>80</v>
      </c>
      <c r="BK298" s="223">
        <f>ROUND(I298*H298,2)</f>
        <v>0</v>
      </c>
      <c r="BL298" s="23" t="s">
        <v>188</v>
      </c>
      <c r="BM298" s="23" t="s">
        <v>2382</v>
      </c>
    </row>
    <row r="299" s="1" customFormat="1" ht="16.5" customHeight="1">
      <c r="B299" s="45"/>
      <c r="C299" s="236" t="s">
        <v>758</v>
      </c>
      <c r="D299" s="236" t="s">
        <v>222</v>
      </c>
      <c r="E299" s="237" t="s">
        <v>2383</v>
      </c>
      <c r="F299" s="238" t="s">
        <v>2116</v>
      </c>
      <c r="G299" s="239" t="s">
        <v>182</v>
      </c>
      <c r="H299" s="240">
        <v>10</v>
      </c>
      <c r="I299" s="241"/>
      <c r="J299" s="242">
        <f>ROUND(I299*H299,2)</f>
        <v>0</v>
      </c>
      <c r="K299" s="238" t="s">
        <v>1685</v>
      </c>
      <c r="L299" s="71"/>
      <c r="M299" s="243" t="s">
        <v>21</v>
      </c>
      <c r="N299" s="244" t="s">
        <v>43</v>
      </c>
      <c r="O299" s="46"/>
      <c r="P299" s="221">
        <f>O299*H299</f>
        <v>0</v>
      </c>
      <c r="Q299" s="221">
        <v>0</v>
      </c>
      <c r="R299" s="221">
        <f>Q299*H299</f>
        <v>0</v>
      </c>
      <c r="S299" s="221">
        <v>0</v>
      </c>
      <c r="T299" s="222">
        <f>S299*H299</f>
        <v>0</v>
      </c>
      <c r="AR299" s="23" t="s">
        <v>188</v>
      </c>
      <c r="AT299" s="23" t="s">
        <v>222</v>
      </c>
      <c r="AU299" s="23" t="s">
        <v>188</v>
      </c>
      <c r="AY299" s="23" t="s">
        <v>181</v>
      </c>
      <c r="BE299" s="223">
        <f>IF(N299="základní",J299,0)</f>
        <v>0</v>
      </c>
      <c r="BF299" s="223">
        <f>IF(N299="snížená",J299,0)</f>
        <v>0</v>
      </c>
      <c r="BG299" s="223">
        <f>IF(N299="zákl. přenesená",J299,0)</f>
        <v>0</v>
      </c>
      <c r="BH299" s="223">
        <f>IF(N299="sníž. přenesená",J299,0)</f>
        <v>0</v>
      </c>
      <c r="BI299" s="223">
        <f>IF(N299="nulová",J299,0)</f>
        <v>0</v>
      </c>
      <c r="BJ299" s="23" t="s">
        <v>80</v>
      </c>
      <c r="BK299" s="223">
        <f>ROUND(I299*H299,2)</f>
        <v>0</v>
      </c>
      <c r="BL299" s="23" t="s">
        <v>188</v>
      </c>
      <c r="BM299" s="23" t="s">
        <v>2384</v>
      </c>
    </row>
    <row r="300" s="1" customFormat="1" ht="16.5" customHeight="1">
      <c r="B300" s="45"/>
      <c r="C300" s="236" t="s">
        <v>762</v>
      </c>
      <c r="D300" s="236" t="s">
        <v>222</v>
      </c>
      <c r="E300" s="237" t="s">
        <v>2385</v>
      </c>
      <c r="F300" s="238" t="s">
        <v>2386</v>
      </c>
      <c r="G300" s="239" t="s">
        <v>182</v>
      </c>
      <c r="H300" s="240">
        <v>5</v>
      </c>
      <c r="I300" s="241"/>
      <c r="J300" s="242">
        <f>ROUND(I300*H300,2)</f>
        <v>0</v>
      </c>
      <c r="K300" s="238" t="s">
        <v>1685</v>
      </c>
      <c r="L300" s="71"/>
      <c r="M300" s="243" t="s">
        <v>21</v>
      </c>
      <c r="N300" s="244" t="s">
        <v>43</v>
      </c>
      <c r="O300" s="46"/>
      <c r="P300" s="221">
        <f>O300*H300</f>
        <v>0</v>
      </c>
      <c r="Q300" s="221">
        <v>0</v>
      </c>
      <c r="R300" s="221">
        <f>Q300*H300</f>
        <v>0</v>
      </c>
      <c r="S300" s="221">
        <v>0</v>
      </c>
      <c r="T300" s="222">
        <f>S300*H300</f>
        <v>0</v>
      </c>
      <c r="AR300" s="23" t="s">
        <v>188</v>
      </c>
      <c r="AT300" s="23" t="s">
        <v>222</v>
      </c>
      <c r="AU300" s="23" t="s">
        <v>188</v>
      </c>
      <c r="AY300" s="23" t="s">
        <v>181</v>
      </c>
      <c r="BE300" s="223">
        <f>IF(N300="základní",J300,0)</f>
        <v>0</v>
      </c>
      <c r="BF300" s="223">
        <f>IF(N300="snížená",J300,0)</f>
        <v>0</v>
      </c>
      <c r="BG300" s="223">
        <f>IF(N300="zákl. přenesená",J300,0)</f>
        <v>0</v>
      </c>
      <c r="BH300" s="223">
        <f>IF(N300="sníž. přenesená",J300,0)</f>
        <v>0</v>
      </c>
      <c r="BI300" s="223">
        <f>IF(N300="nulová",J300,0)</f>
        <v>0</v>
      </c>
      <c r="BJ300" s="23" t="s">
        <v>80</v>
      </c>
      <c r="BK300" s="223">
        <f>ROUND(I300*H300,2)</f>
        <v>0</v>
      </c>
      <c r="BL300" s="23" t="s">
        <v>188</v>
      </c>
      <c r="BM300" s="23" t="s">
        <v>2387</v>
      </c>
    </row>
    <row r="301" s="12" customFormat="1" ht="21.6" customHeight="1">
      <c r="B301" s="261"/>
      <c r="C301" s="262"/>
      <c r="D301" s="263" t="s">
        <v>71</v>
      </c>
      <c r="E301" s="263" t="s">
        <v>2118</v>
      </c>
      <c r="F301" s="263" t="s">
        <v>2119</v>
      </c>
      <c r="G301" s="262"/>
      <c r="H301" s="262"/>
      <c r="I301" s="264"/>
      <c r="J301" s="265">
        <f>BK301</f>
        <v>0</v>
      </c>
      <c r="K301" s="262"/>
      <c r="L301" s="266"/>
      <c r="M301" s="267"/>
      <c r="N301" s="268"/>
      <c r="O301" s="268"/>
      <c r="P301" s="269">
        <f>SUM(P302:P304)</f>
        <v>0</v>
      </c>
      <c r="Q301" s="268"/>
      <c r="R301" s="269">
        <f>SUM(R302:R304)</f>
        <v>0</v>
      </c>
      <c r="S301" s="268"/>
      <c r="T301" s="270">
        <f>SUM(T302:T304)</f>
        <v>0</v>
      </c>
      <c r="AR301" s="271" t="s">
        <v>80</v>
      </c>
      <c r="AT301" s="272" t="s">
        <v>71</v>
      </c>
      <c r="AU301" s="272" t="s">
        <v>179</v>
      </c>
      <c r="AY301" s="271" t="s">
        <v>181</v>
      </c>
      <c r="BK301" s="273">
        <f>SUM(BK302:BK304)</f>
        <v>0</v>
      </c>
    </row>
    <row r="302" s="1" customFormat="1" ht="16.5" customHeight="1">
      <c r="B302" s="45"/>
      <c r="C302" s="236" t="s">
        <v>766</v>
      </c>
      <c r="D302" s="236" t="s">
        <v>222</v>
      </c>
      <c r="E302" s="237" t="s">
        <v>2120</v>
      </c>
      <c r="F302" s="238" t="s">
        <v>2121</v>
      </c>
      <c r="G302" s="239" t="s">
        <v>182</v>
      </c>
      <c r="H302" s="240">
        <v>7</v>
      </c>
      <c r="I302" s="241"/>
      <c r="J302" s="242">
        <f>ROUND(I302*H302,2)</f>
        <v>0</v>
      </c>
      <c r="K302" s="238" t="s">
        <v>1685</v>
      </c>
      <c r="L302" s="71"/>
      <c r="M302" s="243" t="s">
        <v>21</v>
      </c>
      <c r="N302" s="244" t="s">
        <v>43</v>
      </c>
      <c r="O302" s="46"/>
      <c r="P302" s="221">
        <f>O302*H302</f>
        <v>0</v>
      </c>
      <c r="Q302" s="221">
        <v>0</v>
      </c>
      <c r="R302" s="221">
        <f>Q302*H302</f>
        <v>0</v>
      </c>
      <c r="S302" s="221">
        <v>0</v>
      </c>
      <c r="T302" s="222">
        <f>S302*H302</f>
        <v>0</v>
      </c>
      <c r="AR302" s="23" t="s">
        <v>188</v>
      </c>
      <c r="AT302" s="23" t="s">
        <v>222</v>
      </c>
      <c r="AU302" s="23" t="s">
        <v>188</v>
      </c>
      <c r="AY302" s="23" t="s">
        <v>181</v>
      </c>
      <c r="BE302" s="223">
        <f>IF(N302="základní",J302,0)</f>
        <v>0</v>
      </c>
      <c r="BF302" s="223">
        <f>IF(N302="snížená",J302,0)</f>
        <v>0</v>
      </c>
      <c r="BG302" s="223">
        <f>IF(N302="zákl. přenesená",J302,0)</f>
        <v>0</v>
      </c>
      <c r="BH302" s="223">
        <f>IF(N302="sníž. přenesená",J302,0)</f>
        <v>0</v>
      </c>
      <c r="BI302" s="223">
        <f>IF(N302="nulová",J302,0)</f>
        <v>0</v>
      </c>
      <c r="BJ302" s="23" t="s">
        <v>80</v>
      </c>
      <c r="BK302" s="223">
        <f>ROUND(I302*H302,2)</f>
        <v>0</v>
      </c>
      <c r="BL302" s="23" t="s">
        <v>188</v>
      </c>
      <c r="BM302" s="23" t="s">
        <v>2388</v>
      </c>
    </row>
    <row r="303" s="1" customFormat="1" ht="16.5" customHeight="1">
      <c r="B303" s="45"/>
      <c r="C303" s="236" t="s">
        <v>770</v>
      </c>
      <c r="D303" s="236" t="s">
        <v>222</v>
      </c>
      <c r="E303" s="237" t="s">
        <v>2125</v>
      </c>
      <c r="F303" s="238" t="s">
        <v>2126</v>
      </c>
      <c r="G303" s="239" t="s">
        <v>182</v>
      </c>
      <c r="H303" s="240">
        <v>5</v>
      </c>
      <c r="I303" s="241"/>
      <c r="J303" s="242">
        <f>ROUND(I303*H303,2)</f>
        <v>0</v>
      </c>
      <c r="K303" s="238" t="s">
        <v>1685</v>
      </c>
      <c r="L303" s="71"/>
      <c r="M303" s="243" t="s">
        <v>21</v>
      </c>
      <c r="N303" s="244" t="s">
        <v>43</v>
      </c>
      <c r="O303" s="46"/>
      <c r="P303" s="221">
        <f>O303*H303</f>
        <v>0</v>
      </c>
      <c r="Q303" s="221">
        <v>0</v>
      </c>
      <c r="R303" s="221">
        <f>Q303*H303</f>
        <v>0</v>
      </c>
      <c r="S303" s="221">
        <v>0</v>
      </c>
      <c r="T303" s="222">
        <f>S303*H303</f>
        <v>0</v>
      </c>
      <c r="AR303" s="23" t="s">
        <v>188</v>
      </c>
      <c r="AT303" s="23" t="s">
        <v>222</v>
      </c>
      <c r="AU303" s="23" t="s">
        <v>188</v>
      </c>
      <c r="AY303" s="23" t="s">
        <v>181</v>
      </c>
      <c r="BE303" s="223">
        <f>IF(N303="základní",J303,0)</f>
        <v>0</v>
      </c>
      <c r="BF303" s="223">
        <f>IF(N303="snížená",J303,0)</f>
        <v>0</v>
      </c>
      <c r="BG303" s="223">
        <f>IF(N303="zákl. přenesená",J303,0)</f>
        <v>0</v>
      </c>
      <c r="BH303" s="223">
        <f>IF(N303="sníž. přenesená",J303,0)</f>
        <v>0</v>
      </c>
      <c r="BI303" s="223">
        <f>IF(N303="nulová",J303,0)</f>
        <v>0</v>
      </c>
      <c r="BJ303" s="23" t="s">
        <v>80</v>
      </c>
      <c r="BK303" s="223">
        <f>ROUND(I303*H303,2)</f>
        <v>0</v>
      </c>
      <c r="BL303" s="23" t="s">
        <v>188</v>
      </c>
      <c r="BM303" s="23" t="s">
        <v>2389</v>
      </c>
    </row>
    <row r="304" s="1" customFormat="1" ht="16.5" customHeight="1">
      <c r="B304" s="45"/>
      <c r="C304" s="236" t="s">
        <v>774</v>
      </c>
      <c r="D304" s="236" t="s">
        <v>222</v>
      </c>
      <c r="E304" s="237" t="s">
        <v>2390</v>
      </c>
      <c r="F304" s="238" t="s">
        <v>2096</v>
      </c>
      <c r="G304" s="239" t="s">
        <v>182</v>
      </c>
      <c r="H304" s="240">
        <v>1</v>
      </c>
      <c r="I304" s="241"/>
      <c r="J304" s="242">
        <f>ROUND(I304*H304,2)</f>
        <v>0</v>
      </c>
      <c r="K304" s="238" t="s">
        <v>1685</v>
      </c>
      <c r="L304" s="71"/>
      <c r="M304" s="243" t="s">
        <v>21</v>
      </c>
      <c r="N304" s="244" t="s">
        <v>43</v>
      </c>
      <c r="O304" s="46"/>
      <c r="P304" s="221">
        <f>O304*H304</f>
        <v>0</v>
      </c>
      <c r="Q304" s="221">
        <v>0</v>
      </c>
      <c r="R304" s="221">
        <f>Q304*H304</f>
        <v>0</v>
      </c>
      <c r="S304" s="221">
        <v>0</v>
      </c>
      <c r="T304" s="222">
        <f>S304*H304</f>
        <v>0</v>
      </c>
      <c r="AR304" s="23" t="s">
        <v>188</v>
      </c>
      <c r="AT304" s="23" t="s">
        <v>222</v>
      </c>
      <c r="AU304" s="23" t="s">
        <v>188</v>
      </c>
      <c r="AY304" s="23" t="s">
        <v>181</v>
      </c>
      <c r="BE304" s="223">
        <f>IF(N304="základní",J304,0)</f>
        <v>0</v>
      </c>
      <c r="BF304" s="223">
        <f>IF(N304="snížená",J304,0)</f>
        <v>0</v>
      </c>
      <c r="BG304" s="223">
        <f>IF(N304="zákl. přenesená",J304,0)</f>
        <v>0</v>
      </c>
      <c r="BH304" s="223">
        <f>IF(N304="sníž. přenesená",J304,0)</f>
        <v>0</v>
      </c>
      <c r="BI304" s="223">
        <f>IF(N304="nulová",J304,0)</f>
        <v>0</v>
      </c>
      <c r="BJ304" s="23" t="s">
        <v>80</v>
      </c>
      <c r="BK304" s="223">
        <f>ROUND(I304*H304,2)</f>
        <v>0</v>
      </c>
      <c r="BL304" s="23" t="s">
        <v>188</v>
      </c>
      <c r="BM304" s="23" t="s">
        <v>2391</v>
      </c>
    </row>
    <row r="305" s="12" customFormat="1" ht="21.6" customHeight="1">
      <c r="B305" s="261"/>
      <c r="C305" s="262"/>
      <c r="D305" s="263" t="s">
        <v>71</v>
      </c>
      <c r="E305" s="263" t="s">
        <v>2281</v>
      </c>
      <c r="F305" s="263" t="s">
        <v>2282</v>
      </c>
      <c r="G305" s="262"/>
      <c r="H305" s="262"/>
      <c r="I305" s="264"/>
      <c r="J305" s="265">
        <f>BK305</f>
        <v>0</v>
      </c>
      <c r="K305" s="262"/>
      <c r="L305" s="266"/>
      <c r="M305" s="267"/>
      <c r="N305" s="268"/>
      <c r="O305" s="268"/>
      <c r="P305" s="269">
        <f>SUM(P306:P310)</f>
        <v>0</v>
      </c>
      <c r="Q305" s="268"/>
      <c r="R305" s="269">
        <f>SUM(R306:R310)</f>
        <v>0</v>
      </c>
      <c r="S305" s="268"/>
      <c r="T305" s="270">
        <f>SUM(T306:T310)</f>
        <v>0</v>
      </c>
      <c r="AR305" s="271" t="s">
        <v>80</v>
      </c>
      <c r="AT305" s="272" t="s">
        <v>71</v>
      </c>
      <c r="AU305" s="272" t="s">
        <v>179</v>
      </c>
      <c r="AY305" s="271" t="s">
        <v>181</v>
      </c>
      <c r="BK305" s="273">
        <f>SUM(BK306:BK310)</f>
        <v>0</v>
      </c>
    </row>
    <row r="306" s="1" customFormat="1" ht="16.5" customHeight="1">
      <c r="B306" s="45"/>
      <c r="C306" s="236" t="s">
        <v>778</v>
      </c>
      <c r="D306" s="236" t="s">
        <v>222</v>
      </c>
      <c r="E306" s="237" t="s">
        <v>2392</v>
      </c>
      <c r="F306" s="238" t="s">
        <v>2393</v>
      </c>
      <c r="G306" s="239" t="s">
        <v>430</v>
      </c>
      <c r="H306" s="240">
        <v>3</v>
      </c>
      <c r="I306" s="241"/>
      <c r="J306" s="242">
        <f>ROUND(I306*H306,2)</f>
        <v>0</v>
      </c>
      <c r="K306" s="238" t="s">
        <v>1685</v>
      </c>
      <c r="L306" s="71"/>
      <c r="M306" s="243" t="s">
        <v>21</v>
      </c>
      <c r="N306" s="244" t="s">
        <v>43</v>
      </c>
      <c r="O306" s="46"/>
      <c r="P306" s="221">
        <f>O306*H306</f>
        <v>0</v>
      </c>
      <c r="Q306" s="221">
        <v>0</v>
      </c>
      <c r="R306" s="221">
        <f>Q306*H306</f>
        <v>0</v>
      </c>
      <c r="S306" s="221">
        <v>0</v>
      </c>
      <c r="T306" s="222">
        <f>S306*H306</f>
        <v>0</v>
      </c>
      <c r="AR306" s="23" t="s">
        <v>188</v>
      </c>
      <c r="AT306" s="23" t="s">
        <v>222</v>
      </c>
      <c r="AU306" s="23" t="s">
        <v>188</v>
      </c>
      <c r="AY306" s="23" t="s">
        <v>181</v>
      </c>
      <c r="BE306" s="223">
        <f>IF(N306="základní",J306,0)</f>
        <v>0</v>
      </c>
      <c r="BF306" s="223">
        <f>IF(N306="snížená",J306,0)</f>
        <v>0</v>
      </c>
      <c r="BG306" s="223">
        <f>IF(N306="zákl. přenesená",J306,0)</f>
        <v>0</v>
      </c>
      <c r="BH306" s="223">
        <f>IF(N306="sníž. přenesená",J306,0)</f>
        <v>0</v>
      </c>
      <c r="BI306" s="223">
        <f>IF(N306="nulová",J306,0)</f>
        <v>0</v>
      </c>
      <c r="BJ306" s="23" t="s">
        <v>80</v>
      </c>
      <c r="BK306" s="223">
        <f>ROUND(I306*H306,2)</f>
        <v>0</v>
      </c>
      <c r="BL306" s="23" t="s">
        <v>188</v>
      </c>
      <c r="BM306" s="23" t="s">
        <v>2394</v>
      </c>
    </row>
    <row r="307" s="1" customFormat="1" ht="16.5" customHeight="1">
      <c r="B307" s="45"/>
      <c r="C307" s="236" t="s">
        <v>782</v>
      </c>
      <c r="D307" s="236" t="s">
        <v>222</v>
      </c>
      <c r="E307" s="237" t="s">
        <v>2395</v>
      </c>
      <c r="F307" s="238" t="s">
        <v>2396</v>
      </c>
      <c r="G307" s="239" t="s">
        <v>430</v>
      </c>
      <c r="H307" s="240">
        <v>1</v>
      </c>
      <c r="I307" s="241"/>
      <c r="J307" s="242">
        <f>ROUND(I307*H307,2)</f>
        <v>0</v>
      </c>
      <c r="K307" s="238" t="s">
        <v>1685</v>
      </c>
      <c r="L307" s="71"/>
      <c r="M307" s="243" t="s">
        <v>21</v>
      </c>
      <c r="N307" s="244" t="s">
        <v>43</v>
      </c>
      <c r="O307" s="46"/>
      <c r="P307" s="221">
        <f>O307*H307</f>
        <v>0</v>
      </c>
      <c r="Q307" s="221">
        <v>0</v>
      </c>
      <c r="R307" s="221">
        <f>Q307*H307</f>
        <v>0</v>
      </c>
      <c r="S307" s="221">
        <v>0</v>
      </c>
      <c r="T307" s="222">
        <f>S307*H307</f>
        <v>0</v>
      </c>
      <c r="AR307" s="23" t="s">
        <v>188</v>
      </c>
      <c r="AT307" s="23" t="s">
        <v>222</v>
      </c>
      <c r="AU307" s="23" t="s">
        <v>188</v>
      </c>
      <c r="AY307" s="23" t="s">
        <v>181</v>
      </c>
      <c r="BE307" s="223">
        <f>IF(N307="základní",J307,0)</f>
        <v>0</v>
      </c>
      <c r="BF307" s="223">
        <f>IF(N307="snížená",J307,0)</f>
        <v>0</v>
      </c>
      <c r="BG307" s="223">
        <f>IF(N307="zákl. přenesená",J307,0)</f>
        <v>0</v>
      </c>
      <c r="BH307" s="223">
        <f>IF(N307="sníž. přenesená",J307,0)</f>
        <v>0</v>
      </c>
      <c r="BI307" s="223">
        <f>IF(N307="nulová",J307,0)</f>
        <v>0</v>
      </c>
      <c r="BJ307" s="23" t="s">
        <v>80</v>
      </c>
      <c r="BK307" s="223">
        <f>ROUND(I307*H307,2)</f>
        <v>0</v>
      </c>
      <c r="BL307" s="23" t="s">
        <v>188</v>
      </c>
      <c r="BM307" s="23" t="s">
        <v>2397</v>
      </c>
    </row>
    <row r="308" s="1" customFormat="1" ht="16.5" customHeight="1">
      <c r="B308" s="45"/>
      <c r="C308" s="236" t="s">
        <v>786</v>
      </c>
      <c r="D308" s="236" t="s">
        <v>222</v>
      </c>
      <c r="E308" s="237" t="s">
        <v>2398</v>
      </c>
      <c r="F308" s="238" t="s">
        <v>2399</v>
      </c>
      <c r="G308" s="239" t="s">
        <v>430</v>
      </c>
      <c r="H308" s="240">
        <v>1</v>
      </c>
      <c r="I308" s="241"/>
      <c r="J308" s="242">
        <f>ROUND(I308*H308,2)</f>
        <v>0</v>
      </c>
      <c r="K308" s="238" t="s">
        <v>1685</v>
      </c>
      <c r="L308" s="71"/>
      <c r="M308" s="243" t="s">
        <v>21</v>
      </c>
      <c r="N308" s="244" t="s">
        <v>43</v>
      </c>
      <c r="O308" s="46"/>
      <c r="P308" s="221">
        <f>O308*H308</f>
        <v>0</v>
      </c>
      <c r="Q308" s="221">
        <v>0</v>
      </c>
      <c r="R308" s="221">
        <f>Q308*H308</f>
        <v>0</v>
      </c>
      <c r="S308" s="221">
        <v>0</v>
      </c>
      <c r="T308" s="222">
        <f>S308*H308</f>
        <v>0</v>
      </c>
      <c r="AR308" s="23" t="s">
        <v>188</v>
      </c>
      <c r="AT308" s="23" t="s">
        <v>222</v>
      </c>
      <c r="AU308" s="23" t="s">
        <v>188</v>
      </c>
      <c r="AY308" s="23" t="s">
        <v>181</v>
      </c>
      <c r="BE308" s="223">
        <f>IF(N308="základní",J308,0)</f>
        <v>0</v>
      </c>
      <c r="BF308" s="223">
        <f>IF(N308="snížená",J308,0)</f>
        <v>0</v>
      </c>
      <c r="BG308" s="223">
        <f>IF(N308="zákl. přenesená",J308,0)</f>
        <v>0</v>
      </c>
      <c r="BH308" s="223">
        <f>IF(N308="sníž. přenesená",J308,0)</f>
        <v>0</v>
      </c>
      <c r="BI308" s="223">
        <f>IF(N308="nulová",J308,0)</f>
        <v>0</v>
      </c>
      <c r="BJ308" s="23" t="s">
        <v>80</v>
      </c>
      <c r="BK308" s="223">
        <f>ROUND(I308*H308,2)</f>
        <v>0</v>
      </c>
      <c r="BL308" s="23" t="s">
        <v>188</v>
      </c>
      <c r="BM308" s="23" t="s">
        <v>2400</v>
      </c>
    </row>
    <row r="309" s="1" customFormat="1" ht="16.5" customHeight="1">
      <c r="B309" s="45"/>
      <c r="C309" s="236" t="s">
        <v>790</v>
      </c>
      <c r="D309" s="236" t="s">
        <v>222</v>
      </c>
      <c r="E309" s="237" t="s">
        <v>2401</v>
      </c>
      <c r="F309" s="238" t="s">
        <v>2402</v>
      </c>
      <c r="G309" s="239" t="s">
        <v>430</v>
      </c>
      <c r="H309" s="240">
        <v>2</v>
      </c>
      <c r="I309" s="241"/>
      <c r="J309" s="242">
        <f>ROUND(I309*H309,2)</f>
        <v>0</v>
      </c>
      <c r="K309" s="238" t="s">
        <v>1685</v>
      </c>
      <c r="L309" s="71"/>
      <c r="M309" s="243" t="s">
        <v>21</v>
      </c>
      <c r="N309" s="244" t="s">
        <v>43</v>
      </c>
      <c r="O309" s="46"/>
      <c r="P309" s="221">
        <f>O309*H309</f>
        <v>0</v>
      </c>
      <c r="Q309" s="221">
        <v>0</v>
      </c>
      <c r="R309" s="221">
        <f>Q309*H309</f>
        <v>0</v>
      </c>
      <c r="S309" s="221">
        <v>0</v>
      </c>
      <c r="T309" s="222">
        <f>S309*H309</f>
        <v>0</v>
      </c>
      <c r="AR309" s="23" t="s">
        <v>188</v>
      </c>
      <c r="AT309" s="23" t="s">
        <v>222</v>
      </c>
      <c r="AU309" s="23" t="s">
        <v>188</v>
      </c>
      <c r="AY309" s="23" t="s">
        <v>181</v>
      </c>
      <c r="BE309" s="223">
        <f>IF(N309="základní",J309,0)</f>
        <v>0</v>
      </c>
      <c r="BF309" s="223">
        <f>IF(N309="snížená",J309,0)</f>
        <v>0</v>
      </c>
      <c r="BG309" s="223">
        <f>IF(N309="zákl. přenesená",J309,0)</f>
        <v>0</v>
      </c>
      <c r="BH309" s="223">
        <f>IF(N309="sníž. přenesená",J309,0)</f>
        <v>0</v>
      </c>
      <c r="BI309" s="223">
        <f>IF(N309="nulová",J309,0)</f>
        <v>0</v>
      </c>
      <c r="BJ309" s="23" t="s">
        <v>80</v>
      </c>
      <c r="BK309" s="223">
        <f>ROUND(I309*H309,2)</f>
        <v>0</v>
      </c>
      <c r="BL309" s="23" t="s">
        <v>188</v>
      </c>
      <c r="BM309" s="23" t="s">
        <v>2403</v>
      </c>
    </row>
    <row r="310" s="1" customFormat="1" ht="16.5" customHeight="1">
      <c r="B310" s="45"/>
      <c r="C310" s="236" t="s">
        <v>794</v>
      </c>
      <c r="D310" s="236" t="s">
        <v>222</v>
      </c>
      <c r="E310" s="237" t="s">
        <v>2404</v>
      </c>
      <c r="F310" s="238" t="s">
        <v>2405</v>
      </c>
      <c r="G310" s="239" t="s">
        <v>430</v>
      </c>
      <c r="H310" s="240">
        <v>1</v>
      </c>
      <c r="I310" s="241"/>
      <c r="J310" s="242">
        <f>ROUND(I310*H310,2)</f>
        <v>0</v>
      </c>
      <c r="K310" s="238" t="s">
        <v>1685</v>
      </c>
      <c r="L310" s="71"/>
      <c r="M310" s="243" t="s">
        <v>21</v>
      </c>
      <c r="N310" s="244" t="s">
        <v>43</v>
      </c>
      <c r="O310" s="46"/>
      <c r="P310" s="221">
        <f>O310*H310</f>
        <v>0</v>
      </c>
      <c r="Q310" s="221">
        <v>0</v>
      </c>
      <c r="R310" s="221">
        <f>Q310*H310</f>
        <v>0</v>
      </c>
      <c r="S310" s="221">
        <v>0</v>
      </c>
      <c r="T310" s="222">
        <f>S310*H310</f>
        <v>0</v>
      </c>
      <c r="AR310" s="23" t="s">
        <v>188</v>
      </c>
      <c r="AT310" s="23" t="s">
        <v>222</v>
      </c>
      <c r="AU310" s="23" t="s">
        <v>188</v>
      </c>
      <c r="AY310" s="23" t="s">
        <v>181</v>
      </c>
      <c r="BE310" s="223">
        <f>IF(N310="základní",J310,0)</f>
        <v>0</v>
      </c>
      <c r="BF310" s="223">
        <f>IF(N310="snížená",J310,0)</f>
        <v>0</v>
      </c>
      <c r="BG310" s="223">
        <f>IF(N310="zákl. přenesená",J310,0)</f>
        <v>0</v>
      </c>
      <c r="BH310" s="223">
        <f>IF(N310="sníž. přenesená",J310,0)</f>
        <v>0</v>
      </c>
      <c r="BI310" s="223">
        <f>IF(N310="nulová",J310,0)</f>
        <v>0</v>
      </c>
      <c r="BJ310" s="23" t="s">
        <v>80</v>
      </c>
      <c r="BK310" s="223">
        <f>ROUND(I310*H310,2)</f>
        <v>0</v>
      </c>
      <c r="BL310" s="23" t="s">
        <v>188</v>
      </c>
      <c r="BM310" s="23" t="s">
        <v>2406</v>
      </c>
    </row>
    <row r="311" s="12" customFormat="1" ht="21.6" customHeight="1">
      <c r="B311" s="261"/>
      <c r="C311" s="262"/>
      <c r="D311" s="263" t="s">
        <v>71</v>
      </c>
      <c r="E311" s="263" t="s">
        <v>2156</v>
      </c>
      <c r="F311" s="263" t="s">
        <v>2157</v>
      </c>
      <c r="G311" s="262"/>
      <c r="H311" s="262"/>
      <c r="I311" s="264"/>
      <c r="J311" s="265">
        <f>BK311</f>
        <v>0</v>
      </c>
      <c r="K311" s="262"/>
      <c r="L311" s="266"/>
      <c r="M311" s="267"/>
      <c r="N311" s="268"/>
      <c r="O311" s="268"/>
      <c r="P311" s="269">
        <f>SUM(P312:P318)</f>
        <v>0</v>
      </c>
      <c r="Q311" s="268"/>
      <c r="R311" s="269">
        <f>SUM(R312:R318)</f>
        <v>0</v>
      </c>
      <c r="S311" s="268"/>
      <c r="T311" s="270">
        <f>SUM(T312:T318)</f>
        <v>0</v>
      </c>
      <c r="AR311" s="271" t="s">
        <v>80</v>
      </c>
      <c r="AT311" s="272" t="s">
        <v>71</v>
      </c>
      <c r="AU311" s="272" t="s">
        <v>179</v>
      </c>
      <c r="AY311" s="271" t="s">
        <v>181</v>
      </c>
      <c r="BK311" s="273">
        <f>SUM(BK312:BK318)</f>
        <v>0</v>
      </c>
    </row>
    <row r="312" s="1" customFormat="1" ht="16.5" customHeight="1">
      <c r="B312" s="45"/>
      <c r="C312" s="236" t="s">
        <v>798</v>
      </c>
      <c r="D312" s="236" t="s">
        <v>222</v>
      </c>
      <c r="E312" s="237" t="s">
        <v>2407</v>
      </c>
      <c r="F312" s="238" t="s">
        <v>2168</v>
      </c>
      <c r="G312" s="239" t="s">
        <v>430</v>
      </c>
      <c r="H312" s="240">
        <v>2</v>
      </c>
      <c r="I312" s="241"/>
      <c r="J312" s="242">
        <f>ROUND(I312*H312,2)</f>
        <v>0</v>
      </c>
      <c r="K312" s="238" t="s">
        <v>1685</v>
      </c>
      <c r="L312" s="71"/>
      <c r="M312" s="243" t="s">
        <v>21</v>
      </c>
      <c r="N312" s="244" t="s">
        <v>43</v>
      </c>
      <c r="O312" s="46"/>
      <c r="P312" s="221">
        <f>O312*H312</f>
        <v>0</v>
      </c>
      <c r="Q312" s="221">
        <v>0</v>
      </c>
      <c r="R312" s="221">
        <f>Q312*H312</f>
        <v>0</v>
      </c>
      <c r="S312" s="221">
        <v>0</v>
      </c>
      <c r="T312" s="222">
        <f>S312*H312</f>
        <v>0</v>
      </c>
      <c r="AR312" s="23" t="s">
        <v>188</v>
      </c>
      <c r="AT312" s="23" t="s">
        <v>222</v>
      </c>
      <c r="AU312" s="23" t="s">
        <v>188</v>
      </c>
      <c r="AY312" s="23" t="s">
        <v>181</v>
      </c>
      <c r="BE312" s="223">
        <f>IF(N312="základní",J312,0)</f>
        <v>0</v>
      </c>
      <c r="BF312" s="223">
        <f>IF(N312="snížená",J312,0)</f>
        <v>0</v>
      </c>
      <c r="BG312" s="223">
        <f>IF(N312="zákl. přenesená",J312,0)</f>
        <v>0</v>
      </c>
      <c r="BH312" s="223">
        <f>IF(N312="sníž. přenesená",J312,0)</f>
        <v>0</v>
      </c>
      <c r="BI312" s="223">
        <f>IF(N312="nulová",J312,0)</f>
        <v>0</v>
      </c>
      <c r="BJ312" s="23" t="s">
        <v>80</v>
      </c>
      <c r="BK312" s="223">
        <f>ROUND(I312*H312,2)</f>
        <v>0</v>
      </c>
      <c r="BL312" s="23" t="s">
        <v>188</v>
      </c>
      <c r="BM312" s="23" t="s">
        <v>2408</v>
      </c>
    </row>
    <row r="313" s="1" customFormat="1" ht="16.5" customHeight="1">
      <c r="B313" s="45"/>
      <c r="C313" s="236" t="s">
        <v>802</v>
      </c>
      <c r="D313" s="236" t="s">
        <v>222</v>
      </c>
      <c r="E313" s="237" t="s">
        <v>2409</v>
      </c>
      <c r="F313" s="238" t="s">
        <v>2410</v>
      </c>
      <c r="G313" s="239" t="s">
        <v>430</v>
      </c>
      <c r="H313" s="240">
        <v>2</v>
      </c>
      <c r="I313" s="241"/>
      <c r="J313" s="242">
        <f>ROUND(I313*H313,2)</f>
        <v>0</v>
      </c>
      <c r="K313" s="238" t="s">
        <v>1685</v>
      </c>
      <c r="L313" s="71"/>
      <c r="M313" s="243" t="s">
        <v>21</v>
      </c>
      <c r="N313" s="244" t="s">
        <v>43</v>
      </c>
      <c r="O313" s="46"/>
      <c r="P313" s="221">
        <f>O313*H313</f>
        <v>0</v>
      </c>
      <c r="Q313" s="221">
        <v>0</v>
      </c>
      <c r="R313" s="221">
        <f>Q313*H313</f>
        <v>0</v>
      </c>
      <c r="S313" s="221">
        <v>0</v>
      </c>
      <c r="T313" s="222">
        <f>S313*H313</f>
        <v>0</v>
      </c>
      <c r="AR313" s="23" t="s">
        <v>188</v>
      </c>
      <c r="AT313" s="23" t="s">
        <v>222</v>
      </c>
      <c r="AU313" s="23" t="s">
        <v>188</v>
      </c>
      <c r="AY313" s="23" t="s">
        <v>181</v>
      </c>
      <c r="BE313" s="223">
        <f>IF(N313="základní",J313,0)</f>
        <v>0</v>
      </c>
      <c r="BF313" s="223">
        <f>IF(N313="snížená",J313,0)</f>
        <v>0</v>
      </c>
      <c r="BG313" s="223">
        <f>IF(N313="zákl. přenesená",J313,0)</f>
        <v>0</v>
      </c>
      <c r="BH313" s="223">
        <f>IF(N313="sníž. přenesená",J313,0)</f>
        <v>0</v>
      </c>
      <c r="BI313" s="223">
        <f>IF(N313="nulová",J313,0)</f>
        <v>0</v>
      </c>
      <c r="BJ313" s="23" t="s">
        <v>80</v>
      </c>
      <c r="BK313" s="223">
        <f>ROUND(I313*H313,2)</f>
        <v>0</v>
      </c>
      <c r="BL313" s="23" t="s">
        <v>188</v>
      </c>
      <c r="BM313" s="23" t="s">
        <v>2411</v>
      </c>
    </row>
    <row r="314" s="1" customFormat="1" ht="16.5" customHeight="1">
      <c r="B314" s="45"/>
      <c r="C314" s="236" t="s">
        <v>806</v>
      </c>
      <c r="D314" s="236" t="s">
        <v>222</v>
      </c>
      <c r="E314" s="237" t="s">
        <v>2412</v>
      </c>
      <c r="F314" s="238" t="s">
        <v>2171</v>
      </c>
      <c r="G314" s="239" t="s">
        <v>430</v>
      </c>
      <c r="H314" s="240">
        <v>1</v>
      </c>
      <c r="I314" s="241"/>
      <c r="J314" s="242">
        <f>ROUND(I314*H314,2)</f>
        <v>0</v>
      </c>
      <c r="K314" s="238" t="s">
        <v>1685</v>
      </c>
      <c r="L314" s="71"/>
      <c r="M314" s="243" t="s">
        <v>21</v>
      </c>
      <c r="N314" s="244" t="s">
        <v>43</v>
      </c>
      <c r="O314" s="46"/>
      <c r="P314" s="221">
        <f>O314*H314</f>
        <v>0</v>
      </c>
      <c r="Q314" s="221">
        <v>0</v>
      </c>
      <c r="R314" s="221">
        <f>Q314*H314</f>
        <v>0</v>
      </c>
      <c r="S314" s="221">
        <v>0</v>
      </c>
      <c r="T314" s="222">
        <f>S314*H314</f>
        <v>0</v>
      </c>
      <c r="AR314" s="23" t="s">
        <v>188</v>
      </c>
      <c r="AT314" s="23" t="s">
        <v>222</v>
      </c>
      <c r="AU314" s="23" t="s">
        <v>188</v>
      </c>
      <c r="AY314" s="23" t="s">
        <v>181</v>
      </c>
      <c r="BE314" s="223">
        <f>IF(N314="základní",J314,0)</f>
        <v>0</v>
      </c>
      <c r="BF314" s="223">
        <f>IF(N314="snížená",J314,0)</f>
        <v>0</v>
      </c>
      <c r="BG314" s="223">
        <f>IF(N314="zákl. přenesená",J314,0)</f>
        <v>0</v>
      </c>
      <c r="BH314" s="223">
        <f>IF(N314="sníž. přenesená",J314,0)</f>
        <v>0</v>
      </c>
      <c r="BI314" s="223">
        <f>IF(N314="nulová",J314,0)</f>
        <v>0</v>
      </c>
      <c r="BJ314" s="23" t="s">
        <v>80</v>
      </c>
      <c r="BK314" s="223">
        <f>ROUND(I314*H314,2)</f>
        <v>0</v>
      </c>
      <c r="BL314" s="23" t="s">
        <v>188</v>
      </c>
      <c r="BM314" s="23" t="s">
        <v>2413</v>
      </c>
    </row>
    <row r="315" s="1" customFormat="1" ht="16.5" customHeight="1">
      <c r="B315" s="45"/>
      <c r="C315" s="236" t="s">
        <v>810</v>
      </c>
      <c r="D315" s="236" t="s">
        <v>222</v>
      </c>
      <c r="E315" s="237" t="s">
        <v>2304</v>
      </c>
      <c r="F315" s="238" t="s">
        <v>2305</v>
      </c>
      <c r="G315" s="239" t="s">
        <v>430</v>
      </c>
      <c r="H315" s="240">
        <v>1</v>
      </c>
      <c r="I315" s="241"/>
      <c r="J315" s="242">
        <f>ROUND(I315*H315,2)</f>
        <v>0</v>
      </c>
      <c r="K315" s="238" t="s">
        <v>1685</v>
      </c>
      <c r="L315" s="71"/>
      <c r="M315" s="243" t="s">
        <v>21</v>
      </c>
      <c r="N315" s="244" t="s">
        <v>43</v>
      </c>
      <c r="O315" s="46"/>
      <c r="P315" s="221">
        <f>O315*H315</f>
        <v>0</v>
      </c>
      <c r="Q315" s="221">
        <v>0</v>
      </c>
      <c r="R315" s="221">
        <f>Q315*H315</f>
        <v>0</v>
      </c>
      <c r="S315" s="221">
        <v>0</v>
      </c>
      <c r="T315" s="222">
        <f>S315*H315</f>
        <v>0</v>
      </c>
      <c r="AR315" s="23" t="s">
        <v>188</v>
      </c>
      <c r="AT315" s="23" t="s">
        <v>222</v>
      </c>
      <c r="AU315" s="23" t="s">
        <v>188</v>
      </c>
      <c r="AY315" s="23" t="s">
        <v>181</v>
      </c>
      <c r="BE315" s="223">
        <f>IF(N315="základní",J315,0)</f>
        <v>0</v>
      </c>
      <c r="BF315" s="223">
        <f>IF(N315="snížená",J315,0)</f>
        <v>0</v>
      </c>
      <c r="BG315" s="223">
        <f>IF(N315="zákl. přenesená",J315,0)</f>
        <v>0</v>
      </c>
      <c r="BH315" s="223">
        <f>IF(N315="sníž. přenesená",J315,0)</f>
        <v>0</v>
      </c>
      <c r="BI315" s="223">
        <f>IF(N315="nulová",J315,0)</f>
        <v>0</v>
      </c>
      <c r="BJ315" s="23" t="s">
        <v>80</v>
      </c>
      <c r="BK315" s="223">
        <f>ROUND(I315*H315,2)</f>
        <v>0</v>
      </c>
      <c r="BL315" s="23" t="s">
        <v>188</v>
      </c>
      <c r="BM315" s="23" t="s">
        <v>2414</v>
      </c>
    </row>
    <row r="316" s="1" customFormat="1" ht="16.5" customHeight="1">
      <c r="B316" s="45"/>
      <c r="C316" s="236" t="s">
        <v>814</v>
      </c>
      <c r="D316" s="236" t="s">
        <v>222</v>
      </c>
      <c r="E316" s="237" t="s">
        <v>2307</v>
      </c>
      <c r="F316" s="238" t="s">
        <v>2308</v>
      </c>
      <c r="G316" s="239" t="s">
        <v>430</v>
      </c>
      <c r="H316" s="240">
        <v>1</v>
      </c>
      <c r="I316" s="241"/>
      <c r="J316" s="242">
        <f>ROUND(I316*H316,2)</f>
        <v>0</v>
      </c>
      <c r="K316" s="238" t="s">
        <v>1685</v>
      </c>
      <c r="L316" s="71"/>
      <c r="M316" s="243" t="s">
        <v>21</v>
      </c>
      <c r="N316" s="244" t="s">
        <v>43</v>
      </c>
      <c r="O316" s="46"/>
      <c r="P316" s="221">
        <f>O316*H316</f>
        <v>0</v>
      </c>
      <c r="Q316" s="221">
        <v>0</v>
      </c>
      <c r="R316" s="221">
        <f>Q316*H316</f>
        <v>0</v>
      </c>
      <c r="S316" s="221">
        <v>0</v>
      </c>
      <c r="T316" s="222">
        <f>S316*H316</f>
        <v>0</v>
      </c>
      <c r="AR316" s="23" t="s">
        <v>188</v>
      </c>
      <c r="AT316" s="23" t="s">
        <v>222</v>
      </c>
      <c r="AU316" s="23" t="s">
        <v>188</v>
      </c>
      <c r="AY316" s="23" t="s">
        <v>181</v>
      </c>
      <c r="BE316" s="223">
        <f>IF(N316="základní",J316,0)</f>
        <v>0</v>
      </c>
      <c r="BF316" s="223">
        <f>IF(N316="snížená",J316,0)</f>
        <v>0</v>
      </c>
      <c r="BG316" s="223">
        <f>IF(N316="zákl. přenesená",J316,0)</f>
        <v>0</v>
      </c>
      <c r="BH316" s="223">
        <f>IF(N316="sníž. přenesená",J316,0)</f>
        <v>0</v>
      </c>
      <c r="BI316" s="223">
        <f>IF(N316="nulová",J316,0)</f>
        <v>0</v>
      </c>
      <c r="BJ316" s="23" t="s">
        <v>80</v>
      </c>
      <c r="BK316" s="223">
        <f>ROUND(I316*H316,2)</f>
        <v>0</v>
      </c>
      <c r="BL316" s="23" t="s">
        <v>188</v>
      </c>
      <c r="BM316" s="23" t="s">
        <v>2415</v>
      </c>
    </row>
    <row r="317" s="1" customFormat="1" ht="16.5" customHeight="1">
      <c r="B317" s="45"/>
      <c r="C317" s="236" t="s">
        <v>818</v>
      </c>
      <c r="D317" s="236" t="s">
        <v>222</v>
      </c>
      <c r="E317" s="237" t="s">
        <v>2416</v>
      </c>
      <c r="F317" s="238" t="s">
        <v>2417</v>
      </c>
      <c r="G317" s="239" t="s">
        <v>430</v>
      </c>
      <c r="H317" s="240">
        <v>1</v>
      </c>
      <c r="I317" s="241"/>
      <c r="J317" s="242">
        <f>ROUND(I317*H317,2)</f>
        <v>0</v>
      </c>
      <c r="K317" s="238" t="s">
        <v>1685</v>
      </c>
      <c r="L317" s="71"/>
      <c r="M317" s="243" t="s">
        <v>21</v>
      </c>
      <c r="N317" s="244" t="s">
        <v>43</v>
      </c>
      <c r="O317" s="46"/>
      <c r="P317" s="221">
        <f>O317*H317</f>
        <v>0</v>
      </c>
      <c r="Q317" s="221">
        <v>0</v>
      </c>
      <c r="R317" s="221">
        <f>Q317*H317</f>
        <v>0</v>
      </c>
      <c r="S317" s="221">
        <v>0</v>
      </c>
      <c r="T317" s="222">
        <f>S317*H317</f>
        <v>0</v>
      </c>
      <c r="AR317" s="23" t="s">
        <v>188</v>
      </c>
      <c r="AT317" s="23" t="s">
        <v>222</v>
      </c>
      <c r="AU317" s="23" t="s">
        <v>188</v>
      </c>
      <c r="AY317" s="23" t="s">
        <v>181</v>
      </c>
      <c r="BE317" s="223">
        <f>IF(N317="základní",J317,0)</f>
        <v>0</v>
      </c>
      <c r="BF317" s="223">
        <f>IF(N317="snížená",J317,0)</f>
        <v>0</v>
      </c>
      <c r="BG317" s="223">
        <f>IF(N317="zákl. přenesená",J317,0)</f>
        <v>0</v>
      </c>
      <c r="BH317" s="223">
        <f>IF(N317="sníž. přenesená",J317,0)</f>
        <v>0</v>
      </c>
      <c r="BI317" s="223">
        <f>IF(N317="nulová",J317,0)</f>
        <v>0</v>
      </c>
      <c r="BJ317" s="23" t="s">
        <v>80</v>
      </c>
      <c r="BK317" s="223">
        <f>ROUND(I317*H317,2)</f>
        <v>0</v>
      </c>
      <c r="BL317" s="23" t="s">
        <v>188</v>
      </c>
      <c r="BM317" s="23" t="s">
        <v>2418</v>
      </c>
    </row>
    <row r="318" s="1" customFormat="1" ht="16.5" customHeight="1">
      <c r="B318" s="45"/>
      <c r="C318" s="236" t="s">
        <v>822</v>
      </c>
      <c r="D318" s="236" t="s">
        <v>222</v>
      </c>
      <c r="E318" s="237" t="s">
        <v>2419</v>
      </c>
      <c r="F318" s="238" t="s">
        <v>2420</v>
      </c>
      <c r="G318" s="239" t="s">
        <v>430</v>
      </c>
      <c r="H318" s="240">
        <v>2</v>
      </c>
      <c r="I318" s="241"/>
      <c r="J318" s="242">
        <f>ROUND(I318*H318,2)</f>
        <v>0</v>
      </c>
      <c r="K318" s="238" t="s">
        <v>1685</v>
      </c>
      <c r="L318" s="71"/>
      <c r="M318" s="243" t="s">
        <v>21</v>
      </c>
      <c r="N318" s="244" t="s">
        <v>43</v>
      </c>
      <c r="O318" s="46"/>
      <c r="P318" s="221">
        <f>O318*H318</f>
        <v>0</v>
      </c>
      <c r="Q318" s="221">
        <v>0</v>
      </c>
      <c r="R318" s="221">
        <f>Q318*H318</f>
        <v>0</v>
      </c>
      <c r="S318" s="221">
        <v>0</v>
      </c>
      <c r="T318" s="222">
        <f>S318*H318</f>
        <v>0</v>
      </c>
      <c r="AR318" s="23" t="s">
        <v>188</v>
      </c>
      <c r="AT318" s="23" t="s">
        <v>222</v>
      </c>
      <c r="AU318" s="23" t="s">
        <v>188</v>
      </c>
      <c r="AY318" s="23" t="s">
        <v>181</v>
      </c>
      <c r="BE318" s="223">
        <f>IF(N318="základní",J318,0)</f>
        <v>0</v>
      </c>
      <c r="BF318" s="223">
        <f>IF(N318="snížená",J318,0)</f>
        <v>0</v>
      </c>
      <c r="BG318" s="223">
        <f>IF(N318="zákl. přenesená",J318,0)</f>
        <v>0</v>
      </c>
      <c r="BH318" s="223">
        <f>IF(N318="sníž. přenesená",J318,0)</f>
        <v>0</v>
      </c>
      <c r="BI318" s="223">
        <f>IF(N318="nulová",J318,0)</f>
        <v>0</v>
      </c>
      <c r="BJ318" s="23" t="s">
        <v>80</v>
      </c>
      <c r="BK318" s="223">
        <f>ROUND(I318*H318,2)</f>
        <v>0</v>
      </c>
      <c r="BL318" s="23" t="s">
        <v>188</v>
      </c>
      <c r="BM318" s="23" t="s">
        <v>2421</v>
      </c>
    </row>
    <row r="319" s="12" customFormat="1" ht="21.6" customHeight="1">
      <c r="B319" s="261"/>
      <c r="C319" s="262"/>
      <c r="D319" s="263" t="s">
        <v>71</v>
      </c>
      <c r="E319" s="263" t="s">
        <v>2197</v>
      </c>
      <c r="F319" s="263" t="s">
        <v>2198</v>
      </c>
      <c r="G319" s="262"/>
      <c r="H319" s="262"/>
      <c r="I319" s="264"/>
      <c r="J319" s="265">
        <f>BK319</f>
        <v>0</v>
      </c>
      <c r="K319" s="262"/>
      <c r="L319" s="266"/>
      <c r="M319" s="267"/>
      <c r="N319" s="268"/>
      <c r="O319" s="268"/>
      <c r="P319" s="269">
        <f>SUM(P320:P323)</f>
        <v>0</v>
      </c>
      <c r="Q319" s="268"/>
      <c r="R319" s="269">
        <f>SUM(R320:R323)</f>
        <v>0</v>
      </c>
      <c r="S319" s="268"/>
      <c r="T319" s="270">
        <f>SUM(T320:T323)</f>
        <v>0</v>
      </c>
      <c r="AR319" s="271" t="s">
        <v>80</v>
      </c>
      <c r="AT319" s="272" t="s">
        <v>71</v>
      </c>
      <c r="AU319" s="272" t="s">
        <v>179</v>
      </c>
      <c r="AY319" s="271" t="s">
        <v>181</v>
      </c>
      <c r="BK319" s="273">
        <f>SUM(BK320:BK323)</f>
        <v>0</v>
      </c>
    </row>
    <row r="320" s="1" customFormat="1" ht="16.5" customHeight="1">
      <c r="B320" s="45"/>
      <c r="C320" s="236" t="s">
        <v>826</v>
      </c>
      <c r="D320" s="236" t="s">
        <v>222</v>
      </c>
      <c r="E320" s="237" t="s">
        <v>2323</v>
      </c>
      <c r="F320" s="238" t="s">
        <v>2324</v>
      </c>
      <c r="G320" s="239" t="s">
        <v>430</v>
      </c>
      <c r="H320" s="240">
        <v>1</v>
      </c>
      <c r="I320" s="241"/>
      <c r="J320" s="242">
        <f>ROUND(I320*H320,2)</f>
        <v>0</v>
      </c>
      <c r="K320" s="238" t="s">
        <v>1685</v>
      </c>
      <c r="L320" s="71"/>
      <c r="M320" s="243" t="s">
        <v>21</v>
      </c>
      <c r="N320" s="244" t="s">
        <v>43</v>
      </c>
      <c r="O320" s="46"/>
      <c r="P320" s="221">
        <f>O320*H320</f>
        <v>0</v>
      </c>
      <c r="Q320" s="221">
        <v>0</v>
      </c>
      <c r="R320" s="221">
        <f>Q320*H320</f>
        <v>0</v>
      </c>
      <c r="S320" s="221">
        <v>0</v>
      </c>
      <c r="T320" s="222">
        <f>S320*H320</f>
        <v>0</v>
      </c>
      <c r="AR320" s="23" t="s">
        <v>188</v>
      </c>
      <c r="AT320" s="23" t="s">
        <v>222</v>
      </c>
      <c r="AU320" s="23" t="s">
        <v>188</v>
      </c>
      <c r="AY320" s="23" t="s">
        <v>181</v>
      </c>
      <c r="BE320" s="223">
        <f>IF(N320="základní",J320,0)</f>
        <v>0</v>
      </c>
      <c r="BF320" s="223">
        <f>IF(N320="snížená",J320,0)</f>
        <v>0</v>
      </c>
      <c r="BG320" s="223">
        <f>IF(N320="zákl. přenesená",J320,0)</f>
        <v>0</v>
      </c>
      <c r="BH320" s="223">
        <f>IF(N320="sníž. přenesená",J320,0)</f>
        <v>0</v>
      </c>
      <c r="BI320" s="223">
        <f>IF(N320="nulová",J320,0)</f>
        <v>0</v>
      </c>
      <c r="BJ320" s="23" t="s">
        <v>80</v>
      </c>
      <c r="BK320" s="223">
        <f>ROUND(I320*H320,2)</f>
        <v>0</v>
      </c>
      <c r="BL320" s="23" t="s">
        <v>188</v>
      </c>
      <c r="BM320" s="23" t="s">
        <v>2422</v>
      </c>
    </row>
    <row r="321" s="1" customFormat="1" ht="16.5" customHeight="1">
      <c r="B321" s="45"/>
      <c r="C321" s="236" t="s">
        <v>830</v>
      </c>
      <c r="D321" s="236" t="s">
        <v>222</v>
      </c>
      <c r="E321" s="237" t="s">
        <v>2326</v>
      </c>
      <c r="F321" s="238" t="s">
        <v>2327</v>
      </c>
      <c r="G321" s="239" t="s">
        <v>430</v>
      </c>
      <c r="H321" s="240">
        <v>1</v>
      </c>
      <c r="I321" s="241"/>
      <c r="J321" s="242">
        <f>ROUND(I321*H321,2)</f>
        <v>0</v>
      </c>
      <c r="K321" s="238" t="s">
        <v>1685</v>
      </c>
      <c r="L321" s="71"/>
      <c r="M321" s="243" t="s">
        <v>21</v>
      </c>
      <c r="N321" s="244" t="s">
        <v>43</v>
      </c>
      <c r="O321" s="46"/>
      <c r="P321" s="221">
        <f>O321*H321</f>
        <v>0</v>
      </c>
      <c r="Q321" s="221">
        <v>0</v>
      </c>
      <c r="R321" s="221">
        <f>Q321*H321</f>
        <v>0</v>
      </c>
      <c r="S321" s="221">
        <v>0</v>
      </c>
      <c r="T321" s="222">
        <f>S321*H321</f>
        <v>0</v>
      </c>
      <c r="AR321" s="23" t="s">
        <v>188</v>
      </c>
      <c r="AT321" s="23" t="s">
        <v>222</v>
      </c>
      <c r="AU321" s="23" t="s">
        <v>188</v>
      </c>
      <c r="AY321" s="23" t="s">
        <v>181</v>
      </c>
      <c r="BE321" s="223">
        <f>IF(N321="základní",J321,0)</f>
        <v>0</v>
      </c>
      <c r="BF321" s="223">
        <f>IF(N321="snížená",J321,0)</f>
        <v>0</v>
      </c>
      <c r="BG321" s="223">
        <f>IF(N321="zákl. přenesená",J321,0)</f>
        <v>0</v>
      </c>
      <c r="BH321" s="223">
        <f>IF(N321="sníž. přenesená",J321,0)</f>
        <v>0</v>
      </c>
      <c r="BI321" s="223">
        <f>IF(N321="nulová",J321,0)</f>
        <v>0</v>
      </c>
      <c r="BJ321" s="23" t="s">
        <v>80</v>
      </c>
      <c r="BK321" s="223">
        <f>ROUND(I321*H321,2)</f>
        <v>0</v>
      </c>
      <c r="BL321" s="23" t="s">
        <v>188</v>
      </c>
      <c r="BM321" s="23" t="s">
        <v>2423</v>
      </c>
    </row>
    <row r="322" s="1" customFormat="1" ht="16.5" customHeight="1">
      <c r="B322" s="45"/>
      <c r="C322" s="236" t="s">
        <v>834</v>
      </c>
      <c r="D322" s="236" t="s">
        <v>222</v>
      </c>
      <c r="E322" s="237" t="s">
        <v>2329</v>
      </c>
      <c r="F322" s="238" t="s">
        <v>2206</v>
      </c>
      <c r="G322" s="239" t="s">
        <v>430</v>
      </c>
      <c r="H322" s="240">
        <v>1</v>
      </c>
      <c r="I322" s="241"/>
      <c r="J322" s="242">
        <f>ROUND(I322*H322,2)</f>
        <v>0</v>
      </c>
      <c r="K322" s="238" t="s">
        <v>1685</v>
      </c>
      <c r="L322" s="71"/>
      <c r="M322" s="243" t="s">
        <v>21</v>
      </c>
      <c r="N322" s="244" t="s">
        <v>43</v>
      </c>
      <c r="O322" s="46"/>
      <c r="P322" s="221">
        <f>O322*H322</f>
        <v>0</v>
      </c>
      <c r="Q322" s="221">
        <v>0</v>
      </c>
      <c r="R322" s="221">
        <f>Q322*H322</f>
        <v>0</v>
      </c>
      <c r="S322" s="221">
        <v>0</v>
      </c>
      <c r="T322" s="222">
        <f>S322*H322</f>
        <v>0</v>
      </c>
      <c r="AR322" s="23" t="s">
        <v>188</v>
      </c>
      <c r="AT322" s="23" t="s">
        <v>222</v>
      </c>
      <c r="AU322" s="23" t="s">
        <v>188</v>
      </c>
      <c r="AY322" s="23" t="s">
        <v>181</v>
      </c>
      <c r="BE322" s="223">
        <f>IF(N322="základní",J322,0)</f>
        <v>0</v>
      </c>
      <c r="BF322" s="223">
        <f>IF(N322="snížená",J322,0)</f>
        <v>0</v>
      </c>
      <c r="BG322" s="223">
        <f>IF(N322="zákl. přenesená",J322,0)</f>
        <v>0</v>
      </c>
      <c r="BH322" s="223">
        <f>IF(N322="sníž. přenesená",J322,0)</f>
        <v>0</v>
      </c>
      <c r="BI322" s="223">
        <f>IF(N322="nulová",J322,0)</f>
        <v>0</v>
      </c>
      <c r="BJ322" s="23" t="s">
        <v>80</v>
      </c>
      <c r="BK322" s="223">
        <f>ROUND(I322*H322,2)</f>
        <v>0</v>
      </c>
      <c r="BL322" s="23" t="s">
        <v>188</v>
      </c>
      <c r="BM322" s="23" t="s">
        <v>2424</v>
      </c>
    </row>
    <row r="323" s="1" customFormat="1" ht="16.5" customHeight="1">
      <c r="B323" s="45"/>
      <c r="C323" s="236" t="s">
        <v>838</v>
      </c>
      <c r="D323" s="236" t="s">
        <v>222</v>
      </c>
      <c r="E323" s="237" t="s">
        <v>2425</v>
      </c>
      <c r="F323" s="238" t="s">
        <v>2426</v>
      </c>
      <c r="G323" s="239" t="s">
        <v>430</v>
      </c>
      <c r="H323" s="240">
        <v>4</v>
      </c>
      <c r="I323" s="241"/>
      <c r="J323" s="242">
        <f>ROUND(I323*H323,2)</f>
        <v>0</v>
      </c>
      <c r="K323" s="238" t="s">
        <v>1685</v>
      </c>
      <c r="L323" s="71"/>
      <c r="M323" s="243" t="s">
        <v>21</v>
      </c>
      <c r="N323" s="244" t="s">
        <v>43</v>
      </c>
      <c r="O323" s="46"/>
      <c r="P323" s="221">
        <f>O323*H323</f>
        <v>0</v>
      </c>
      <c r="Q323" s="221">
        <v>0</v>
      </c>
      <c r="R323" s="221">
        <f>Q323*H323</f>
        <v>0</v>
      </c>
      <c r="S323" s="221">
        <v>0</v>
      </c>
      <c r="T323" s="222">
        <f>S323*H323</f>
        <v>0</v>
      </c>
      <c r="AR323" s="23" t="s">
        <v>188</v>
      </c>
      <c r="AT323" s="23" t="s">
        <v>222</v>
      </c>
      <c r="AU323" s="23" t="s">
        <v>188</v>
      </c>
      <c r="AY323" s="23" t="s">
        <v>181</v>
      </c>
      <c r="BE323" s="223">
        <f>IF(N323="základní",J323,0)</f>
        <v>0</v>
      </c>
      <c r="BF323" s="223">
        <f>IF(N323="snížená",J323,0)</f>
        <v>0</v>
      </c>
      <c r="BG323" s="223">
        <f>IF(N323="zákl. přenesená",J323,0)</f>
        <v>0</v>
      </c>
      <c r="BH323" s="223">
        <f>IF(N323="sníž. přenesená",J323,0)</f>
        <v>0</v>
      </c>
      <c r="BI323" s="223">
        <f>IF(N323="nulová",J323,0)</f>
        <v>0</v>
      </c>
      <c r="BJ323" s="23" t="s">
        <v>80</v>
      </c>
      <c r="BK323" s="223">
        <f>ROUND(I323*H323,2)</f>
        <v>0</v>
      </c>
      <c r="BL323" s="23" t="s">
        <v>188</v>
      </c>
      <c r="BM323" s="23" t="s">
        <v>2427</v>
      </c>
    </row>
    <row r="324" s="12" customFormat="1" ht="21.6" customHeight="1">
      <c r="B324" s="261"/>
      <c r="C324" s="262"/>
      <c r="D324" s="263" t="s">
        <v>71</v>
      </c>
      <c r="E324" s="263" t="s">
        <v>2225</v>
      </c>
      <c r="F324" s="263" t="s">
        <v>2226</v>
      </c>
      <c r="G324" s="262"/>
      <c r="H324" s="262"/>
      <c r="I324" s="264"/>
      <c r="J324" s="265">
        <f>BK324</f>
        <v>0</v>
      </c>
      <c r="K324" s="262"/>
      <c r="L324" s="266"/>
      <c r="M324" s="267"/>
      <c r="N324" s="268"/>
      <c r="O324" s="268"/>
      <c r="P324" s="269">
        <f>SUM(P325:P326)</f>
        <v>0</v>
      </c>
      <c r="Q324" s="268"/>
      <c r="R324" s="269">
        <f>SUM(R325:R326)</f>
        <v>0</v>
      </c>
      <c r="S324" s="268"/>
      <c r="T324" s="270">
        <f>SUM(T325:T326)</f>
        <v>0</v>
      </c>
      <c r="AR324" s="271" t="s">
        <v>80</v>
      </c>
      <c r="AT324" s="272" t="s">
        <v>71</v>
      </c>
      <c r="AU324" s="272" t="s">
        <v>179</v>
      </c>
      <c r="AY324" s="271" t="s">
        <v>181</v>
      </c>
      <c r="BK324" s="273">
        <f>SUM(BK325:BK326)</f>
        <v>0</v>
      </c>
    </row>
    <row r="325" s="1" customFormat="1" ht="16.5" customHeight="1">
      <c r="B325" s="45"/>
      <c r="C325" s="236" t="s">
        <v>844</v>
      </c>
      <c r="D325" s="236" t="s">
        <v>222</v>
      </c>
      <c r="E325" s="237" t="s">
        <v>2428</v>
      </c>
      <c r="F325" s="238" t="s">
        <v>2116</v>
      </c>
      <c r="G325" s="239" t="s">
        <v>430</v>
      </c>
      <c r="H325" s="240">
        <v>2</v>
      </c>
      <c r="I325" s="241"/>
      <c r="J325" s="242">
        <f>ROUND(I325*H325,2)</f>
        <v>0</v>
      </c>
      <c r="K325" s="238" t="s">
        <v>1685</v>
      </c>
      <c r="L325" s="71"/>
      <c r="M325" s="243" t="s">
        <v>21</v>
      </c>
      <c r="N325" s="244" t="s">
        <v>43</v>
      </c>
      <c r="O325" s="46"/>
      <c r="P325" s="221">
        <f>O325*H325</f>
        <v>0</v>
      </c>
      <c r="Q325" s="221">
        <v>0</v>
      </c>
      <c r="R325" s="221">
        <f>Q325*H325</f>
        <v>0</v>
      </c>
      <c r="S325" s="221">
        <v>0</v>
      </c>
      <c r="T325" s="222">
        <f>S325*H325</f>
        <v>0</v>
      </c>
      <c r="AR325" s="23" t="s">
        <v>188</v>
      </c>
      <c r="AT325" s="23" t="s">
        <v>222</v>
      </c>
      <c r="AU325" s="23" t="s">
        <v>188</v>
      </c>
      <c r="AY325" s="23" t="s">
        <v>181</v>
      </c>
      <c r="BE325" s="223">
        <f>IF(N325="základní",J325,0)</f>
        <v>0</v>
      </c>
      <c r="BF325" s="223">
        <f>IF(N325="snížená",J325,0)</f>
        <v>0</v>
      </c>
      <c r="BG325" s="223">
        <f>IF(N325="zákl. přenesená",J325,0)</f>
        <v>0</v>
      </c>
      <c r="BH325" s="223">
        <f>IF(N325="sníž. přenesená",J325,0)</f>
        <v>0</v>
      </c>
      <c r="BI325" s="223">
        <f>IF(N325="nulová",J325,0)</f>
        <v>0</v>
      </c>
      <c r="BJ325" s="23" t="s">
        <v>80</v>
      </c>
      <c r="BK325" s="223">
        <f>ROUND(I325*H325,2)</f>
        <v>0</v>
      </c>
      <c r="BL325" s="23" t="s">
        <v>188</v>
      </c>
      <c r="BM325" s="23" t="s">
        <v>2429</v>
      </c>
    </row>
    <row r="326" s="1" customFormat="1" ht="16.5" customHeight="1">
      <c r="B326" s="45"/>
      <c r="C326" s="236" t="s">
        <v>848</v>
      </c>
      <c r="D326" s="236" t="s">
        <v>222</v>
      </c>
      <c r="E326" s="237" t="s">
        <v>2229</v>
      </c>
      <c r="F326" s="238" t="s">
        <v>2126</v>
      </c>
      <c r="G326" s="239" t="s">
        <v>430</v>
      </c>
      <c r="H326" s="240">
        <v>1</v>
      </c>
      <c r="I326" s="241"/>
      <c r="J326" s="242">
        <f>ROUND(I326*H326,2)</f>
        <v>0</v>
      </c>
      <c r="K326" s="238" t="s">
        <v>1685</v>
      </c>
      <c r="L326" s="71"/>
      <c r="M326" s="243" t="s">
        <v>21</v>
      </c>
      <c r="N326" s="244" t="s">
        <v>43</v>
      </c>
      <c r="O326" s="46"/>
      <c r="P326" s="221">
        <f>O326*H326</f>
        <v>0</v>
      </c>
      <c r="Q326" s="221">
        <v>0</v>
      </c>
      <c r="R326" s="221">
        <f>Q326*H326</f>
        <v>0</v>
      </c>
      <c r="S326" s="221">
        <v>0</v>
      </c>
      <c r="T326" s="222">
        <f>S326*H326</f>
        <v>0</v>
      </c>
      <c r="AR326" s="23" t="s">
        <v>188</v>
      </c>
      <c r="AT326" s="23" t="s">
        <v>222</v>
      </c>
      <c r="AU326" s="23" t="s">
        <v>188</v>
      </c>
      <c r="AY326" s="23" t="s">
        <v>181</v>
      </c>
      <c r="BE326" s="223">
        <f>IF(N326="základní",J326,0)</f>
        <v>0</v>
      </c>
      <c r="BF326" s="223">
        <f>IF(N326="snížená",J326,0)</f>
        <v>0</v>
      </c>
      <c r="BG326" s="223">
        <f>IF(N326="zákl. přenesená",J326,0)</f>
        <v>0</v>
      </c>
      <c r="BH326" s="223">
        <f>IF(N326="sníž. přenesená",J326,0)</f>
        <v>0</v>
      </c>
      <c r="BI326" s="223">
        <f>IF(N326="nulová",J326,0)</f>
        <v>0</v>
      </c>
      <c r="BJ326" s="23" t="s">
        <v>80</v>
      </c>
      <c r="BK326" s="223">
        <f>ROUND(I326*H326,2)</f>
        <v>0</v>
      </c>
      <c r="BL326" s="23" t="s">
        <v>188</v>
      </c>
      <c r="BM326" s="23" t="s">
        <v>2430</v>
      </c>
    </row>
    <row r="327" s="12" customFormat="1" ht="21.6" customHeight="1">
      <c r="B327" s="261"/>
      <c r="C327" s="262"/>
      <c r="D327" s="263" t="s">
        <v>71</v>
      </c>
      <c r="E327" s="263" t="s">
        <v>480</v>
      </c>
      <c r="F327" s="263" t="s">
        <v>481</v>
      </c>
      <c r="G327" s="262"/>
      <c r="H327" s="262"/>
      <c r="I327" s="264"/>
      <c r="J327" s="265">
        <f>BK327</f>
        <v>0</v>
      </c>
      <c r="K327" s="262"/>
      <c r="L327" s="266"/>
      <c r="M327" s="267"/>
      <c r="N327" s="268"/>
      <c r="O327" s="268"/>
      <c r="P327" s="269">
        <f>SUM(P328:P330)</f>
        <v>0</v>
      </c>
      <c r="Q327" s="268"/>
      <c r="R327" s="269">
        <f>SUM(R328:R330)</f>
        <v>0</v>
      </c>
      <c r="S327" s="268"/>
      <c r="T327" s="270">
        <f>SUM(T328:T330)</f>
        <v>0</v>
      </c>
      <c r="AR327" s="271" t="s">
        <v>82</v>
      </c>
      <c r="AT327" s="272" t="s">
        <v>71</v>
      </c>
      <c r="AU327" s="272" t="s">
        <v>179</v>
      </c>
      <c r="AY327" s="271" t="s">
        <v>181</v>
      </c>
      <c r="BK327" s="273">
        <f>SUM(BK328:BK330)</f>
        <v>0</v>
      </c>
    </row>
    <row r="328" s="1" customFormat="1" ht="25.5" customHeight="1">
      <c r="B328" s="45"/>
      <c r="C328" s="236" t="s">
        <v>852</v>
      </c>
      <c r="D328" s="236" t="s">
        <v>222</v>
      </c>
      <c r="E328" s="237" t="s">
        <v>2431</v>
      </c>
      <c r="F328" s="238" t="s">
        <v>2432</v>
      </c>
      <c r="G328" s="239" t="s">
        <v>225</v>
      </c>
      <c r="H328" s="240">
        <v>16</v>
      </c>
      <c r="I328" s="241"/>
      <c r="J328" s="242">
        <f>ROUND(I328*H328,2)</f>
        <v>0</v>
      </c>
      <c r="K328" s="238" t="s">
        <v>1685</v>
      </c>
      <c r="L328" s="71"/>
      <c r="M328" s="243" t="s">
        <v>21</v>
      </c>
      <c r="N328" s="244" t="s">
        <v>43</v>
      </c>
      <c r="O328" s="46"/>
      <c r="P328" s="221">
        <f>O328*H328</f>
        <v>0</v>
      </c>
      <c r="Q328" s="221">
        <v>0</v>
      </c>
      <c r="R328" s="221">
        <f>Q328*H328</f>
        <v>0</v>
      </c>
      <c r="S328" s="221">
        <v>0</v>
      </c>
      <c r="T328" s="222">
        <f>S328*H328</f>
        <v>0</v>
      </c>
      <c r="AR328" s="23" t="s">
        <v>188</v>
      </c>
      <c r="AT328" s="23" t="s">
        <v>222</v>
      </c>
      <c r="AU328" s="23" t="s">
        <v>188</v>
      </c>
      <c r="AY328" s="23" t="s">
        <v>181</v>
      </c>
      <c r="BE328" s="223">
        <f>IF(N328="základní",J328,0)</f>
        <v>0</v>
      </c>
      <c r="BF328" s="223">
        <f>IF(N328="snížená",J328,0)</f>
        <v>0</v>
      </c>
      <c r="BG328" s="223">
        <f>IF(N328="zákl. přenesená",J328,0)</f>
        <v>0</v>
      </c>
      <c r="BH328" s="223">
        <f>IF(N328="sníž. přenesená",J328,0)</f>
        <v>0</v>
      </c>
      <c r="BI328" s="223">
        <f>IF(N328="nulová",J328,0)</f>
        <v>0</v>
      </c>
      <c r="BJ328" s="23" t="s">
        <v>80</v>
      </c>
      <c r="BK328" s="223">
        <f>ROUND(I328*H328,2)</f>
        <v>0</v>
      </c>
      <c r="BL328" s="23" t="s">
        <v>188</v>
      </c>
      <c r="BM328" s="23" t="s">
        <v>2433</v>
      </c>
    </row>
    <row r="329" s="1" customFormat="1" ht="16.5" customHeight="1">
      <c r="B329" s="45"/>
      <c r="C329" s="236" t="s">
        <v>856</v>
      </c>
      <c r="D329" s="236" t="s">
        <v>222</v>
      </c>
      <c r="E329" s="237" t="s">
        <v>2234</v>
      </c>
      <c r="F329" s="238" t="s">
        <v>2235</v>
      </c>
      <c r="G329" s="239" t="s">
        <v>219</v>
      </c>
      <c r="H329" s="240">
        <v>18</v>
      </c>
      <c r="I329" s="241"/>
      <c r="J329" s="242">
        <f>ROUND(I329*H329,2)</f>
        <v>0</v>
      </c>
      <c r="K329" s="238" t="s">
        <v>1685</v>
      </c>
      <c r="L329" s="71"/>
      <c r="M329" s="243" t="s">
        <v>21</v>
      </c>
      <c r="N329" s="244" t="s">
        <v>43</v>
      </c>
      <c r="O329" s="46"/>
      <c r="P329" s="221">
        <f>O329*H329</f>
        <v>0</v>
      </c>
      <c r="Q329" s="221">
        <v>0</v>
      </c>
      <c r="R329" s="221">
        <f>Q329*H329</f>
        <v>0</v>
      </c>
      <c r="S329" s="221">
        <v>0</v>
      </c>
      <c r="T329" s="222">
        <f>S329*H329</f>
        <v>0</v>
      </c>
      <c r="AR329" s="23" t="s">
        <v>188</v>
      </c>
      <c r="AT329" s="23" t="s">
        <v>222</v>
      </c>
      <c r="AU329" s="23" t="s">
        <v>188</v>
      </c>
      <c r="AY329" s="23" t="s">
        <v>181</v>
      </c>
      <c r="BE329" s="223">
        <f>IF(N329="základní",J329,0)</f>
        <v>0</v>
      </c>
      <c r="BF329" s="223">
        <f>IF(N329="snížená",J329,0)</f>
        <v>0</v>
      </c>
      <c r="BG329" s="223">
        <f>IF(N329="zákl. přenesená",J329,0)</f>
        <v>0</v>
      </c>
      <c r="BH329" s="223">
        <f>IF(N329="sníž. přenesená",J329,0)</f>
        <v>0</v>
      </c>
      <c r="BI329" s="223">
        <f>IF(N329="nulová",J329,0)</f>
        <v>0</v>
      </c>
      <c r="BJ329" s="23" t="s">
        <v>80</v>
      </c>
      <c r="BK329" s="223">
        <f>ROUND(I329*H329,2)</f>
        <v>0</v>
      </c>
      <c r="BL329" s="23" t="s">
        <v>188</v>
      </c>
      <c r="BM329" s="23" t="s">
        <v>2434</v>
      </c>
    </row>
    <row r="330" s="1" customFormat="1" ht="16.5" customHeight="1">
      <c r="B330" s="45"/>
      <c r="C330" s="236" t="s">
        <v>860</v>
      </c>
      <c r="D330" s="236" t="s">
        <v>222</v>
      </c>
      <c r="E330" s="237" t="s">
        <v>2435</v>
      </c>
      <c r="F330" s="238" t="s">
        <v>1684</v>
      </c>
      <c r="G330" s="239" t="s">
        <v>478</v>
      </c>
      <c r="H330" s="240">
        <v>0.02</v>
      </c>
      <c r="I330" s="241"/>
      <c r="J330" s="242">
        <f>ROUND(I330*H330,2)</f>
        <v>0</v>
      </c>
      <c r="K330" s="238" t="s">
        <v>1685</v>
      </c>
      <c r="L330" s="71"/>
      <c r="M330" s="243" t="s">
        <v>21</v>
      </c>
      <c r="N330" s="244" t="s">
        <v>43</v>
      </c>
      <c r="O330" s="46"/>
      <c r="P330" s="221">
        <f>O330*H330</f>
        <v>0</v>
      </c>
      <c r="Q330" s="221">
        <v>0</v>
      </c>
      <c r="R330" s="221">
        <f>Q330*H330</f>
        <v>0</v>
      </c>
      <c r="S330" s="221">
        <v>0</v>
      </c>
      <c r="T330" s="222">
        <f>S330*H330</f>
        <v>0</v>
      </c>
      <c r="AR330" s="23" t="s">
        <v>188</v>
      </c>
      <c r="AT330" s="23" t="s">
        <v>222</v>
      </c>
      <c r="AU330" s="23" t="s">
        <v>188</v>
      </c>
      <c r="AY330" s="23" t="s">
        <v>181</v>
      </c>
      <c r="BE330" s="223">
        <f>IF(N330="základní",J330,0)</f>
        <v>0</v>
      </c>
      <c r="BF330" s="223">
        <f>IF(N330="snížená",J330,0)</f>
        <v>0</v>
      </c>
      <c r="BG330" s="223">
        <f>IF(N330="zákl. přenesená",J330,0)</f>
        <v>0</v>
      </c>
      <c r="BH330" s="223">
        <f>IF(N330="sníž. přenesená",J330,0)</f>
        <v>0</v>
      </c>
      <c r="BI330" s="223">
        <f>IF(N330="nulová",J330,0)</f>
        <v>0</v>
      </c>
      <c r="BJ330" s="23" t="s">
        <v>80</v>
      </c>
      <c r="BK330" s="223">
        <f>ROUND(I330*H330,2)</f>
        <v>0</v>
      </c>
      <c r="BL330" s="23" t="s">
        <v>188</v>
      </c>
      <c r="BM330" s="23" t="s">
        <v>2436</v>
      </c>
    </row>
    <row r="331" s="9" customFormat="1" ht="29.88" customHeight="1">
      <c r="B331" s="197"/>
      <c r="C331" s="198"/>
      <c r="D331" s="199" t="s">
        <v>71</v>
      </c>
      <c r="E331" s="259" t="s">
        <v>2437</v>
      </c>
      <c r="F331" s="259" t="s">
        <v>2438</v>
      </c>
      <c r="G331" s="198"/>
      <c r="H331" s="198"/>
      <c r="I331" s="201"/>
      <c r="J331" s="260">
        <f>BK331</f>
        <v>0</v>
      </c>
      <c r="K331" s="198"/>
      <c r="L331" s="203"/>
      <c r="M331" s="204"/>
      <c r="N331" s="205"/>
      <c r="O331" s="205"/>
      <c r="P331" s="206">
        <f>P332+SUM(P333:P336)+P338</f>
        <v>0</v>
      </c>
      <c r="Q331" s="205"/>
      <c r="R331" s="206">
        <f>R332+SUM(R333:R336)+R338</f>
        <v>0</v>
      </c>
      <c r="S331" s="205"/>
      <c r="T331" s="207">
        <f>T332+SUM(T333:T336)+T338</f>
        <v>0</v>
      </c>
      <c r="AR331" s="208" t="s">
        <v>80</v>
      </c>
      <c r="AT331" s="209" t="s">
        <v>71</v>
      </c>
      <c r="AU331" s="209" t="s">
        <v>80</v>
      </c>
      <c r="AY331" s="208" t="s">
        <v>181</v>
      </c>
      <c r="BK331" s="210">
        <f>BK332+SUM(BK333:BK336)+BK338</f>
        <v>0</v>
      </c>
    </row>
    <row r="332" s="1" customFormat="1" ht="16.5" customHeight="1">
      <c r="B332" s="45"/>
      <c r="C332" s="236" t="s">
        <v>864</v>
      </c>
      <c r="D332" s="236" t="s">
        <v>222</v>
      </c>
      <c r="E332" s="237" t="s">
        <v>2439</v>
      </c>
      <c r="F332" s="238" t="s">
        <v>2440</v>
      </c>
      <c r="G332" s="239" t="s">
        <v>1748</v>
      </c>
      <c r="H332" s="240">
        <v>1</v>
      </c>
      <c r="I332" s="241"/>
      <c r="J332" s="242">
        <f>ROUND(I332*H332,2)</f>
        <v>0</v>
      </c>
      <c r="K332" s="238" t="s">
        <v>1685</v>
      </c>
      <c r="L332" s="71"/>
      <c r="M332" s="243" t="s">
        <v>21</v>
      </c>
      <c r="N332" s="244" t="s">
        <v>43</v>
      </c>
      <c r="O332" s="46"/>
      <c r="P332" s="221">
        <f>O332*H332</f>
        <v>0</v>
      </c>
      <c r="Q332" s="221">
        <v>0</v>
      </c>
      <c r="R332" s="221">
        <f>Q332*H332</f>
        <v>0</v>
      </c>
      <c r="S332" s="221">
        <v>0</v>
      </c>
      <c r="T332" s="222">
        <f>S332*H332</f>
        <v>0</v>
      </c>
      <c r="AR332" s="23" t="s">
        <v>188</v>
      </c>
      <c r="AT332" s="23" t="s">
        <v>222</v>
      </c>
      <c r="AU332" s="23" t="s">
        <v>82</v>
      </c>
      <c r="AY332" s="23" t="s">
        <v>181</v>
      </c>
      <c r="BE332" s="223">
        <f>IF(N332="základní",J332,0)</f>
        <v>0</v>
      </c>
      <c r="BF332" s="223">
        <f>IF(N332="snížená",J332,0)</f>
        <v>0</v>
      </c>
      <c r="BG332" s="223">
        <f>IF(N332="zákl. přenesená",J332,0)</f>
        <v>0</v>
      </c>
      <c r="BH332" s="223">
        <f>IF(N332="sníž. přenesená",J332,0)</f>
        <v>0</v>
      </c>
      <c r="BI332" s="223">
        <f>IF(N332="nulová",J332,0)</f>
        <v>0</v>
      </c>
      <c r="BJ332" s="23" t="s">
        <v>80</v>
      </c>
      <c r="BK332" s="223">
        <f>ROUND(I332*H332,2)</f>
        <v>0</v>
      </c>
      <c r="BL332" s="23" t="s">
        <v>188</v>
      </c>
      <c r="BM332" s="23" t="s">
        <v>2441</v>
      </c>
    </row>
    <row r="333" s="1" customFormat="1" ht="16.5" customHeight="1">
      <c r="B333" s="45"/>
      <c r="C333" s="236" t="s">
        <v>868</v>
      </c>
      <c r="D333" s="236" t="s">
        <v>222</v>
      </c>
      <c r="E333" s="237" t="s">
        <v>2442</v>
      </c>
      <c r="F333" s="238" t="s">
        <v>2443</v>
      </c>
      <c r="G333" s="239" t="s">
        <v>430</v>
      </c>
      <c r="H333" s="240">
        <v>1</v>
      </c>
      <c r="I333" s="241"/>
      <c r="J333" s="242">
        <f>ROUND(I333*H333,2)</f>
        <v>0</v>
      </c>
      <c r="K333" s="238" t="s">
        <v>1685</v>
      </c>
      <c r="L333" s="71"/>
      <c r="M333" s="243" t="s">
        <v>21</v>
      </c>
      <c r="N333" s="244" t="s">
        <v>43</v>
      </c>
      <c r="O333" s="46"/>
      <c r="P333" s="221">
        <f>O333*H333</f>
        <v>0</v>
      </c>
      <c r="Q333" s="221">
        <v>0</v>
      </c>
      <c r="R333" s="221">
        <f>Q333*H333</f>
        <v>0</v>
      </c>
      <c r="S333" s="221">
        <v>0</v>
      </c>
      <c r="T333" s="222">
        <f>S333*H333</f>
        <v>0</v>
      </c>
      <c r="AR333" s="23" t="s">
        <v>188</v>
      </c>
      <c r="AT333" s="23" t="s">
        <v>222</v>
      </c>
      <c r="AU333" s="23" t="s">
        <v>82</v>
      </c>
      <c r="AY333" s="23" t="s">
        <v>181</v>
      </c>
      <c r="BE333" s="223">
        <f>IF(N333="základní",J333,0)</f>
        <v>0</v>
      </c>
      <c r="BF333" s="223">
        <f>IF(N333="snížená",J333,0)</f>
        <v>0</v>
      </c>
      <c r="BG333" s="223">
        <f>IF(N333="zákl. přenesená",J333,0)</f>
        <v>0</v>
      </c>
      <c r="BH333" s="223">
        <f>IF(N333="sníž. přenesená",J333,0)</f>
        <v>0</v>
      </c>
      <c r="BI333" s="223">
        <f>IF(N333="nulová",J333,0)</f>
        <v>0</v>
      </c>
      <c r="BJ333" s="23" t="s">
        <v>80</v>
      </c>
      <c r="BK333" s="223">
        <f>ROUND(I333*H333,2)</f>
        <v>0</v>
      </c>
      <c r="BL333" s="23" t="s">
        <v>188</v>
      </c>
      <c r="BM333" s="23" t="s">
        <v>2444</v>
      </c>
    </row>
    <row r="334" s="1" customFormat="1" ht="16.5" customHeight="1">
      <c r="B334" s="45"/>
      <c r="C334" s="236" t="s">
        <v>872</v>
      </c>
      <c r="D334" s="236" t="s">
        <v>222</v>
      </c>
      <c r="E334" s="237" t="s">
        <v>2445</v>
      </c>
      <c r="F334" s="238" t="s">
        <v>2446</v>
      </c>
      <c r="G334" s="239" t="s">
        <v>478</v>
      </c>
      <c r="H334" s="240">
        <v>0.13</v>
      </c>
      <c r="I334" s="241"/>
      <c r="J334" s="242">
        <f>ROUND(I334*H334,2)</f>
        <v>0</v>
      </c>
      <c r="K334" s="238" t="s">
        <v>1685</v>
      </c>
      <c r="L334" s="71"/>
      <c r="M334" s="243" t="s">
        <v>21</v>
      </c>
      <c r="N334" s="244" t="s">
        <v>43</v>
      </c>
      <c r="O334" s="46"/>
      <c r="P334" s="221">
        <f>O334*H334</f>
        <v>0</v>
      </c>
      <c r="Q334" s="221">
        <v>0</v>
      </c>
      <c r="R334" s="221">
        <f>Q334*H334</f>
        <v>0</v>
      </c>
      <c r="S334" s="221">
        <v>0</v>
      </c>
      <c r="T334" s="222">
        <f>S334*H334</f>
        <v>0</v>
      </c>
      <c r="AR334" s="23" t="s">
        <v>188</v>
      </c>
      <c r="AT334" s="23" t="s">
        <v>222</v>
      </c>
      <c r="AU334" s="23" t="s">
        <v>82</v>
      </c>
      <c r="AY334" s="23" t="s">
        <v>181</v>
      </c>
      <c r="BE334" s="223">
        <f>IF(N334="základní",J334,0)</f>
        <v>0</v>
      </c>
      <c r="BF334" s="223">
        <f>IF(N334="snížená",J334,0)</f>
        <v>0</v>
      </c>
      <c r="BG334" s="223">
        <f>IF(N334="zákl. přenesená",J334,0)</f>
        <v>0</v>
      </c>
      <c r="BH334" s="223">
        <f>IF(N334="sníž. přenesená",J334,0)</f>
        <v>0</v>
      </c>
      <c r="BI334" s="223">
        <f>IF(N334="nulová",J334,0)</f>
        <v>0</v>
      </c>
      <c r="BJ334" s="23" t="s">
        <v>80</v>
      </c>
      <c r="BK334" s="223">
        <f>ROUND(I334*H334,2)</f>
        <v>0</v>
      </c>
      <c r="BL334" s="23" t="s">
        <v>188</v>
      </c>
      <c r="BM334" s="23" t="s">
        <v>2447</v>
      </c>
    </row>
    <row r="335" s="1" customFormat="1" ht="16.5" customHeight="1">
      <c r="B335" s="45"/>
      <c r="C335" s="236" t="s">
        <v>876</v>
      </c>
      <c r="D335" s="236" t="s">
        <v>222</v>
      </c>
      <c r="E335" s="237" t="s">
        <v>2448</v>
      </c>
      <c r="F335" s="238" t="s">
        <v>2449</v>
      </c>
      <c r="G335" s="239" t="s">
        <v>1748</v>
      </c>
      <c r="H335" s="240">
        <v>1</v>
      </c>
      <c r="I335" s="241"/>
      <c r="J335" s="242">
        <f>ROUND(I335*H335,2)</f>
        <v>0</v>
      </c>
      <c r="K335" s="238" t="s">
        <v>1685</v>
      </c>
      <c r="L335" s="71"/>
      <c r="M335" s="243" t="s">
        <v>21</v>
      </c>
      <c r="N335" s="244" t="s">
        <v>43</v>
      </c>
      <c r="O335" s="46"/>
      <c r="P335" s="221">
        <f>O335*H335</f>
        <v>0</v>
      </c>
      <c r="Q335" s="221">
        <v>0</v>
      </c>
      <c r="R335" s="221">
        <f>Q335*H335</f>
        <v>0</v>
      </c>
      <c r="S335" s="221">
        <v>0</v>
      </c>
      <c r="T335" s="222">
        <f>S335*H335</f>
        <v>0</v>
      </c>
      <c r="AR335" s="23" t="s">
        <v>188</v>
      </c>
      <c r="AT335" s="23" t="s">
        <v>222</v>
      </c>
      <c r="AU335" s="23" t="s">
        <v>82</v>
      </c>
      <c r="AY335" s="23" t="s">
        <v>181</v>
      </c>
      <c r="BE335" s="223">
        <f>IF(N335="základní",J335,0)</f>
        <v>0</v>
      </c>
      <c r="BF335" s="223">
        <f>IF(N335="snížená",J335,0)</f>
        <v>0</v>
      </c>
      <c r="BG335" s="223">
        <f>IF(N335="zákl. přenesená",J335,0)</f>
        <v>0</v>
      </c>
      <c r="BH335" s="223">
        <f>IF(N335="sníž. přenesená",J335,0)</f>
        <v>0</v>
      </c>
      <c r="BI335" s="223">
        <f>IF(N335="nulová",J335,0)</f>
        <v>0</v>
      </c>
      <c r="BJ335" s="23" t="s">
        <v>80</v>
      </c>
      <c r="BK335" s="223">
        <f>ROUND(I335*H335,2)</f>
        <v>0</v>
      </c>
      <c r="BL335" s="23" t="s">
        <v>188</v>
      </c>
      <c r="BM335" s="23" t="s">
        <v>2450</v>
      </c>
    </row>
    <row r="336" s="9" customFormat="1" ht="22.32" customHeight="1">
      <c r="B336" s="197"/>
      <c r="C336" s="198"/>
      <c r="D336" s="199" t="s">
        <v>71</v>
      </c>
      <c r="E336" s="259" t="s">
        <v>2098</v>
      </c>
      <c r="F336" s="259" t="s">
        <v>2099</v>
      </c>
      <c r="G336" s="198"/>
      <c r="H336" s="198"/>
      <c r="I336" s="201"/>
      <c r="J336" s="260">
        <f>BK336</f>
        <v>0</v>
      </c>
      <c r="K336" s="198"/>
      <c r="L336" s="203"/>
      <c r="M336" s="204"/>
      <c r="N336" s="205"/>
      <c r="O336" s="205"/>
      <c r="P336" s="206">
        <f>P337</f>
        <v>0</v>
      </c>
      <c r="Q336" s="205"/>
      <c r="R336" s="206">
        <f>R337</f>
        <v>0</v>
      </c>
      <c r="S336" s="205"/>
      <c r="T336" s="207">
        <f>T337</f>
        <v>0</v>
      </c>
      <c r="AR336" s="208" t="s">
        <v>80</v>
      </c>
      <c r="AT336" s="209" t="s">
        <v>71</v>
      </c>
      <c r="AU336" s="209" t="s">
        <v>82</v>
      </c>
      <c r="AY336" s="208" t="s">
        <v>181</v>
      </c>
      <c r="BK336" s="210">
        <f>BK337</f>
        <v>0</v>
      </c>
    </row>
    <row r="337" s="1" customFormat="1" ht="16.5" customHeight="1">
      <c r="B337" s="45"/>
      <c r="C337" s="236" t="s">
        <v>880</v>
      </c>
      <c r="D337" s="236" t="s">
        <v>222</v>
      </c>
      <c r="E337" s="237" t="s">
        <v>2107</v>
      </c>
      <c r="F337" s="238" t="s">
        <v>2096</v>
      </c>
      <c r="G337" s="239" t="s">
        <v>182</v>
      </c>
      <c r="H337" s="240">
        <v>5</v>
      </c>
      <c r="I337" s="241"/>
      <c r="J337" s="242">
        <f>ROUND(I337*H337,2)</f>
        <v>0</v>
      </c>
      <c r="K337" s="238" t="s">
        <v>1685</v>
      </c>
      <c r="L337" s="71"/>
      <c r="M337" s="243" t="s">
        <v>21</v>
      </c>
      <c r="N337" s="244" t="s">
        <v>43</v>
      </c>
      <c r="O337" s="46"/>
      <c r="P337" s="221">
        <f>O337*H337</f>
        <v>0</v>
      </c>
      <c r="Q337" s="221">
        <v>0</v>
      </c>
      <c r="R337" s="221">
        <f>Q337*H337</f>
        <v>0</v>
      </c>
      <c r="S337" s="221">
        <v>0</v>
      </c>
      <c r="T337" s="222">
        <f>S337*H337</f>
        <v>0</v>
      </c>
      <c r="AR337" s="23" t="s">
        <v>188</v>
      </c>
      <c r="AT337" s="23" t="s">
        <v>222</v>
      </c>
      <c r="AU337" s="23" t="s">
        <v>179</v>
      </c>
      <c r="AY337" s="23" t="s">
        <v>181</v>
      </c>
      <c r="BE337" s="223">
        <f>IF(N337="základní",J337,0)</f>
        <v>0</v>
      </c>
      <c r="BF337" s="223">
        <f>IF(N337="snížená",J337,0)</f>
        <v>0</v>
      </c>
      <c r="BG337" s="223">
        <f>IF(N337="zákl. přenesená",J337,0)</f>
        <v>0</v>
      </c>
      <c r="BH337" s="223">
        <f>IF(N337="sníž. přenesená",J337,0)</f>
        <v>0</v>
      </c>
      <c r="BI337" s="223">
        <f>IF(N337="nulová",J337,0)</f>
        <v>0</v>
      </c>
      <c r="BJ337" s="23" t="s">
        <v>80</v>
      </c>
      <c r="BK337" s="223">
        <f>ROUND(I337*H337,2)</f>
        <v>0</v>
      </c>
      <c r="BL337" s="23" t="s">
        <v>188</v>
      </c>
      <c r="BM337" s="23" t="s">
        <v>2451</v>
      </c>
    </row>
    <row r="338" s="9" customFormat="1" ht="22.32" customHeight="1">
      <c r="B338" s="197"/>
      <c r="C338" s="198"/>
      <c r="D338" s="199" t="s">
        <v>71</v>
      </c>
      <c r="E338" s="259" t="s">
        <v>2281</v>
      </c>
      <c r="F338" s="259" t="s">
        <v>2282</v>
      </c>
      <c r="G338" s="198"/>
      <c r="H338" s="198"/>
      <c r="I338" s="201"/>
      <c r="J338" s="260">
        <f>BK338</f>
        <v>0</v>
      </c>
      <c r="K338" s="198"/>
      <c r="L338" s="203"/>
      <c r="M338" s="204"/>
      <c r="N338" s="205"/>
      <c r="O338" s="205"/>
      <c r="P338" s="206">
        <f>SUM(P339:P344)</f>
        <v>0</v>
      </c>
      <c r="Q338" s="205"/>
      <c r="R338" s="206">
        <f>SUM(R339:R344)</f>
        <v>0</v>
      </c>
      <c r="S338" s="205"/>
      <c r="T338" s="207">
        <f>SUM(T339:T344)</f>
        <v>0</v>
      </c>
      <c r="AR338" s="208" t="s">
        <v>80</v>
      </c>
      <c r="AT338" s="209" t="s">
        <v>71</v>
      </c>
      <c r="AU338" s="209" t="s">
        <v>82</v>
      </c>
      <c r="AY338" s="208" t="s">
        <v>181</v>
      </c>
      <c r="BK338" s="210">
        <f>SUM(BK339:BK344)</f>
        <v>0</v>
      </c>
    </row>
    <row r="339" s="1" customFormat="1" ht="16.5" customHeight="1">
      <c r="B339" s="45"/>
      <c r="C339" s="236" t="s">
        <v>884</v>
      </c>
      <c r="D339" s="236" t="s">
        <v>222</v>
      </c>
      <c r="E339" s="237" t="s">
        <v>2452</v>
      </c>
      <c r="F339" s="238" t="s">
        <v>2453</v>
      </c>
      <c r="G339" s="239" t="s">
        <v>430</v>
      </c>
      <c r="H339" s="240">
        <v>4</v>
      </c>
      <c r="I339" s="241"/>
      <c r="J339" s="242">
        <f>ROUND(I339*H339,2)</f>
        <v>0</v>
      </c>
      <c r="K339" s="238" t="s">
        <v>1685</v>
      </c>
      <c r="L339" s="71"/>
      <c r="M339" s="243" t="s">
        <v>21</v>
      </c>
      <c r="N339" s="244" t="s">
        <v>43</v>
      </c>
      <c r="O339" s="46"/>
      <c r="P339" s="221">
        <f>O339*H339</f>
        <v>0</v>
      </c>
      <c r="Q339" s="221">
        <v>0</v>
      </c>
      <c r="R339" s="221">
        <f>Q339*H339</f>
        <v>0</v>
      </c>
      <c r="S339" s="221">
        <v>0</v>
      </c>
      <c r="T339" s="222">
        <f>S339*H339</f>
        <v>0</v>
      </c>
      <c r="AR339" s="23" t="s">
        <v>188</v>
      </c>
      <c r="AT339" s="23" t="s">
        <v>222</v>
      </c>
      <c r="AU339" s="23" t="s">
        <v>179</v>
      </c>
      <c r="AY339" s="23" t="s">
        <v>181</v>
      </c>
      <c r="BE339" s="223">
        <f>IF(N339="základní",J339,0)</f>
        <v>0</v>
      </c>
      <c r="BF339" s="223">
        <f>IF(N339="snížená",J339,0)</f>
        <v>0</v>
      </c>
      <c r="BG339" s="223">
        <f>IF(N339="zákl. přenesená",J339,0)</f>
        <v>0</v>
      </c>
      <c r="BH339" s="223">
        <f>IF(N339="sníž. přenesená",J339,0)</f>
        <v>0</v>
      </c>
      <c r="BI339" s="223">
        <f>IF(N339="nulová",J339,0)</f>
        <v>0</v>
      </c>
      <c r="BJ339" s="23" t="s">
        <v>80</v>
      </c>
      <c r="BK339" s="223">
        <f>ROUND(I339*H339,2)</f>
        <v>0</v>
      </c>
      <c r="BL339" s="23" t="s">
        <v>188</v>
      </c>
      <c r="BM339" s="23" t="s">
        <v>2454</v>
      </c>
    </row>
    <row r="340" s="1" customFormat="1" ht="16.5" customHeight="1">
      <c r="B340" s="45"/>
      <c r="C340" s="236" t="s">
        <v>888</v>
      </c>
      <c r="D340" s="236" t="s">
        <v>222</v>
      </c>
      <c r="E340" s="237" t="s">
        <v>2455</v>
      </c>
      <c r="F340" s="238" t="s">
        <v>2456</v>
      </c>
      <c r="G340" s="239" t="s">
        <v>430</v>
      </c>
      <c r="H340" s="240">
        <v>1</v>
      </c>
      <c r="I340" s="241"/>
      <c r="J340" s="242">
        <f>ROUND(I340*H340,2)</f>
        <v>0</v>
      </c>
      <c r="K340" s="238" t="s">
        <v>1685</v>
      </c>
      <c r="L340" s="71"/>
      <c r="M340" s="243" t="s">
        <v>21</v>
      </c>
      <c r="N340" s="244" t="s">
        <v>43</v>
      </c>
      <c r="O340" s="46"/>
      <c r="P340" s="221">
        <f>O340*H340</f>
        <v>0</v>
      </c>
      <c r="Q340" s="221">
        <v>0</v>
      </c>
      <c r="R340" s="221">
        <f>Q340*H340</f>
        <v>0</v>
      </c>
      <c r="S340" s="221">
        <v>0</v>
      </c>
      <c r="T340" s="222">
        <f>S340*H340</f>
        <v>0</v>
      </c>
      <c r="AR340" s="23" t="s">
        <v>188</v>
      </c>
      <c r="AT340" s="23" t="s">
        <v>222</v>
      </c>
      <c r="AU340" s="23" t="s">
        <v>179</v>
      </c>
      <c r="AY340" s="23" t="s">
        <v>181</v>
      </c>
      <c r="BE340" s="223">
        <f>IF(N340="základní",J340,0)</f>
        <v>0</v>
      </c>
      <c r="BF340" s="223">
        <f>IF(N340="snížená",J340,0)</f>
        <v>0</v>
      </c>
      <c r="BG340" s="223">
        <f>IF(N340="zákl. přenesená",J340,0)</f>
        <v>0</v>
      </c>
      <c r="BH340" s="223">
        <f>IF(N340="sníž. přenesená",J340,0)</f>
        <v>0</v>
      </c>
      <c r="BI340" s="223">
        <f>IF(N340="nulová",J340,0)</f>
        <v>0</v>
      </c>
      <c r="BJ340" s="23" t="s">
        <v>80</v>
      </c>
      <c r="BK340" s="223">
        <f>ROUND(I340*H340,2)</f>
        <v>0</v>
      </c>
      <c r="BL340" s="23" t="s">
        <v>188</v>
      </c>
      <c r="BM340" s="23" t="s">
        <v>2457</v>
      </c>
    </row>
    <row r="341" s="1" customFormat="1" ht="16.5" customHeight="1">
      <c r="B341" s="45"/>
      <c r="C341" s="236" t="s">
        <v>892</v>
      </c>
      <c r="D341" s="236" t="s">
        <v>222</v>
      </c>
      <c r="E341" s="237" t="s">
        <v>2049</v>
      </c>
      <c r="F341" s="238" t="s">
        <v>2050</v>
      </c>
      <c r="G341" s="239" t="s">
        <v>449</v>
      </c>
      <c r="H341" s="240">
        <v>15</v>
      </c>
      <c r="I341" s="241"/>
      <c r="J341" s="242">
        <f>ROUND(I341*H341,2)</f>
        <v>0</v>
      </c>
      <c r="K341" s="238" t="s">
        <v>1685</v>
      </c>
      <c r="L341" s="71"/>
      <c r="M341" s="243" t="s">
        <v>21</v>
      </c>
      <c r="N341" s="244" t="s">
        <v>43</v>
      </c>
      <c r="O341" s="46"/>
      <c r="P341" s="221">
        <f>O341*H341</f>
        <v>0</v>
      </c>
      <c r="Q341" s="221">
        <v>0</v>
      </c>
      <c r="R341" s="221">
        <f>Q341*H341</f>
        <v>0</v>
      </c>
      <c r="S341" s="221">
        <v>0</v>
      </c>
      <c r="T341" s="222">
        <f>S341*H341</f>
        <v>0</v>
      </c>
      <c r="AR341" s="23" t="s">
        <v>188</v>
      </c>
      <c r="AT341" s="23" t="s">
        <v>222</v>
      </c>
      <c r="AU341" s="23" t="s">
        <v>179</v>
      </c>
      <c r="AY341" s="23" t="s">
        <v>181</v>
      </c>
      <c r="BE341" s="223">
        <f>IF(N341="základní",J341,0)</f>
        <v>0</v>
      </c>
      <c r="BF341" s="223">
        <f>IF(N341="snížená",J341,0)</f>
        <v>0</v>
      </c>
      <c r="BG341" s="223">
        <f>IF(N341="zákl. přenesená",J341,0)</f>
        <v>0</v>
      </c>
      <c r="BH341" s="223">
        <f>IF(N341="sníž. přenesená",J341,0)</f>
        <v>0</v>
      </c>
      <c r="BI341" s="223">
        <f>IF(N341="nulová",J341,0)</f>
        <v>0</v>
      </c>
      <c r="BJ341" s="23" t="s">
        <v>80</v>
      </c>
      <c r="BK341" s="223">
        <f>ROUND(I341*H341,2)</f>
        <v>0</v>
      </c>
      <c r="BL341" s="23" t="s">
        <v>188</v>
      </c>
      <c r="BM341" s="23" t="s">
        <v>2458</v>
      </c>
    </row>
    <row r="342" s="1" customFormat="1" ht="16.5" customHeight="1">
      <c r="B342" s="45"/>
      <c r="C342" s="236" t="s">
        <v>896</v>
      </c>
      <c r="D342" s="236" t="s">
        <v>222</v>
      </c>
      <c r="E342" s="237" t="s">
        <v>2459</v>
      </c>
      <c r="F342" s="238" t="s">
        <v>2460</v>
      </c>
      <c r="G342" s="239" t="s">
        <v>430</v>
      </c>
      <c r="H342" s="240">
        <v>1</v>
      </c>
      <c r="I342" s="241"/>
      <c r="J342" s="242">
        <f>ROUND(I342*H342,2)</f>
        <v>0</v>
      </c>
      <c r="K342" s="238" t="s">
        <v>1685</v>
      </c>
      <c r="L342" s="71"/>
      <c r="M342" s="243" t="s">
        <v>21</v>
      </c>
      <c r="N342" s="244" t="s">
        <v>43</v>
      </c>
      <c r="O342" s="46"/>
      <c r="P342" s="221">
        <f>O342*H342</f>
        <v>0</v>
      </c>
      <c r="Q342" s="221">
        <v>0</v>
      </c>
      <c r="R342" s="221">
        <f>Q342*H342</f>
        <v>0</v>
      </c>
      <c r="S342" s="221">
        <v>0</v>
      </c>
      <c r="T342" s="222">
        <f>S342*H342</f>
        <v>0</v>
      </c>
      <c r="AR342" s="23" t="s">
        <v>188</v>
      </c>
      <c r="AT342" s="23" t="s">
        <v>222</v>
      </c>
      <c r="AU342" s="23" t="s">
        <v>179</v>
      </c>
      <c r="AY342" s="23" t="s">
        <v>181</v>
      </c>
      <c r="BE342" s="223">
        <f>IF(N342="základní",J342,0)</f>
        <v>0</v>
      </c>
      <c r="BF342" s="223">
        <f>IF(N342="snížená",J342,0)</f>
        <v>0</v>
      </c>
      <c r="BG342" s="223">
        <f>IF(N342="zákl. přenesená",J342,0)</f>
        <v>0</v>
      </c>
      <c r="BH342" s="223">
        <f>IF(N342="sníž. přenesená",J342,0)</f>
        <v>0</v>
      </c>
      <c r="BI342" s="223">
        <f>IF(N342="nulová",J342,0)</f>
        <v>0</v>
      </c>
      <c r="BJ342" s="23" t="s">
        <v>80</v>
      </c>
      <c r="BK342" s="223">
        <f>ROUND(I342*H342,2)</f>
        <v>0</v>
      </c>
      <c r="BL342" s="23" t="s">
        <v>188</v>
      </c>
      <c r="BM342" s="23" t="s">
        <v>2461</v>
      </c>
    </row>
    <row r="343" s="1" customFormat="1" ht="16.5" customHeight="1">
      <c r="B343" s="45"/>
      <c r="C343" s="236" t="s">
        <v>900</v>
      </c>
      <c r="D343" s="236" t="s">
        <v>222</v>
      </c>
      <c r="E343" s="237" t="s">
        <v>2462</v>
      </c>
      <c r="F343" s="238" t="s">
        <v>2463</v>
      </c>
      <c r="G343" s="239" t="s">
        <v>430</v>
      </c>
      <c r="H343" s="240">
        <v>2</v>
      </c>
      <c r="I343" s="241"/>
      <c r="J343" s="242">
        <f>ROUND(I343*H343,2)</f>
        <v>0</v>
      </c>
      <c r="K343" s="238" t="s">
        <v>1685</v>
      </c>
      <c r="L343" s="71"/>
      <c r="M343" s="243" t="s">
        <v>21</v>
      </c>
      <c r="N343" s="244" t="s">
        <v>43</v>
      </c>
      <c r="O343" s="46"/>
      <c r="P343" s="221">
        <f>O343*H343</f>
        <v>0</v>
      </c>
      <c r="Q343" s="221">
        <v>0</v>
      </c>
      <c r="R343" s="221">
        <f>Q343*H343</f>
        <v>0</v>
      </c>
      <c r="S343" s="221">
        <v>0</v>
      </c>
      <c r="T343" s="222">
        <f>S343*H343</f>
        <v>0</v>
      </c>
      <c r="AR343" s="23" t="s">
        <v>188</v>
      </c>
      <c r="AT343" s="23" t="s">
        <v>222</v>
      </c>
      <c r="AU343" s="23" t="s">
        <v>179</v>
      </c>
      <c r="AY343" s="23" t="s">
        <v>181</v>
      </c>
      <c r="BE343" s="223">
        <f>IF(N343="základní",J343,0)</f>
        <v>0</v>
      </c>
      <c r="BF343" s="223">
        <f>IF(N343="snížená",J343,0)</f>
        <v>0</v>
      </c>
      <c r="BG343" s="223">
        <f>IF(N343="zákl. přenesená",J343,0)</f>
        <v>0</v>
      </c>
      <c r="BH343" s="223">
        <f>IF(N343="sníž. přenesená",J343,0)</f>
        <v>0</v>
      </c>
      <c r="BI343" s="223">
        <f>IF(N343="nulová",J343,0)</f>
        <v>0</v>
      </c>
      <c r="BJ343" s="23" t="s">
        <v>80</v>
      </c>
      <c r="BK343" s="223">
        <f>ROUND(I343*H343,2)</f>
        <v>0</v>
      </c>
      <c r="BL343" s="23" t="s">
        <v>188</v>
      </c>
      <c r="BM343" s="23" t="s">
        <v>2464</v>
      </c>
    </row>
    <row r="344" s="1" customFormat="1" ht="16.5" customHeight="1">
      <c r="B344" s="45"/>
      <c r="C344" s="236" t="s">
        <v>904</v>
      </c>
      <c r="D344" s="236" t="s">
        <v>222</v>
      </c>
      <c r="E344" s="237" t="s">
        <v>2465</v>
      </c>
      <c r="F344" s="238" t="s">
        <v>2053</v>
      </c>
      <c r="G344" s="239" t="s">
        <v>478</v>
      </c>
      <c r="H344" s="240">
        <v>0.23000000000000001</v>
      </c>
      <c r="I344" s="241"/>
      <c r="J344" s="242">
        <f>ROUND(I344*H344,2)</f>
        <v>0</v>
      </c>
      <c r="K344" s="238" t="s">
        <v>1685</v>
      </c>
      <c r="L344" s="71"/>
      <c r="M344" s="243" t="s">
        <v>21</v>
      </c>
      <c r="N344" s="244" t="s">
        <v>43</v>
      </c>
      <c r="O344" s="46"/>
      <c r="P344" s="221">
        <f>O344*H344</f>
        <v>0</v>
      </c>
      <c r="Q344" s="221">
        <v>0</v>
      </c>
      <c r="R344" s="221">
        <f>Q344*H344</f>
        <v>0</v>
      </c>
      <c r="S344" s="221">
        <v>0</v>
      </c>
      <c r="T344" s="222">
        <f>S344*H344</f>
        <v>0</v>
      </c>
      <c r="AR344" s="23" t="s">
        <v>188</v>
      </c>
      <c r="AT344" s="23" t="s">
        <v>222</v>
      </c>
      <c r="AU344" s="23" t="s">
        <v>179</v>
      </c>
      <c r="AY344" s="23" t="s">
        <v>181</v>
      </c>
      <c r="BE344" s="223">
        <f>IF(N344="základní",J344,0)</f>
        <v>0</v>
      </c>
      <c r="BF344" s="223">
        <f>IF(N344="snížená",J344,0)</f>
        <v>0</v>
      </c>
      <c r="BG344" s="223">
        <f>IF(N344="zákl. přenesená",J344,0)</f>
        <v>0</v>
      </c>
      <c r="BH344" s="223">
        <f>IF(N344="sníž. přenesená",J344,0)</f>
        <v>0</v>
      </c>
      <c r="BI344" s="223">
        <f>IF(N344="nulová",J344,0)</f>
        <v>0</v>
      </c>
      <c r="BJ344" s="23" t="s">
        <v>80</v>
      </c>
      <c r="BK344" s="223">
        <f>ROUND(I344*H344,2)</f>
        <v>0</v>
      </c>
      <c r="BL344" s="23" t="s">
        <v>188</v>
      </c>
      <c r="BM344" s="23" t="s">
        <v>2466</v>
      </c>
    </row>
    <row r="345" s="9" customFormat="1" ht="29.88" customHeight="1">
      <c r="B345" s="197"/>
      <c r="C345" s="198"/>
      <c r="D345" s="199" t="s">
        <v>71</v>
      </c>
      <c r="E345" s="259" t="s">
        <v>1851</v>
      </c>
      <c r="F345" s="259" t="s">
        <v>2467</v>
      </c>
      <c r="G345" s="198"/>
      <c r="H345" s="198"/>
      <c r="I345" s="201"/>
      <c r="J345" s="260">
        <f>BK345</f>
        <v>0</v>
      </c>
      <c r="K345" s="198"/>
      <c r="L345" s="203"/>
      <c r="M345" s="204"/>
      <c r="N345" s="205"/>
      <c r="O345" s="205"/>
      <c r="P345" s="206">
        <f>P346+P347</f>
        <v>0</v>
      </c>
      <c r="Q345" s="205"/>
      <c r="R345" s="206">
        <f>R346+R347</f>
        <v>0</v>
      </c>
      <c r="S345" s="205"/>
      <c r="T345" s="207">
        <f>T346+T347</f>
        <v>0</v>
      </c>
      <c r="AR345" s="208" t="s">
        <v>188</v>
      </c>
      <c r="AT345" s="209" t="s">
        <v>71</v>
      </c>
      <c r="AU345" s="209" t="s">
        <v>80</v>
      </c>
      <c r="AY345" s="208" t="s">
        <v>181</v>
      </c>
      <c r="BK345" s="210">
        <f>BK346+BK347</f>
        <v>0</v>
      </c>
    </row>
    <row r="346" s="1" customFormat="1" ht="25.5" customHeight="1">
      <c r="B346" s="45"/>
      <c r="C346" s="236" t="s">
        <v>908</v>
      </c>
      <c r="D346" s="236" t="s">
        <v>222</v>
      </c>
      <c r="E346" s="237" t="s">
        <v>2468</v>
      </c>
      <c r="F346" s="238" t="s">
        <v>2469</v>
      </c>
      <c r="G346" s="239" t="s">
        <v>1748</v>
      </c>
      <c r="H346" s="240">
        <v>5</v>
      </c>
      <c r="I346" s="241"/>
      <c r="J346" s="242">
        <f>ROUND(I346*H346,2)</f>
        <v>0</v>
      </c>
      <c r="K346" s="238" t="s">
        <v>1685</v>
      </c>
      <c r="L346" s="71"/>
      <c r="M346" s="243" t="s">
        <v>21</v>
      </c>
      <c r="N346" s="244" t="s">
        <v>43</v>
      </c>
      <c r="O346" s="46"/>
      <c r="P346" s="221">
        <f>O346*H346</f>
        <v>0</v>
      </c>
      <c r="Q346" s="221">
        <v>0</v>
      </c>
      <c r="R346" s="221">
        <f>Q346*H346</f>
        <v>0</v>
      </c>
      <c r="S346" s="221">
        <v>0</v>
      </c>
      <c r="T346" s="222">
        <f>S346*H346</f>
        <v>0</v>
      </c>
      <c r="AR346" s="23" t="s">
        <v>188</v>
      </c>
      <c r="AT346" s="23" t="s">
        <v>222</v>
      </c>
      <c r="AU346" s="23" t="s">
        <v>82</v>
      </c>
      <c r="AY346" s="23" t="s">
        <v>181</v>
      </c>
      <c r="BE346" s="223">
        <f>IF(N346="základní",J346,0)</f>
        <v>0</v>
      </c>
      <c r="BF346" s="223">
        <f>IF(N346="snížená",J346,0)</f>
        <v>0</v>
      </c>
      <c r="BG346" s="223">
        <f>IF(N346="zákl. přenesená",J346,0)</f>
        <v>0</v>
      </c>
      <c r="BH346" s="223">
        <f>IF(N346="sníž. přenesená",J346,0)</f>
        <v>0</v>
      </c>
      <c r="BI346" s="223">
        <f>IF(N346="nulová",J346,0)</f>
        <v>0</v>
      </c>
      <c r="BJ346" s="23" t="s">
        <v>80</v>
      </c>
      <c r="BK346" s="223">
        <f>ROUND(I346*H346,2)</f>
        <v>0</v>
      </c>
      <c r="BL346" s="23" t="s">
        <v>188</v>
      </c>
      <c r="BM346" s="23" t="s">
        <v>2470</v>
      </c>
    </row>
    <row r="347" s="9" customFormat="1" ht="22.32" customHeight="1">
      <c r="B347" s="197"/>
      <c r="C347" s="198"/>
      <c r="D347" s="199" t="s">
        <v>71</v>
      </c>
      <c r="E347" s="259" t="s">
        <v>2098</v>
      </c>
      <c r="F347" s="259" t="s">
        <v>2099</v>
      </c>
      <c r="G347" s="198"/>
      <c r="H347" s="198"/>
      <c r="I347" s="201"/>
      <c r="J347" s="260">
        <f>BK347</f>
        <v>0</v>
      </c>
      <c r="K347" s="198"/>
      <c r="L347" s="203"/>
      <c r="M347" s="204"/>
      <c r="N347" s="205"/>
      <c r="O347" s="205"/>
      <c r="P347" s="206">
        <f>SUM(P348:P352)</f>
        <v>0</v>
      </c>
      <c r="Q347" s="205"/>
      <c r="R347" s="206">
        <f>SUM(R348:R352)</f>
        <v>0</v>
      </c>
      <c r="S347" s="205"/>
      <c r="T347" s="207">
        <f>SUM(T348:T352)</f>
        <v>0</v>
      </c>
      <c r="AR347" s="208" t="s">
        <v>80</v>
      </c>
      <c r="AT347" s="209" t="s">
        <v>71</v>
      </c>
      <c r="AU347" s="209" t="s">
        <v>82</v>
      </c>
      <c r="AY347" s="208" t="s">
        <v>181</v>
      </c>
      <c r="BK347" s="210">
        <f>SUM(BK348:BK352)</f>
        <v>0</v>
      </c>
    </row>
    <row r="348" s="1" customFormat="1" ht="16.5" customHeight="1">
      <c r="B348" s="45"/>
      <c r="C348" s="236" t="s">
        <v>912</v>
      </c>
      <c r="D348" s="236" t="s">
        <v>222</v>
      </c>
      <c r="E348" s="237" t="s">
        <v>2100</v>
      </c>
      <c r="F348" s="238" t="s">
        <v>2081</v>
      </c>
      <c r="G348" s="239" t="s">
        <v>182</v>
      </c>
      <c r="H348" s="240">
        <v>27</v>
      </c>
      <c r="I348" s="241"/>
      <c r="J348" s="242">
        <f>ROUND(I348*H348,2)</f>
        <v>0</v>
      </c>
      <c r="K348" s="238" t="s">
        <v>1685</v>
      </c>
      <c r="L348" s="71"/>
      <c r="M348" s="243" t="s">
        <v>21</v>
      </c>
      <c r="N348" s="244" t="s">
        <v>43</v>
      </c>
      <c r="O348" s="46"/>
      <c r="P348" s="221">
        <f>O348*H348</f>
        <v>0</v>
      </c>
      <c r="Q348" s="221">
        <v>0</v>
      </c>
      <c r="R348" s="221">
        <f>Q348*H348</f>
        <v>0</v>
      </c>
      <c r="S348" s="221">
        <v>0</v>
      </c>
      <c r="T348" s="222">
        <f>S348*H348</f>
        <v>0</v>
      </c>
      <c r="AR348" s="23" t="s">
        <v>188</v>
      </c>
      <c r="AT348" s="23" t="s">
        <v>222</v>
      </c>
      <c r="AU348" s="23" t="s">
        <v>179</v>
      </c>
      <c r="AY348" s="23" t="s">
        <v>181</v>
      </c>
      <c r="BE348" s="223">
        <f>IF(N348="základní",J348,0)</f>
        <v>0</v>
      </c>
      <c r="BF348" s="223">
        <f>IF(N348="snížená",J348,0)</f>
        <v>0</v>
      </c>
      <c r="BG348" s="223">
        <f>IF(N348="zákl. přenesená",J348,0)</f>
        <v>0</v>
      </c>
      <c r="BH348" s="223">
        <f>IF(N348="sníž. přenesená",J348,0)</f>
        <v>0</v>
      </c>
      <c r="BI348" s="223">
        <f>IF(N348="nulová",J348,0)</f>
        <v>0</v>
      </c>
      <c r="BJ348" s="23" t="s">
        <v>80</v>
      </c>
      <c r="BK348" s="223">
        <f>ROUND(I348*H348,2)</f>
        <v>0</v>
      </c>
      <c r="BL348" s="23" t="s">
        <v>188</v>
      </c>
      <c r="BM348" s="23" t="s">
        <v>2471</v>
      </c>
    </row>
    <row r="349" s="1" customFormat="1" ht="16.5" customHeight="1">
      <c r="B349" s="45"/>
      <c r="C349" s="236" t="s">
        <v>916</v>
      </c>
      <c r="D349" s="236" t="s">
        <v>222</v>
      </c>
      <c r="E349" s="237" t="s">
        <v>2472</v>
      </c>
      <c r="F349" s="238" t="s">
        <v>2473</v>
      </c>
      <c r="G349" s="239" t="s">
        <v>430</v>
      </c>
      <c r="H349" s="240">
        <v>2</v>
      </c>
      <c r="I349" s="241"/>
      <c r="J349" s="242">
        <f>ROUND(I349*H349,2)</f>
        <v>0</v>
      </c>
      <c r="K349" s="238" t="s">
        <v>1685</v>
      </c>
      <c r="L349" s="71"/>
      <c r="M349" s="243" t="s">
        <v>21</v>
      </c>
      <c r="N349" s="244" t="s">
        <v>43</v>
      </c>
      <c r="O349" s="46"/>
      <c r="P349" s="221">
        <f>O349*H349</f>
        <v>0</v>
      </c>
      <c r="Q349" s="221">
        <v>0</v>
      </c>
      <c r="R349" s="221">
        <f>Q349*H349</f>
        <v>0</v>
      </c>
      <c r="S349" s="221">
        <v>0</v>
      </c>
      <c r="T349" s="222">
        <f>S349*H349</f>
        <v>0</v>
      </c>
      <c r="AR349" s="23" t="s">
        <v>188</v>
      </c>
      <c r="AT349" s="23" t="s">
        <v>222</v>
      </c>
      <c r="AU349" s="23" t="s">
        <v>179</v>
      </c>
      <c r="AY349" s="23" t="s">
        <v>181</v>
      </c>
      <c r="BE349" s="223">
        <f>IF(N349="základní",J349,0)</f>
        <v>0</v>
      </c>
      <c r="BF349" s="223">
        <f>IF(N349="snížená",J349,0)</f>
        <v>0</v>
      </c>
      <c r="BG349" s="223">
        <f>IF(N349="zákl. přenesená",J349,0)</f>
        <v>0</v>
      </c>
      <c r="BH349" s="223">
        <f>IF(N349="sníž. přenesená",J349,0)</f>
        <v>0</v>
      </c>
      <c r="BI349" s="223">
        <f>IF(N349="nulová",J349,0)</f>
        <v>0</v>
      </c>
      <c r="BJ349" s="23" t="s">
        <v>80</v>
      </c>
      <c r="BK349" s="223">
        <f>ROUND(I349*H349,2)</f>
        <v>0</v>
      </c>
      <c r="BL349" s="23" t="s">
        <v>188</v>
      </c>
      <c r="BM349" s="23" t="s">
        <v>2474</v>
      </c>
    </row>
    <row r="350" s="1" customFormat="1" ht="16.5" customHeight="1">
      <c r="B350" s="45"/>
      <c r="C350" s="236" t="s">
        <v>920</v>
      </c>
      <c r="D350" s="236" t="s">
        <v>222</v>
      </c>
      <c r="E350" s="237" t="s">
        <v>2475</v>
      </c>
      <c r="F350" s="238" t="s">
        <v>2476</v>
      </c>
      <c r="G350" s="239" t="s">
        <v>430</v>
      </c>
      <c r="H350" s="240">
        <v>5</v>
      </c>
      <c r="I350" s="241"/>
      <c r="J350" s="242">
        <f>ROUND(I350*H350,2)</f>
        <v>0</v>
      </c>
      <c r="K350" s="238" t="s">
        <v>1685</v>
      </c>
      <c r="L350" s="71"/>
      <c r="M350" s="243" t="s">
        <v>21</v>
      </c>
      <c r="N350" s="244" t="s">
        <v>43</v>
      </c>
      <c r="O350" s="46"/>
      <c r="P350" s="221">
        <f>O350*H350</f>
        <v>0</v>
      </c>
      <c r="Q350" s="221">
        <v>0</v>
      </c>
      <c r="R350" s="221">
        <f>Q350*H350</f>
        <v>0</v>
      </c>
      <c r="S350" s="221">
        <v>0</v>
      </c>
      <c r="T350" s="222">
        <f>S350*H350</f>
        <v>0</v>
      </c>
      <c r="AR350" s="23" t="s">
        <v>188</v>
      </c>
      <c r="AT350" s="23" t="s">
        <v>222</v>
      </c>
      <c r="AU350" s="23" t="s">
        <v>179</v>
      </c>
      <c r="AY350" s="23" t="s">
        <v>181</v>
      </c>
      <c r="BE350" s="223">
        <f>IF(N350="základní",J350,0)</f>
        <v>0</v>
      </c>
      <c r="BF350" s="223">
        <f>IF(N350="snížená",J350,0)</f>
        <v>0</v>
      </c>
      <c r="BG350" s="223">
        <f>IF(N350="zákl. přenesená",J350,0)</f>
        <v>0</v>
      </c>
      <c r="BH350" s="223">
        <f>IF(N350="sníž. přenesená",J350,0)</f>
        <v>0</v>
      </c>
      <c r="BI350" s="223">
        <f>IF(N350="nulová",J350,0)</f>
        <v>0</v>
      </c>
      <c r="BJ350" s="23" t="s">
        <v>80</v>
      </c>
      <c r="BK350" s="223">
        <f>ROUND(I350*H350,2)</f>
        <v>0</v>
      </c>
      <c r="BL350" s="23" t="s">
        <v>188</v>
      </c>
      <c r="BM350" s="23" t="s">
        <v>2477</v>
      </c>
    </row>
    <row r="351" s="1" customFormat="1" ht="16.5" customHeight="1">
      <c r="B351" s="45"/>
      <c r="C351" s="236" t="s">
        <v>924</v>
      </c>
      <c r="D351" s="236" t="s">
        <v>222</v>
      </c>
      <c r="E351" s="237" t="s">
        <v>2049</v>
      </c>
      <c r="F351" s="238" t="s">
        <v>2050</v>
      </c>
      <c r="G351" s="239" t="s">
        <v>449</v>
      </c>
      <c r="H351" s="240">
        <v>10</v>
      </c>
      <c r="I351" s="241"/>
      <c r="J351" s="242">
        <f>ROUND(I351*H351,2)</f>
        <v>0</v>
      </c>
      <c r="K351" s="238" t="s">
        <v>1685</v>
      </c>
      <c r="L351" s="71"/>
      <c r="M351" s="243" t="s">
        <v>21</v>
      </c>
      <c r="N351" s="244" t="s">
        <v>43</v>
      </c>
      <c r="O351" s="46"/>
      <c r="P351" s="221">
        <f>O351*H351</f>
        <v>0</v>
      </c>
      <c r="Q351" s="221">
        <v>0</v>
      </c>
      <c r="R351" s="221">
        <f>Q351*H351</f>
        <v>0</v>
      </c>
      <c r="S351" s="221">
        <v>0</v>
      </c>
      <c r="T351" s="222">
        <f>S351*H351</f>
        <v>0</v>
      </c>
      <c r="AR351" s="23" t="s">
        <v>188</v>
      </c>
      <c r="AT351" s="23" t="s">
        <v>222</v>
      </c>
      <c r="AU351" s="23" t="s">
        <v>179</v>
      </c>
      <c r="AY351" s="23" t="s">
        <v>181</v>
      </c>
      <c r="BE351" s="223">
        <f>IF(N351="základní",J351,0)</f>
        <v>0</v>
      </c>
      <c r="BF351" s="223">
        <f>IF(N351="snížená",J351,0)</f>
        <v>0</v>
      </c>
      <c r="BG351" s="223">
        <f>IF(N351="zákl. přenesená",J351,0)</f>
        <v>0</v>
      </c>
      <c r="BH351" s="223">
        <f>IF(N351="sníž. přenesená",J351,0)</f>
        <v>0</v>
      </c>
      <c r="BI351" s="223">
        <f>IF(N351="nulová",J351,0)</f>
        <v>0</v>
      </c>
      <c r="BJ351" s="23" t="s">
        <v>80</v>
      </c>
      <c r="BK351" s="223">
        <f>ROUND(I351*H351,2)</f>
        <v>0</v>
      </c>
      <c r="BL351" s="23" t="s">
        <v>188</v>
      </c>
      <c r="BM351" s="23" t="s">
        <v>2478</v>
      </c>
    </row>
    <row r="352" s="1" customFormat="1" ht="16.5" customHeight="1">
      <c r="B352" s="45"/>
      <c r="C352" s="236" t="s">
        <v>929</v>
      </c>
      <c r="D352" s="236" t="s">
        <v>222</v>
      </c>
      <c r="E352" s="237" t="s">
        <v>2479</v>
      </c>
      <c r="F352" s="238" t="s">
        <v>2053</v>
      </c>
      <c r="G352" s="239" t="s">
        <v>478</v>
      </c>
      <c r="H352" s="240">
        <v>0.23000000000000001</v>
      </c>
      <c r="I352" s="241"/>
      <c r="J352" s="242">
        <f>ROUND(I352*H352,2)</f>
        <v>0</v>
      </c>
      <c r="K352" s="238" t="s">
        <v>1685</v>
      </c>
      <c r="L352" s="71"/>
      <c r="M352" s="243" t="s">
        <v>21</v>
      </c>
      <c r="N352" s="244" t="s">
        <v>43</v>
      </c>
      <c r="O352" s="46"/>
      <c r="P352" s="221">
        <f>O352*H352</f>
        <v>0</v>
      </c>
      <c r="Q352" s="221">
        <v>0</v>
      </c>
      <c r="R352" s="221">
        <f>Q352*H352</f>
        <v>0</v>
      </c>
      <c r="S352" s="221">
        <v>0</v>
      </c>
      <c r="T352" s="222">
        <f>S352*H352</f>
        <v>0</v>
      </c>
      <c r="AR352" s="23" t="s">
        <v>188</v>
      </c>
      <c r="AT352" s="23" t="s">
        <v>222</v>
      </c>
      <c r="AU352" s="23" t="s">
        <v>179</v>
      </c>
      <c r="AY352" s="23" t="s">
        <v>181</v>
      </c>
      <c r="BE352" s="223">
        <f>IF(N352="základní",J352,0)</f>
        <v>0</v>
      </c>
      <c r="BF352" s="223">
        <f>IF(N352="snížená",J352,0)</f>
        <v>0</v>
      </c>
      <c r="BG352" s="223">
        <f>IF(N352="zákl. přenesená",J352,0)</f>
        <v>0</v>
      </c>
      <c r="BH352" s="223">
        <f>IF(N352="sníž. přenesená",J352,0)</f>
        <v>0</v>
      </c>
      <c r="BI352" s="223">
        <f>IF(N352="nulová",J352,0)</f>
        <v>0</v>
      </c>
      <c r="BJ352" s="23" t="s">
        <v>80</v>
      </c>
      <c r="BK352" s="223">
        <f>ROUND(I352*H352,2)</f>
        <v>0</v>
      </c>
      <c r="BL352" s="23" t="s">
        <v>188</v>
      </c>
      <c r="BM352" s="23" t="s">
        <v>2480</v>
      </c>
    </row>
    <row r="353" s="9" customFormat="1" ht="37.44" customHeight="1">
      <c r="B353" s="197"/>
      <c r="C353" s="198"/>
      <c r="D353" s="199" t="s">
        <v>71</v>
      </c>
      <c r="E353" s="200" t="s">
        <v>1992</v>
      </c>
      <c r="F353" s="200" t="s">
        <v>1993</v>
      </c>
      <c r="G353" s="198"/>
      <c r="H353" s="198"/>
      <c r="I353" s="201"/>
      <c r="J353" s="202">
        <f>BK353</f>
        <v>0</v>
      </c>
      <c r="K353" s="198"/>
      <c r="L353" s="203"/>
      <c r="M353" s="204"/>
      <c r="N353" s="205"/>
      <c r="O353" s="205"/>
      <c r="P353" s="206">
        <f>SUM(P354:P359)</f>
        <v>0</v>
      </c>
      <c r="Q353" s="205"/>
      <c r="R353" s="206">
        <f>SUM(R354:R359)</f>
        <v>0</v>
      </c>
      <c r="S353" s="205"/>
      <c r="T353" s="207">
        <f>SUM(T354:T359)</f>
        <v>0</v>
      </c>
      <c r="AR353" s="208" t="s">
        <v>188</v>
      </c>
      <c r="AT353" s="209" t="s">
        <v>71</v>
      </c>
      <c r="AU353" s="209" t="s">
        <v>72</v>
      </c>
      <c r="AY353" s="208" t="s">
        <v>181</v>
      </c>
      <c r="BK353" s="210">
        <f>SUM(BK354:BK359)</f>
        <v>0</v>
      </c>
    </row>
    <row r="354" s="1" customFormat="1" ht="16.5" customHeight="1">
      <c r="B354" s="45"/>
      <c r="C354" s="236" t="s">
        <v>933</v>
      </c>
      <c r="D354" s="236" t="s">
        <v>222</v>
      </c>
      <c r="E354" s="237" t="s">
        <v>2481</v>
      </c>
      <c r="F354" s="238" t="s">
        <v>2482</v>
      </c>
      <c r="G354" s="239" t="s">
        <v>1996</v>
      </c>
      <c r="H354" s="240">
        <v>30</v>
      </c>
      <c r="I354" s="241"/>
      <c r="J354" s="242">
        <f>ROUND(I354*H354,2)</f>
        <v>0</v>
      </c>
      <c r="K354" s="238" t="s">
        <v>1685</v>
      </c>
      <c r="L354" s="71"/>
      <c r="M354" s="243" t="s">
        <v>21</v>
      </c>
      <c r="N354" s="244" t="s">
        <v>43</v>
      </c>
      <c r="O354" s="46"/>
      <c r="P354" s="221">
        <f>O354*H354</f>
        <v>0</v>
      </c>
      <c r="Q354" s="221">
        <v>0</v>
      </c>
      <c r="R354" s="221">
        <f>Q354*H354</f>
        <v>0</v>
      </c>
      <c r="S354" s="221">
        <v>0</v>
      </c>
      <c r="T354" s="222">
        <f>S354*H354</f>
        <v>0</v>
      </c>
      <c r="AR354" s="23" t="s">
        <v>188</v>
      </c>
      <c r="AT354" s="23" t="s">
        <v>222</v>
      </c>
      <c r="AU354" s="23" t="s">
        <v>80</v>
      </c>
      <c r="AY354" s="23" t="s">
        <v>181</v>
      </c>
      <c r="BE354" s="223">
        <f>IF(N354="základní",J354,0)</f>
        <v>0</v>
      </c>
      <c r="BF354" s="223">
        <f>IF(N354="snížená",J354,0)</f>
        <v>0</v>
      </c>
      <c r="BG354" s="223">
        <f>IF(N354="zákl. přenesená",J354,0)</f>
        <v>0</v>
      </c>
      <c r="BH354" s="223">
        <f>IF(N354="sníž. přenesená",J354,0)</f>
        <v>0</v>
      </c>
      <c r="BI354" s="223">
        <f>IF(N354="nulová",J354,0)</f>
        <v>0</v>
      </c>
      <c r="BJ354" s="23" t="s">
        <v>80</v>
      </c>
      <c r="BK354" s="223">
        <f>ROUND(I354*H354,2)</f>
        <v>0</v>
      </c>
      <c r="BL354" s="23" t="s">
        <v>188</v>
      </c>
      <c r="BM354" s="23" t="s">
        <v>2483</v>
      </c>
    </row>
    <row r="355" s="1" customFormat="1" ht="16.5" customHeight="1">
      <c r="B355" s="45"/>
      <c r="C355" s="236" t="s">
        <v>939</v>
      </c>
      <c r="D355" s="236" t="s">
        <v>222</v>
      </c>
      <c r="E355" s="237" t="s">
        <v>2484</v>
      </c>
      <c r="F355" s="238" t="s">
        <v>2485</v>
      </c>
      <c r="G355" s="239" t="s">
        <v>1996</v>
      </c>
      <c r="H355" s="240">
        <v>18</v>
      </c>
      <c r="I355" s="241"/>
      <c r="J355" s="242">
        <f>ROUND(I355*H355,2)</f>
        <v>0</v>
      </c>
      <c r="K355" s="238" t="s">
        <v>1685</v>
      </c>
      <c r="L355" s="71"/>
      <c r="M355" s="243" t="s">
        <v>21</v>
      </c>
      <c r="N355" s="244" t="s">
        <v>43</v>
      </c>
      <c r="O355" s="46"/>
      <c r="P355" s="221">
        <f>O355*H355</f>
        <v>0</v>
      </c>
      <c r="Q355" s="221">
        <v>0</v>
      </c>
      <c r="R355" s="221">
        <f>Q355*H355</f>
        <v>0</v>
      </c>
      <c r="S355" s="221">
        <v>0</v>
      </c>
      <c r="T355" s="222">
        <f>S355*H355</f>
        <v>0</v>
      </c>
      <c r="AR355" s="23" t="s">
        <v>188</v>
      </c>
      <c r="AT355" s="23" t="s">
        <v>222</v>
      </c>
      <c r="AU355" s="23" t="s">
        <v>80</v>
      </c>
      <c r="AY355" s="23" t="s">
        <v>181</v>
      </c>
      <c r="BE355" s="223">
        <f>IF(N355="základní",J355,0)</f>
        <v>0</v>
      </c>
      <c r="BF355" s="223">
        <f>IF(N355="snížená",J355,0)</f>
        <v>0</v>
      </c>
      <c r="BG355" s="223">
        <f>IF(N355="zákl. přenesená",J355,0)</f>
        <v>0</v>
      </c>
      <c r="BH355" s="223">
        <f>IF(N355="sníž. přenesená",J355,0)</f>
        <v>0</v>
      </c>
      <c r="BI355" s="223">
        <f>IF(N355="nulová",J355,0)</f>
        <v>0</v>
      </c>
      <c r="BJ355" s="23" t="s">
        <v>80</v>
      </c>
      <c r="BK355" s="223">
        <f>ROUND(I355*H355,2)</f>
        <v>0</v>
      </c>
      <c r="BL355" s="23" t="s">
        <v>188</v>
      </c>
      <c r="BM355" s="23" t="s">
        <v>2486</v>
      </c>
    </row>
    <row r="356" s="1" customFormat="1" ht="16.5" customHeight="1">
      <c r="B356" s="45"/>
      <c r="C356" s="236" t="s">
        <v>943</v>
      </c>
      <c r="D356" s="236" t="s">
        <v>222</v>
      </c>
      <c r="E356" s="237" t="s">
        <v>2487</v>
      </c>
      <c r="F356" s="238" t="s">
        <v>2488</v>
      </c>
      <c r="G356" s="239" t="s">
        <v>1996</v>
      </c>
      <c r="H356" s="240">
        <v>45</v>
      </c>
      <c r="I356" s="241"/>
      <c r="J356" s="242">
        <f>ROUND(I356*H356,2)</f>
        <v>0</v>
      </c>
      <c r="K356" s="238" t="s">
        <v>1685</v>
      </c>
      <c r="L356" s="71"/>
      <c r="M356" s="243" t="s">
        <v>21</v>
      </c>
      <c r="N356" s="244" t="s">
        <v>43</v>
      </c>
      <c r="O356" s="46"/>
      <c r="P356" s="221">
        <f>O356*H356</f>
        <v>0</v>
      </c>
      <c r="Q356" s="221">
        <v>0</v>
      </c>
      <c r="R356" s="221">
        <f>Q356*H356</f>
        <v>0</v>
      </c>
      <c r="S356" s="221">
        <v>0</v>
      </c>
      <c r="T356" s="222">
        <f>S356*H356</f>
        <v>0</v>
      </c>
      <c r="AR356" s="23" t="s">
        <v>188</v>
      </c>
      <c r="AT356" s="23" t="s">
        <v>222</v>
      </c>
      <c r="AU356" s="23" t="s">
        <v>80</v>
      </c>
      <c r="AY356" s="23" t="s">
        <v>181</v>
      </c>
      <c r="BE356" s="223">
        <f>IF(N356="základní",J356,0)</f>
        <v>0</v>
      </c>
      <c r="BF356" s="223">
        <f>IF(N356="snížená",J356,0)</f>
        <v>0</v>
      </c>
      <c r="BG356" s="223">
        <f>IF(N356="zákl. přenesená",J356,0)</f>
        <v>0</v>
      </c>
      <c r="BH356" s="223">
        <f>IF(N356="sníž. přenesená",J356,0)</f>
        <v>0</v>
      </c>
      <c r="BI356" s="223">
        <f>IF(N356="nulová",J356,0)</f>
        <v>0</v>
      </c>
      <c r="BJ356" s="23" t="s">
        <v>80</v>
      </c>
      <c r="BK356" s="223">
        <f>ROUND(I356*H356,2)</f>
        <v>0</v>
      </c>
      <c r="BL356" s="23" t="s">
        <v>188</v>
      </c>
      <c r="BM356" s="23" t="s">
        <v>2489</v>
      </c>
    </row>
    <row r="357" s="1" customFormat="1" ht="16.5" customHeight="1">
      <c r="B357" s="45"/>
      <c r="C357" s="236" t="s">
        <v>945</v>
      </c>
      <c r="D357" s="236" t="s">
        <v>222</v>
      </c>
      <c r="E357" s="237" t="s">
        <v>2490</v>
      </c>
      <c r="F357" s="238" t="s">
        <v>2491</v>
      </c>
      <c r="G357" s="239" t="s">
        <v>1996</v>
      </c>
      <c r="H357" s="240">
        <v>8</v>
      </c>
      <c r="I357" s="241"/>
      <c r="J357" s="242">
        <f>ROUND(I357*H357,2)</f>
        <v>0</v>
      </c>
      <c r="K357" s="238" t="s">
        <v>1685</v>
      </c>
      <c r="L357" s="71"/>
      <c r="M357" s="243" t="s">
        <v>21</v>
      </c>
      <c r="N357" s="244" t="s">
        <v>43</v>
      </c>
      <c r="O357" s="46"/>
      <c r="P357" s="221">
        <f>O357*H357</f>
        <v>0</v>
      </c>
      <c r="Q357" s="221">
        <v>0</v>
      </c>
      <c r="R357" s="221">
        <f>Q357*H357</f>
        <v>0</v>
      </c>
      <c r="S357" s="221">
        <v>0</v>
      </c>
      <c r="T357" s="222">
        <f>S357*H357</f>
        <v>0</v>
      </c>
      <c r="AR357" s="23" t="s">
        <v>188</v>
      </c>
      <c r="AT357" s="23" t="s">
        <v>222</v>
      </c>
      <c r="AU357" s="23" t="s">
        <v>80</v>
      </c>
      <c r="AY357" s="23" t="s">
        <v>181</v>
      </c>
      <c r="BE357" s="223">
        <f>IF(N357="základní",J357,0)</f>
        <v>0</v>
      </c>
      <c r="BF357" s="223">
        <f>IF(N357="snížená",J357,0)</f>
        <v>0</v>
      </c>
      <c r="BG357" s="223">
        <f>IF(N357="zákl. přenesená",J357,0)</f>
        <v>0</v>
      </c>
      <c r="BH357" s="223">
        <f>IF(N357="sníž. přenesená",J357,0)</f>
        <v>0</v>
      </c>
      <c r="BI357" s="223">
        <f>IF(N357="nulová",J357,0)</f>
        <v>0</v>
      </c>
      <c r="BJ357" s="23" t="s">
        <v>80</v>
      </c>
      <c r="BK357" s="223">
        <f>ROUND(I357*H357,2)</f>
        <v>0</v>
      </c>
      <c r="BL357" s="23" t="s">
        <v>188</v>
      </c>
      <c r="BM357" s="23" t="s">
        <v>2492</v>
      </c>
    </row>
    <row r="358" s="1" customFormat="1" ht="16.5" customHeight="1">
      <c r="B358" s="45"/>
      <c r="C358" s="236" t="s">
        <v>949</v>
      </c>
      <c r="D358" s="236" t="s">
        <v>222</v>
      </c>
      <c r="E358" s="237" t="s">
        <v>2493</v>
      </c>
      <c r="F358" s="238" t="s">
        <v>2002</v>
      </c>
      <c r="G358" s="239" t="s">
        <v>1996</v>
      </c>
      <c r="H358" s="240">
        <v>30</v>
      </c>
      <c r="I358" s="241"/>
      <c r="J358" s="242">
        <f>ROUND(I358*H358,2)</f>
        <v>0</v>
      </c>
      <c r="K358" s="238" t="s">
        <v>1685</v>
      </c>
      <c r="L358" s="71"/>
      <c r="M358" s="243" t="s">
        <v>21</v>
      </c>
      <c r="N358" s="244" t="s">
        <v>43</v>
      </c>
      <c r="O358" s="46"/>
      <c r="P358" s="221">
        <f>O358*H358</f>
        <v>0</v>
      </c>
      <c r="Q358" s="221">
        <v>0</v>
      </c>
      <c r="R358" s="221">
        <f>Q358*H358</f>
        <v>0</v>
      </c>
      <c r="S358" s="221">
        <v>0</v>
      </c>
      <c r="T358" s="222">
        <f>S358*H358</f>
        <v>0</v>
      </c>
      <c r="AR358" s="23" t="s">
        <v>188</v>
      </c>
      <c r="AT358" s="23" t="s">
        <v>222</v>
      </c>
      <c r="AU358" s="23" t="s">
        <v>80</v>
      </c>
      <c r="AY358" s="23" t="s">
        <v>181</v>
      </c>
      <c r="BE358" s="223">
        <f>IF(N358="základní",J358,0)</f>
        <v>0</v>
      </c>
      <c r="BF358" s="223">
        <f>IF(N358="snížená",J358,0)</f>
        <v>0</v>
      </c>
      <c r="BG358" s="223">
        <f>IF(N358="zákl. přenesená",J358,0)</f>
        <v>0</v>
      </c>
      <c r="BH358" s="223">
        <f>IF(N358="sníž. přenesená",J358,0)</f>
        <v>0</v>
      </c>
      <c r="BI358" s="223">
        <f>IF(N358="nulová",J358,0)</f>
        <v>0</v>
      </c>
      <c r="BJ358" s="23" t="s">
        <v>80</v>
      </c>
      <c r="BK358" s="223">
        <f>ROUND(I358*H358,2)</f>
        <v>0</v>
      </c>
      <c r="BL358" s="23" t="s">
        <v>188</v>
      </c>
      <c r="BM358" s="23" t="s">
        <v>2494</v>
      </c>
    </row>
    <row r="359" s="1" customFormat="1" ht="16.5" customHeight="1">
      <c r="B359" s="45"/>
      <c r="C359" s="236" t="s">
        <v>954</v>
      </c>
      <c r="D359" s="236" t="s">
        <v>222</v>
      </c>
      <c r="E359" s="237" t="s">
        <v>2495</v>
      </c>
      <c r="F359" s="238" t="s">
        <v>2496</v>
      </c>
      <c r="G359" s="239" t="s">
        <v>1996</v>
      </c>
      <c r="H359" s="240">
        <v>15</v>
      </c>
      <c r="I359" s="241"/>
      <c r="J359" s="242">
        <f>ROUND(I359*H359,2)</f>
        <v>0</v>
      </c>
      <c r="K359" s="238" t="s">
        <v>1685</v>
      </c>
      <c r="L359" s="71"/>
      <c r="M359" s="243" t="s">
        <v>21</v>
      </c>
      <c r="N359" s="251" t="s">
        <v>43</v>
      </c>
      <c r="O359" s="246"/>
      <c r="P359" s="247">
        <f>O359*H359</f>
        <v>0</v>
      </c>
      <c r="Q359" s="247">
        <v>0</v>
      </c>
      <c r="R359" s="247">
        <f>Q359*H359</f>
        <v>0</v>
      </c>
      <c r="S359" s="247">
        <v>0</v>
      </c>
      <c r="T359" s="248">
        <f>S359*H359</f>
        <v>0</v>
      </c>
      <c r="AR359" s="23" t="s">
        <v>188</v>
      </c>
      <c r="AT359" s="23" t="s">
        <v>222</v>
      </c>
      <c r="AU359" s="23" t="s">
        <v>80</v>
      </c>
      <c r="AY359" s="23" t="s">
        <v>181</v>
      </c>
      <c r="BE359" s="223">
        <f>IF(N359="základní",J359,0)</f>
        <v>0</v>
      </c>
      <c r="BF359" s="223">
        <f>IF(N359="snížená",J359,0)</f>
        <v>0</v>
      </c>
      <c r="BG359" s="223">
        <f>IF(N359="zákl. přenesená",J359,0)</f>
        <v>0</v>
      </c>
      <c r="BH359" s="223">
        <f>IF(N359="sníž. přenesená",J359,0)</f>
        <v>0</v>
      </c>
      <c r="BI359" s="223">
        <f>IF(N359="nulová",J359,0)</f>
        <v>0</v>
      </c>
      <c r="BJ359" s="23" t="s">
        <v>80</v>
      </c>
      <c r="BK359" s="223">
        <f>ROUND(I359*H359,2)</f>
        <v>0</v>
      </c>
      <c r="BL359" s="23" t="s">
        <v>188</v>
      </c>
      <c r="BM359" s="23" t="s">
        <v>2497</v>
      </c>
    </row>
    <row r="360" s="1" customFormat="1" ht="6.96" customHeight="1">
      <c r="B360" s="66"/>
      <c r="C360" s="67"/>
      <c r="D360" s="67"/>
      <c r="E360" s="67"/>
      <c r="F360" s="67"/>
      <c r="G360" s="67"/>
      <c r="H360" s="67"/>
      <c r="I360" s="165"/>
      <c r="J360" s="67"/>
      <c r="K360" s="67"/>
      <c r="L360" s="71"/>
    </row>
  </sheetData>
  <sheetProtection sheet="1" autoFilter="0" formatColumns="0" formatRows="0" objects="1" scenarios="1" spinCount="100000" saltValue="cObTrDKaQIbAjkNB2DYmTvS7WvXR5fpLor/44wh4XoQyscRqBOYUEb4152UZWpjSBYxGVWdVYGYfSDR/H52IYg==" hashValue="419UhCEecEICQv7nBI7ZvZuRAH38jEdai4F/PAJdinYje0PzoMcrgCHBA2VnJo0P9Zh5qOJwcuSoq5OlcOYR3Q==" algorithmName="SHA-512" password="CC35"/>
  <autoFilter ref="C121:K359"/>
  <mergeCells count="10">
    <mergeCell ref="E7:H7"/>
    <mergeCell ref="E9:H9"/>
    <mergeCell ref="E24:H24"/>
    <mergeCell ref="E45:H45"/>
    <mergeCell ref="E47:H47"/>
    <mergeCell ref="J51:J52"/>
    <mergeCell ref="E112:H112"/>
    <mergeCell ref="E114:H114"/>
    <mergeCell ref="G1:H1"/>
    <mergeCell ref="L2:V2"/>
  </mergeCells>
  <hyperlinks>
    <hyperlink ref="F1:G1" location="C2" display="1) Krycí list soupisu"/>
    <hyperlink ref="G1:H1" location="C54" display="2) Rekapitulace"/>
    <hyperlink ref="J1" location="C121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122</v>
      </c>
      <c r="G1" s="138" t="s">
        <v>123</v>
      </c>
      <c r="H1" s="138"/>
      <c r="I1" s="139"/>
      <c r="J1" s="138" t="s">
        <v>124</v>
      </c>
      <c r="K1" s="137" t="s">
        <v>125</v>
      </c>
      <c r="L1" s="138" t="s">
        <v>126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94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82</v>
      </c>
    </row>
    <row r="4" ht="36.96" customHeight="1">
      <c r="B4" s="27"/>
      <c r="C4" s="28"/>
      <c r="D4" s="29" t="s">
        <v>127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Novostavba 2. areálu MŠ Hostivice - Finalizace projektu 11.7.2018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128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2498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24</v>
      </c>
      <c r="G12" s="46"/>
      <c r="H12" s="46"/>
      <c r="I12" s="145" t="s">
        <v>25</v>
      </c>
      <c r="J12" s="146" t="str">
        <f>'Rekapitulace stavby'!AN8</f>
        <v>1. 3. 2018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">
        <v>29</v>
      </c>
      <c r="K14" s="50"/>
    </row>
    <row r="15" s="1" customFormat="1" ht="18" customHeight="1">
      <c r="B15" s="45"/>
      <c r="C15" s="46"/>
      <c r="D15" s="46"/>
      <c r="E15" s="34" t="s">
        <v>30</v>
      </c>
      <c r="F15" s="46"/>
      <c r="G15" s="46"/>
      <c r="H15" s="46"/>
      <c r="I15" s="145" t="s">
        <v>31</v>
      </c>
      <c r="J15" s="34" t="s">
        <v>21</v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32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31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34</v>
      </c>
      <c r="E20" s="46"/>
      <c r="F20" s="46"/>
      <c r="G20" s="46"/>
      <c r="H20" s="46"/>
      <c r="I20" s="145" t="s">
        <v>28</v>
      </c>
      <c r="J20" s="34" t="s">
        <v>21</v>
      </c>
      <c r="K20" s="50"/>
    </row>
    <row r="21" s="1" customFormat="1" ht="18" customHeight="1">
      <c r="B21" s="45"/>
      <c r="C21" s="46"/>
      <c r="D21" s="46"/>
      <c r="E21" s="34" t="s">
        <v>24</v>
      </c>
      <c r="F21" s="46"/>
      <c r="G21" s="46"/>
      <c r="H21" s="46"/>
      <c r="I21" s="145" t="s">
        <v>31</v>
      </c>
      <c r="J21" s="34" t="s">
        <v>21</v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38</v>
      </c>
      <c r="E27" s="46"/>
      <c r="F27" s="46"/>
      <c r="G27" s="46"/>
      <c r="H27" s="46"/>
      <c r="I27" s="143"/>
      <c r="J27" s="154">
        <f>ROUND(J125,2)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40</v>
      </c>
      <c r="G29" s="46"/>
      <c r="H29" s="46"/>
      <c r="I29" s="155" t="s">
        <v>39</v>
      </c>
      <c r="J29" s="51" t="s">
        <v>41</v>
      </c>
      <c r="K29" s="50"/>
    </row>
    <row r="30" s="1" customFormat="1" ht="14.4" customHeight="1">
      <c r="B30" s="45"/>
      <c r="C30" s="46"/>
      <c r="D30" s="54" t="s">
        <v>42</v>
      </c>
      <c r="E30" s="54" t="s">
        <v>43</v>
      </c>
      <c r="F30" s="156">
        <f>ROUND(SUM(BE125:BE419), 2)</f>
        <v>0</v>
      </c>
      <c r="G30" s="46"/>
      <c r="H30" s="46"/>
      <c r="I30" s="157">
        <v>0.20999999999999999</v>
      </c>
      <c r="J30" s="156">
        <f>ROUND(ROUND((SUM(BE125:BE419)), 2)*I30, 2)</f>
        <v>0</v>
      </c>
      <c r="K30" s="50"/>
    </row>
    <row r="31" s="1" customFormat="1" ht="14.4" customHeight="1">
      <c r="B31" s="45"/>
      <c r="C31" s="46"/>
      <c r="D31" s="46"/>
      <c r="E31" s="54" t="s">
        <v>44</v>
      </c>
      <c r="F31" s="156">
        <f>ROUND(SUM(BF125:BF419), 2)</f>
        <v>0</v>
      </c>
      <c r="G31" s="46"/>
      <c r="H31" s="46"/>
      <c r="I31" s="157">
        <v>0.14999999999999999</v>
      </c>
      <c r="J31" s="156">
        <f>ROUND(ROUND((SUM(BF125:BF419)),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45</v>
      </c>
      <c r="F32" s="156">
        <f>ROUND(SUM(BG125:BG419),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46</v>
      </c>
      <c r="F33" s="156">
        <f>ROUND(SUM(BH125:BH419),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47</v>
      </c>
      <c r="F34" s="156">
        <f>ROUND(SUM(BI125:BI419),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48</v>
      </c>
      <c r="E36" s="97"/>
      <c r="F36" s="97"/>
      <c r="G36" s="160" t="s">
        <v>49</v>
      </c>
      <c r="H36" s="161" t="s">
        <v>50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130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Novostavba 2. areálu MŠ Hostivice - Finalizace projektu 11.7.2018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128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D.1.4_D - Silnoproudá elektrotechnika včetně ochrany před bleskem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 xml:space="preserve"> </v>
      </c>
      <c r="G49" s="46"/>
      <c r="H49" s="46"/>
      <c r="I49" s="145" t="s">
        <v>25</v>
      </c>
      <c r="J49" s="146" t="str">
        <f>IF(J12="","",J12)</f>
        <v>1. 3. 2018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>Město Hostivice</v>
      </c>
      <c r="G51" s="46"/>
      <c r="H51" s="46"/>
      <c r="I51" s="145" t="s">
        <v>34</v>
      </c>
      <c r="J51" s="43" t="str">
        <f>E21</f>
        <v xml:space="preserve"> </v>
      </c>
      <c r="K51" s="50"/>
    </row>
    <row r="52" s="1" customFormat="1" ht="14.4" customHeight="1">
      <c r="B52" s="45"/>
      <c r="C52" s="39" t="s">
        <v>32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131</v>
      </c>
      <c r="D54" s="158"/>
      <c r="E54" s="158"/>
      <c r="F54" s="158"/>
      <c r="G54" s="158"/>
      <c r="H54" s="158"/>
      <c r="I54" s="172"/>
      <c r="J54" s="173" t="s">
        <v>132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133</v>
      </c>
      <c r="D56" s="46"/>
      <c r="E56" s="46"/>
      <c r="F56" s="46"/>
      <c r="G56" s="46"/>
      <c r="H56" s="46"/>
      <c r="I56" s="143"/>
      <c r="J56" s="154">
        <f>J125</f>
        <v>0</v>
      </c>
      <c r="K56" s="50"/>
      <c r="AU56" s="23" t="s">
        <v>134</v>
      </c>
    </row>
    <row r="57" s="7" customFormat="1" ht="24.96" customHeight="1">
      <c r="B57" s="176"/>
      <c r="C57" s="177"/>
      <c r="D57" s="178" t="s">
        <v>2499</v>
      </c>
      <c r="E57" s="179"/>
      <c r="F57" s="179"/>
      <c r="G57" s="179"/>
      <c r="H57" s="179"/>
      <c r="I57" s="180"/>
      <c r="J57" s="181">
        <f>J126</f>
        <v>0</v>
      </c>
      <c r="K57" s="182"/>
    </row>
    <row r="58" s="7" customFormat="1" ht="24.96" customHeight="1">
      <c r="B58" s="176"/>
      <c r="C58" s="177"/>
      <c r="D58" s="178" t="s">
        <v>2500</v>
      </c>
      <c r="E58" s="179"/>
      <c r="F58" s="179"/>
      <c r="G58" s="179"/>
      <c r="H58" s="179"/>
      <c r="I58" s="180"/>
      <c r="J58" s="181">
        <f>J141</f>
        <v>0</v>
      </c>
      <c r="K58" s="182"/>
    </row>
    <row r="59" s="7" customFormat="1" ht="24.96" customHeight="1">
      <c r="B59" s="176"/>
      <c r="C59" s="177"/>
      <c r="D59" s="178" t="s">
        <v>2501</v>
      </c>
      <c r="E59" s="179"/>
      <c r="F59" s="179"/>
      <c r="G59" s="179"/>
      <c r="H59" s="179"/>
      <c r="I59" s="180"/>
      <c r="J59" s="181">
        <f>J154</f>
        <v>0</v>
      </c>
      <c r="K59" s="182"/>
    </row>
    <row r="60" s="7" customFormat="1" ht="24.96" customHeight="1">
      <c r="B60" s="176"/>
      <c r="C60" s="177"/>
      <c r="D60" s="178" t="s">
        <v>2502</v>
      </c>
      <c r="E60" s="179"/>
      <c r="F60" s="179"/>
      <c r="G60" s="179"/>
      <c r="H60" s="179"/>
      <c r="I60" s="180"/>
      <c r="J60" s="181">
        <f>J172</f>
        <v>0</v>
      </c>
      <c r="K60" s="182"/>
    </row>
    <row r="61" s="7" customFormat="1" ht="24.96" customHeight="1">
      <c r="B61" s="176"/>
      <c r="C61" s="177"/>
      <c r="D61" s="178" t="s">
        <v>2503</v>
      </c>
      <c r="E61" s="179"/>
      <c r="F61" s="179"/>
      <c r="G61" s="179"/>
      <c r="H61" s="179"/>
      <c r="I61" s="180"/>
      <c r="J61" s="181">
        <f>J178</f>
        <v>0</v>
      </c>
      <c r="K61" s="182"/>
    </row>
    <row r="62" s="7" customFormat="1" ht="24.96" customHeight="1">
      <c r="B62" s="176"/>
      <c r="C62" s="177"/>
      <c r="D62" s="178" t="s">
        <v>2504</v>
      </c>
      <c r="E62" s="179"/>
      <c r="F62" s="179"/>
      <c r="G62" s="179"/>
      <c r="H62" s="179"/>
      <c r="I62" s="180"/>
      <c r="J62" s="181">
        <f>J183</f>
        <v>0</v>
      </c>
      <c r="K62" s="182"/>
    </row>
    <row r="63" s="11" customFormat="1" ht="19.92" customHeight="1">
      <c r="B63" s="252"/>
      <c r="C63" s="253"/>
      <c r="D63" s="254" t="s">
        <v>2505</v>
      </c>
      <c r="E63" s="255"/>
      <c r="F63" s="255"/>
      <c r="G63" s="255"/>
      <c r="H63" s="255"/>
      <c r="I63" s="256"/>
      <c r="J63" s="257">
        <f>J186</f>
        <v>0</v>
      </c>
      <c r="K63" s="258"/>
    </row>
    <row r="64" s="11" customFormat="1" ht="19.92" customHeight="1">
      <c r="B64" s="252"/>
      <c r="C64" s="253"/>
      <c r="D64" s="254" t="s">
        <v>2506</v>
      </c>
      <c r="E64" s="255"/>
      <c r="F64" s="255"/>
      <c r="G64" s="255"/>
      <c r="H64" s="255"/>
      <c r="I64" s="256"/>
      <c r="J64" s="257">
        <f>J205</f>
        <v>0</v>
      </c>
      <c r="K64" s="258"/>
    </row>
    <row r="65" s="11" customFormat="1" ht="19.92" customHeight="1">
      <c r="B65" s="252"/>
      <c r="C65" s="253"/>
      <c r="D65" s="254" t="s">
        <v>2507</v>
      </c>
      <c r="E65" s="255"/>
      <c r="F65" s="255"/>
      <c r="G65" s="255"/>
      <c r="H65" s="255"/>
      <c r="I65" s="256"/>
      <c r="J65" s="257">
        <f>J210</f>
        <v>0</v>
      </c>
      <c r="K65" s="258"/>
    </row>
    <row r="66" s="11" customFormat="1" ht="19.92" customHeight="1">
      <c r="B66" s="252"/>
      <c r="C66" s="253"/>
      <c r="D66" s="254" t="s">
        <v>2508</v>
      </c>
      <c r="E66" s="255"/>
      <c r="F66" s="255"/>
      <c r="G66" s="255"/>
      <c r="H66" s="255"/>
      <c r="I66" s="256"/>
      <c r="J66" s="257">
        <f>J217</f>
        <v>0</v>
      </c>
      <c r="K66" s="258"/>
    </row>
    <row r="67" s="11" customFormat="1" ht="19.92" customHeight="1">
      <c r="B67" s="252"/>
      <c r="C67" s="253"/>
      <c r="D67" s="254" t="s">
        <v>2509</v>
      </c>
      <c r="E67" s="255"/>
      <c r="F67" s="255"/>
      <c r="G67" s="255"/>
      <c r="H67" s="255"/>
      <c r="I67" s="256"/>
      <c r="J67" s="257">
        <f>J222</f>
        <v>0</v>
      </c>
      <c r="K67" s="258"/>
    </row>
    <row r="68" s="11" customFormat="1" ht="19.92" customHeight="1">
      <c r="B68" s="252"/>
      <c r="C68" s="253"/>
      <c r="D68" s="254" t="s">
        <v>2510</v>
      </c>
      <c r="E68" s="255"/>
      <c r="F68" s="255"/>
      <c r="G68" s="255"/>
      <c r="H68" s="255"/>
      <c r="I68" s="256"/>
      <c r="J68" s="257">
        <f>J233</f>
        <v>0</v>
      </c>
      <c r="K68" s="258"/>
    </row>
    <row r="69" s="11" customFormat="1" ht="19.92" customHeight="1">
      <c r="B69" s="252"/>
      <c r="C69" s="253"/>
      <c r="D69" s="254" t="s">
        <v>2511</v>
      </c>
      <c r="E69" s="255"/>
      <c r="F69" s="255"/>
      <c r="G69" s="255"/>
      <c r="H69" s="255"/>
      <c r="I69" s="256"/>
      <c r="J69" s="257">
        <f>J240</f>
        <v>0</v>
      </c>
      <c r="K69" s="258"/>
    </row>
    <row r="70" s="11" customFormat="1" ht="19.92" customHeight="1">
      <c r="B70" s="252"/>
      <c r="C70" s="253"/>
      <c r="D70" s="254" t="s">
        <v>2512</v>
      </c>
      <c r="E70" s="255"/>
      <c r="F70" s="255"/>
      <c r="G70" s="255"/>
      <c r="H70" s="255"/>
      <c r="I70" s="256"/>
      <c r="J70" s="257">
        <f>J245</f>
        <v>0</v>
      </c>
      <c r="K70" s="258"/>
    </row>
    <row r="71" s="11" customFormat="1" ht="19.92" customHeight="1">
      <c r="B71" s="252"/>
      <c r="C71" s="253"/>
      <c r="D71" s="254" t="s">
        <v>2513</v>
      </c>
      <c r="E71" s="255"/>
      <c r="F71" s="255"/>
      <c r="G71" s="255"/>
      <c r="H71" s="255"/>
      <c r="I71" s="256"/>
      <c r="J71" s="257">
        <f>J260</f>
        <v>0</v>
      </c>
      <c r="K71" s="258"/>
    </row>
    <row r="72" s="11" customFormat="1" ht="19.92" customHeight="1">
      <c r="B72" s="252"/>
      <c r="C72" s="253"/>
      <c r="D72" s="254" t="s">
        <v>2514</v>
      </c>
      <c r="E72" s="255"/>
      <c r="F72" s="255"/>
      <c r="G72" s="255"/>
      <c r="H72" s="255"/>
      <c r="I72" s="256"/>
      <c r="J72" s="257">
        <f>J269</f>
        <v>0</v>
      </c>
      <c r="K72" s="258"/>
    </row>
    <row r="73" s="11" customFormat="1" ht="19.92" customHeight="1">
      <c r="B73" s="252"/>
      <c r="C73" s="253"/>
      <c r="D73" s="254" t="s">
        <v>2515</v>
      </c>
      <c r="E73" s="255"/>
      <c r="F73" s="255"/>
      <c r="G73" s="255"/>
      <c r="H73" s="255"/>
      <c r="I73" s="256"/>
      <c r="J73" s="257">
        <f>J272</f>
        <v>0</v>
      </c>
      <c r="K73" s="258"/>
    </row>
    <row r="74" s="11" customFormat="1" ht="19.92" customHeight="1">
      <c r="B74" s="252"/>
      <c r="C74" s="253"/>
      <c r="D74" s="254" t="s">
        <v>2516</v>
      </c>
      <c r="E74" s="255"/>
      <c r="F74" s="255"/>
      <c r="G74" s="255"/>
      <c r="H74" s="255"/>
      <c r="I74" s="256"/>
      <c r="J74" s="257">
        <f>J275</f>
        <v>0</v>
      </c>
      <c r="K74" s="258"/>
    </row>
    <row r="75" s="11" customFormat="1" ht="19.92" customHeight="1">
      <c r="B75" s="252"/>
      <c r="C75" s="253"/>
      <c r="D75" s="254" t="s">
        <v>2515</v>
      </c>
      <c r="E75" s="255"/>
      <c r="F75" s="255"/>
      <c r="G75" s="255"/>
      <c r="H75" s="255"/>
      <c r="I75" s="256"/>
      <c r="J75" s="257">
        <f>J278</f>
        <v>0</v>
      </c>
      <c r="K75" s="258"/>
    </row>
    <row r="76" s="11" customFormat="1" ht="19.92" customHeight="1">
      <c r="B76" s="252"/>
      <c r="C76" s="253"/>
      <c r="D76" s="254" t="s">
        <v>2517</v>
      </c>
      <c r="E76" s="255"/>
      <c r="F76" s="255"/>
      <c r="G76" s="255"/>
      <c r="H76" s="255"/>
      <c r="I76" s="256"/>
      <c r="J76" s="257">
        <f>J281</f>
        <v>0</v>
      </c>
      <c r="K76" s="258"/>
    </row>
    <row r="77" s="11" customFormat="1" ht="19.92" customHeight="1">
      <c r="B77" s="252"/>
      <c r="C77" s="253"/>
      <c r="D77" s="254" t="s">
        <v>2518</v>
      </c>
      <c r="E77" s="255"/>
      <c r="F77" s="255"/>
      <c r="G77" s="255"/>
      <c r="H77" s="255"/>
      <c r="I77" s="256"/>
      <c r="J77" s="257">
        <f>J286</f>
        <v>0</v>
      </c>
      <c r="K77" s="258"/>
    </row>
    <row r="78" s="11" customFormat="1" ht="19.92" customHeight="1">
      <c r="B78" s="252"/>
      <c r="C78" s="253"/>
      <c r="D78" s="254" t="s">
        <v>2519</v>
      </c>
      <c r="E78" s="255"/>
      <c r="F78" s="255"/>
      <c r="G78" s="255"/>
      <c r="H78" s="255"/>
      <c r="I78" s="256"/>
      <c r="J78" s="257">
        <f>J289</f>
        <v>0</v>
      </c>
      <c r="K78" s="258"/>
    </row>
    <row r="79" s="11" customFormat="1" ht="19.92" customHeight="1">
      <c r="B79" s="252"/>
      <c r="C79" s="253"/>
      <c r="D79" s="254" t="s">
        <v>2520</v>
      </c>
      <c r="E79" s="255"/>
      <c r="F79" s="255"/>
      <c r="G79" s="255"/>
      <c r="H79" s="255"/>
      <c r="I79" s="256"/>
      <c r="J79" s="257">
        <f>J292</f>
        <v>0</v>
      </c>
      <c r="K79" s="258"/>
    </row>
    <row r="80" s="11" customFormat="1" ht="19.92" customHeight="1">
      <c r="B80" s="252"/>
      <c r="C80" s="253"/>
      <c r="D80" s="254" t="s">
        <v>2521</v>
      </c>
      <c r="E80" s="255"/>
      <c r="F80" s="255"/>
      <c r="G80" s="255"/>
      <c r="H80" s="255"/>
      <c r="I80" s="256"/>
      <c r="J80" s="257">
        <f>J295</f>
        <v>0</v>
      </c>
      <c r="K80" s="258"/>
    </row>
    <row r="81" s="11" customFormat="1" ht="19.92" customHeight="1">
      <c r="B81" s="252"/>
      <c r="C81" s="253"/>
      <c r="D81" s="254" t="s">
        <v>2522</v>
      </c>
      <c r="E81" s="255"/>
      <c r="F81" s="255"/>
      <c r="G81" s="255"/>
      <c r="H81" s="255"/>
      <c r="I81" s="256"/>
      <c r="J81" s="257">
        <f>J298</f>
        <v>0</v>
      </c>
      <c r="K81" s="258"/>
    </row>
    <row r="82" s="11" customFormat="1" ht="19.92" customHeight="1">
      <c r="B82" s="252"/>
      <c r="C82" s="253"/>
      <c r="D82" s="254" t="s">
        <v>2523</v>
      </c>
      <c r="E82" s="255"/>
      <c r="F82" s="255"/>
      <c r="G82" s="255"/>
      <c r="H82" s="255"/>
      <c r="I82" s="256"/>
      <c r="J82" s="257">
        <f>J305</f>
        <v>0</v>
      </c>
      <c r="K82" s="258"/>
    </row>
    <row r="83" s="11" customFormat="1" ht="19.92" customHeight="1">
      <c r="B83" s="252"/>
      <c r="C83" s="253"/>
      <c r="D83" s="254" t="s">
        <v>2524</v>
      </c>
      <c r="E83" s="255"/>
      <c r="F83" s="255"/>
      <c r="G83" s="255"/>
      <c r="H83" s="255"/>
      <c r="I83" s="256"/>
      <c r="J83" s="257">
        <f>J308</f>
        <v>0</v>
      </c>
      <c r="K83" s="258"/>
    </row>
    <row r="84" s="11" customFormat="1" ht="19.92" customHeight="1">
      <c r="B84" s="252"/>
      <c r="C84" s="253"/>
      <c r="D84" s="254" t="s">
        <v>2525</v>
      </c>
      <c r="E84" s="255"/>
      <c r="F84" s="255"/>
      <c r="G84" s="255"/>
      <c r="H84" s="255"/>
      <c r="I84" s="256"/>
      <c r="J84" s="257">
        <f>J313</f>
        <v>0</v>
      </c>
      <c r="K84" s="258"/>
    </row>
    <row r="85" s="11" customFormat="1" ht="19.92" customHeight="1">
      <c r="B85" s="252"/>
      <c r="C85" s="253"/>
      <c r="D85" s="254" t="s">
        <v>2526</v>
      </c>
      <c r="E85" s="255"/>
      <c r="F85" s="255"/>
      <c r="G85" s="255"/>
      <c r="H85" s="255"/>
      <c r="I85" s="256"/>
      <c r="J85" s="257">
        <f>J328</f>
        <v>0</v>
      </c>
      <c r="K85" s="258"/>
    </row>
    <row r="86" s="11" customFormat="1" ht="19.92" customHeight="1">
      <c r="B86" s="252"/>
      <c r="C86" s="253"/>
      <c r="D86" s="254" t="s">
        <v>2527</v>
      </c>
      <c r="E86" s="255"/>
      <c r="F86" s="255"/>
      <c r="G86" s="255"/>
      <c r="H86" s="255"/>
      <c r="I86" s="256"/>
      <c r="J86" s="257">
        <f>J331</f>
        <v>0</v>
      </c>
      <c r="K86" s="258"/>
    </row>
    <row r="87" s="11" customFormat="1" ht="19.92" customHeight="1">
      <c r="B87" s="252"/>
      <c r="C87" s="253"/>
      <c r="D87" s="254" t="s">
        <v>2528</v>
      </c>
      <c r="E87" s="255"/>
      <c r="F87" s="255"/>
      <c r="G87" s="255"/>
      <c r="H87" s="255"/>
      <c r="I87" s="256"/>
      <c r="J87" s="257">
        <f>J332</f>
        <v>0</v>
      </c>
      <c r="K87" s="258"/>
    </row>
    <row r="88" s="7" customFormat="1" ht="24.96" customHeight="1">
      <c r="B88" s="176"/>
      <c r="C88" s="177"/>
      <c r="D88" s="178" t="s">
        <v>2529</v>
      </c>
      <c r="E88" s="179"/>
      <c r="F88" s="179"/>
      <c r="G88" s="179"/>
      <c r="H88" s="179"/>
      <c r="I88" s="180"/>
      <c r="J88" s="181">
        <f>J335</f>
        <v>0</v>
      </c>
      <c r="K88" s="182"/>
    </row>
    <row r="89" s="11" customFormat="1" ht="19.92" customHeight="1">
      <c r="B89" s="252"/>
      <c r="C89" s="253"/>
      <c r="D89" s="254" t="s">
        <v>2530</v>
      </c>
      <c r="E89" s="255"/>
      <c r="F89" s="255"/>
      <c r="G89" s="255"/>
      <c r="H89" s="255"/>
      <c r="I89" s="256"/>
      <c r="J89" s="257">
        <f>J336</f>
        <v>0</v>
      </c>
      <c r="K89" s="258"/>
    </row>
    <row r="90" s="11" customFormat="1" ht="19.92" customHeight="1">
      <c r="B90" s="252"/>
      <c r="C90" s="253"/>
      <c r="D90" s="254" t="s">
        <v>2531</v>
      </c>
      <c r="E90" s="255"/>
      <c r="F90" s="255"/>
      <c r="G90" s="255"/>
      <c r="H90" s="255"/>
      <c r="I90" s="256"/>
      <c r="J90" s="257">
        <f>J339</f>
        <v>0</v>
      </c>
      <c r="K90" s="258"/>
    </row>
    <row r="91" s="11" customFormat="1" ht="19.92" customHeight="1">
      <c r="B91" s="252"/>
      <c r="C91" s="253"/>
      <c r="D91" s="254" t="s">
        <v>2532</v>
      </c>
      <c r="E91" s="255"/>
      <c r="F91" s="255"/>
      <c r="G91" s="255"/>
      <c r="H91" s="255"/>
      <c r="I91" s="256"/>
      <c r="J91" s="257">
        <f>J342</f>
        <v>0</v>
      </c>
      <c r="K91" s="258"/>
    </row>
    <row r="92" s="11" customFormat="1" ht="19.92" customHeight="1">
      <c r="B92" s="252"/>
      <c r="C92" s="253"/>
      <c r="D92" s="254" t="s">
        <v>2532</v>
      </c>
      <c r="E92" s="255"/>
      <c r="F92" s="255"/>
      <c r="G92" s="255"/>
      <c r="H92" s="255"/>
      <c r="I92" s="256"/>
      <c r="J92" s="257">
        <f>J345</f>
        <v>0</v>
      </c>
      <c r="K92" s="258"/>
    </row>
    <row r="93" s="11" customFormat="1" ht="19.92" customHeight="1">
      <c r="B93" s="252"/>
      <c r="C93" s="253"/>
      <c r="D93" s="254" t="s">
        <v>2533</v>
      </c>
      <c r="E93" s="255"/>
      <c r="F93" s="255"/>
      <c r="G93" s="255"/>
      <c r="H93" s="255"/>
      <c r="I93" s="256"/>
      <c r="J93" s="257">
        <f>J350</f>
        <v>0</v>
      </c>
      <c r="K93" s="258"/>
    </row>
    <row r="94" s="11" customFormat="1" ht="19.92" customHeight="1">
      <c r="B94" s="252"/>
      <c r="C94" s="253"/>
      <c r="D94" s="254" t="s">
        <v>2534</v>
      </c>
      <c r="E94" s="255"/>
      <c r="F94" s="255"/>
      <c r="G94" s="255"/>
      <c r="H94" s="255"/>
      <c r="I94" s="256"/>
      <c r="J94" s="257">
        <f>J355</f>
        <v>0</v>
      </c>
      <c r="K94" s="258"/>
    </row>
    <row r="95" s="11" customFormat="1" ht="19.92" customHeight="1">
      <c r="B95" s="252"/>
      <c r="C95" s="253"/>
      <c r="D95" s="254" t="s">
        <v>2535</v>
      </c>
      <c r="E95" s="255"/>
      <c r="F95" s="255"/>
      <c r="G95" s="255"/>
      <c r="H95" s="255"/>
      <c r="I95" s="256"/>
      <c r="J95" s="257">
        <f>J368</f>
        <v>0</v>
      </c>
      <c r="K95" s="258"/>
    </row>
    <row r="96" s="11" customFormat="1" ht="19.92" customHeight="1">
      <c r="B96" s="252"/>
      <c r="C96" s="253"/>
      <c r="D96" s="254" t="s">
        <v>2527</v>
      </c>
      <c r="E96" s="255"/>
      <c r="F96" s="255"/>
      <c r="G96" s="255"/>
      <c r="H96" s="255"/>
      <c r="I96" s="256"/>
      <c r="J96" s="257">
        <f>J378</f>
        <v>0</v>
      </c>
      <c r="K96" s="258"/>
    </row>
    <row r="97" s="11" customFormat="1" ht="19.92" customHeight="1">
      <c r="B97" s="252"/>
      <c r="C97" s="253"/>
      <c r="D97" s="254" t="s">
        <v>2528</v>
      </c>
      <c r="E97" s="255"/>
      <c r="F97" s="255"/>
      <c r="G97" s="255"/>
      <c r="H97" s="255"/>
      <c r="I97" s="256"/>
      <c r="J97" s="257">
        <f>J379</f>
        <v>0</v>
      </c>
      <c r="K97" s="258"/>
    </row>
    <row r="98" s="7" customFormat="1" ht="24.96" customHeight="1">
      <c r="B98" s="176"/>
      <c r="C98" s="177"/>
      <c r="D98" s="178" t="s">
        <v>2536</v>
      </c>
      <c r="E98" s="179"/>
      <c r="F98" s="179"/>
      <c r="G98" s="179"/>
      <c r="H98" s="179"/>
      <c r="I98" s="180"/>
      <c r="J98" s="181">
        <f>J382</f>
        <v>0</v>
      </c>
      <c r="K98" s="182"/>
    </row>
    <row r="99" s="11" customFormat="1" ht="19.92" customHeight="1">
      <c r="B99" s="252"/>
      <c r="C99" s="253"/>
      <c r="D99" s="254" t="s">
        <v>2537</v>
      </c>
      <c r="E99" s="255"/>
      <c r="F99" s="255"/>
      <c r="G99" s="255"/>
      <c r="H99" s="255"/>
      <c r="I99" s="256"/>
      <c r="J99" s="257">
        <f>J383</f>
        <v>0</v>
      </c>
      <c r="K99" s="258"/>
    </row>
    <row r="100" s="11" customFormat="1" ht="19.92" customHeight="1">
      <c r="B100" s="252"/>
      <c r="C100" s="253"/>
      <c r="D100" s="254" t="s">
        <v>2538</v>
      </c>
      <c r="E100" s="255"/>
      <c r="F100" s="255"/>
      <c r="G100" s="255"/>
      <c r="H100" s="255"/>
      <c r="I100" s="256"/>
      <c r="J100" s="257">
        <f>J386</f>
        <v>0</v>
      </c>
      <c r="K100" s="258"/>
    </row>
    <row r="101" s="11" customFormat="1" ht="19.92" customHeight="1">
      <c r="B101" s="252"/>
      <c r="C101" s="253"/>
      <c r="D101" s="254" t="s">
        <v>2539</v>
      </c>
      <c r="E101" s="255"/>
      <c r="F101" s="255"/>
      <c r="G101" s="255"/>
      <c r="H101" s="255"/>
      <c r="I101" s="256"/>
      <c r="J101" s="257">
        <f>J393</f>
        <v>0</v>
      </c>
      <c r="K101" s="258"/>
    </row>
    <row r="102" s="11" customFormat="1" ht="19.92" customHeight="1">
      <c r="B102" s="252"/>
      <c r="C102" s="253"/>
      <c r="D102" s="254" t="s">
        <v>2540</v>
      </c>
      <c r="E102" s="255"/>
      <c r="F102" s="255"/>
      <c r="G102" s="255"/>
      <c r="H102" s="255"/>
      <c r="I102" s="256"/>
      <c r="J102" s="257">
        <f>J398</f>
        <v>0</v>
      </c>
      <c r="K102" s="258"/>
    </row>
    <row r="103" s="11" customFormat="1" ht="19.92" customHeight="1">
      <c r="B103" s="252"/>
      <c r="C103" s="253"/>
      <c r="D103" s="254" t="s">
        <v>2541</v>
      </c>
      <c r="E103" s="255"/>
      <c r="F103" s="255"/>
      <c r="G103" s="255"/>
      <c r="H103" s="255"/>
      <c r="I103" s="256"/>
      <c r="J103" s="257">
        <f>J401</f>
        <v>0</v>
      </c>
      <c r="K103" s="258"/>
    </row>
    <row r="104" s="7" customFormat="1" ht="24.96" customHeight="1">
      <c r="B104" s="176"/>
      <c r="C104" s="177"/>
      <c r="D104" s="178" t="s">
        <v>2542</v>
      </c>
      <c r="E104" s="179"/>
      <c r="F104" s="179"/>
      <c r="G104" s="179"/>
      <c r="H104" s="179"/>
      <c r="I104" s="180"/>
      <c r="J104" s="181">
        <f>J418</f>
        <v>0</v>
      </c>
      <c r="K104" s="182"/>
    </row>
    <row r="105" s="11" customFormat="1" ht="19.92" customHeight="1">
      <c r="B105" s="252"/>
      <c r="C105" s="253"/>
      <c r="D105" s="254" t="s">
        <v>2543</v>
      </c>
      <c r="E105" s="255"/>
      <c r="F105" s="255"/>
      <c r="G105" s="255"/>
      <c r="H105" s="255"/>
      <c r="I105" s="256"/>
      <c r="J105" s="257">
        <f>J419</f>
        <v>0</v>
      </c>
      <c r="K105" s="258"/>
    </row>
    <row r="106" s="1" customFormat="1" ht="21.84" customHeight="1">
      <c r="B106" s="45"/>
      <c r="C106" s="46"/>
      <c r="D106" s="46"/>
      <c r="E106" s="46"/>
      <c r="F106" s="46"/>
      <c r="G106" s="46"/>
      <c r="H106" s="46"/>
      <c r="I106" s="143"/>
      <c r="J106" s="46"/>
      <c r="K106" s="50"/>
    </row>
    <row r="107" s="1" customFormat="1" ht="6.96" customHeight="1">
      <c r="B107" s="66"/>
      <c r="C107" s="67"/>
      <c r="D107" s="67"/>
      <c r="E107" s="67"/>
      <c r="F107" s="67"/>
      <c r="G107" s="67"/>
      <c r="H107" s="67"/>
      <c r="I107" s="165"/>
      <c r="J107" s="67"/>
      <c r="K107" s="68"/>
    </row>
    <row r="111" s="1" customFormat="1" ht="6.96" customHeight="1">
      <c r="B111" s="69"/>
      <c r="C111" s="70"/>
      <c r="D111" s="70"/>
      <c r="E111" s="70"/>
      <c r="F111" s="70"/>
      <c r="G111" s="70"/>
      <c r="H111" s="70"/>
      <c r="I111" s="168"/>
      <c r="J111" s="70"/>
      <c r="K111" s="70"/>
      <c r="L111" s="71"/>
    </row>
    <row r="112" s="1" customFormat="1" ht="36.96" customHeight="1">
      <c r="B112" s="45"/>
      <c r="C112" s="72" t="s">
        <v>165</v>
      </c>
      <c r="D112" s="73"/>
      <c r="E112" s="73"/>
      <c r="F112" s="73"/>
      <c r="G112" s="73"/>
      <c r="H112" s="73"/>
      <c r="I112" s="183"/>
      <c r="J112" s="73"/>
      <c r="K112" s="73"/>
      <c r="L112" s="71"/>
    </row>
    <row r="113" s="1" customFormat="1" ht="6.96" customHeight="1">
      <c r="B113" s="45"/>
      <c r="C113" s="73"/>
      <c r="D113" s="73"/>
      <c r="E113" s="73"/>
      <c r="F113" s="73"/>
      <c r="G113" s="73"/>
      <c r="H113" s="73"/>
      <c r="I113" s="183"/>
      <c r="J113" s="73"/>
      <c r="K113" s="73"/>
      <c r="L113" s="71"/>
    </row>
    <row r="114" s="1" customFormat="1" ht="14.4" customHeight="1">
      <c r="B114" s="45"/>
      <c r="C114" s="75" t="s">
        <v>18</v>
      </c>
      <c r="D114" s="73"/>
      <c r="E114" s="73"/>
      <c r="F114" s="73"/>
      <c r="G114" s="73"/>
      <c r="H114" s="73"/>
      <c r="I114" s="183"/>
      <c r="J114" s="73"/>
      <c r="K114" s="73"/>
      <c r="L114" s="71"/>
    </row>
    <row r="115" s="1" customFormat="1" ht="16.5" customHeight="1">
      <c r="B115" s="45"/>
      <c r="C115" s="73"/>
      <c r="D115" s="73"/>
      <c r="E115" s="184" t="str">
        <f>E7</f>
        <v>Novostavba 2. areálu MŠ Hostivice - Finalizace projektu 11.7.2018</v>
      </c>
      <c r="F115" s="75"/>
      <c r="G115" s="75"/>
      <c r="H115" s="75"/>
      <c r="I115" s="183"/>
      <c r="J115" s="73"/>
      <c r="K115" s="73"/>
      <c r="L115" s="71"/>
    </row>
    <row r="116" s="1" customFormat="1" ht="14.4" customHeight="1">
      <c r="B116" s="45"/>
      <c r="C116" s="75" t="s">
        <v>128</v>
      </c>
      <c r="D116" s="73"/>
      <c r="E116" s="73"/>
      <c r="F116" s="73"/>
      <c r="G116" s="73"/>
      <c r="H116" s="73"/>
      <c r="I116" s="183"/>
      <c r="J116" s="73"/>
      <c r="K116" s="73"/>
      <c r="L116" s="71"/>
    </row>
    <row r="117" s="1" customFormat="1" ht="17.25" customHeight="1">
      <c r="B117" s="45"/>
      <c r="C117" s="73"/>
      <c r="D117" s="73"/>
      <c r="E117" s="81" t="str">
        <f>E9</f>
        <v>D.1.4_D - Silnoproudá elektrotechnika včetně ochrany před bleskem</v>
      </c>
      <c r="F117" s="73"/>
      <c r="G117" s="73"/>
      <c r="H117" s="73"/>
      <c r="I117" s="183"/>
      <c r="J117" s="73"/>
      <c r="K117" s="73"/>
      <c r="L117" s="71"/>
    </row>
    <row r="118" s="1" customFormat="1" ht="6.96" customHeight="1">
      <c r="B118" s="45"/>
      <c r="C118" s="73"/>
      <c r="D118" s="73"/>
      <c r="E118" s="73"/>
      <c r="F118" s="73"/>
      <c r="G118" s="73"/>
      <c r="H118" s="73"/>
      <c r="I118" s="183"/>
      <c r="J118" s="73"/>
      <c r="K118" s="73"/>
      <c r="L118" s="71"/>
    </row>
    <row r="119" s="1" customFormat="1" ht="18" customHeight="1">
      <c r="B119" s="45"/>
      <c r="C119" s="75" t="s">
        <v>23</v>
      </c>
      <c r="D119" s="73"/>
      <c r="E119" s="73"/>
      <c r="F119" s="185" t="str">
        <f>F12</f>
        <v xml:space="preserve"> </v>
      </c>
      <c r="G119" s="73"/>
      <c r="H119" s="73"/>
      <c r="I119" s="186" t="s">
        <v>25</v>
      </c>
      <c r="J119" s="84" t="str">
        <f>IF(J12="","",J12)</f>
        <v>1. 3. 2018</v>
      </c>
      <c r="K119" s="73"/>
      <c r="L119" s="71"/>
    </row>
    <row r="120" s="1" customFormat="1" ht="6.96" customHeight="1">
      <c r="B120" s="45"/>
      <c r="C120" s="73"/>
      <c r="D120" s="73"/>
      <c r="E120" s="73"/>
      <c r="F120" s="73"/>
      <c r="G120" s="73"/>
      <c r="H120" s="73"/>
      <c r="I120" s="183"/>
      <c r="J120" s="73"/>
      <c r="K120" s="73"/>
      <c r="L120" s="71"/>
    </row>
    <row r="121" s="1" customFormat="1">
      <c r="B121" s="45"/>
      <c r="C121" s="75" t="s">
        <v>27</v>
      </c>
      <c r="D121" s="73"/>
      <c r="E121" s="73"/>
      <c r="F121" s="185" t="str">
        <f>E15</f>
        <v>Město Hostivice</v>
      </c>
      <c r="G121" s="73"/>
      <c r="H121" s="73"/>
      <c r="I121" s="186" t="s">
        <v>34</v>
      </c>
      <c r="J121" s="185" t="str">
        <f>E21</f>
        <v xml:space="preserve"> </v>
      </c>
      <c r="K121" s="73"/>
      <c r="L121" s="71"/>
    </row>
    <row r="122" s="1" customFormat="1" ht="14.4" customHeight="1">
      <c r="B122" s="45"/>
      <c r="C122" s="75" t="s">
        <v>32</v>
      </c>
      <c r="D122" s="73"/>
      <c r="E122" s="73"/>
      <c r="F122" s="185" t="str">
        <f>IF(E18="","",E18)</f>
        <v/>
      </c>
      <c r="G122" s="73"/>
      <c r="H122" s="73"/>
      <c r="I122" s="183"/>
      <c r="J122" s="73"/>
      <c r="K122" s="73"/>
      <c r="L122" s="71"/>
    </row>
    <row r="123" s="1" customFormat="1" ht="10.32" customHeight="1">
      <c r="B123" s="45"/>
      <c r="C123" s="73"/>
      <c r="D123" s="73"/>
      <c r="E123" s="73"/>
      <c r="F123" s="73"/>
      <c r="G123" s="73"/>
      <c r="H123" s="73"/>
      <c r="I123" s="183"/>
      <c r="J123" s="73"/>
      <c r="K123" s="73"/>
      <c r="L123" s="71"/>
    </row>
    <row r="124" s="8" customFormat="1" ht="29.28" customHeight="1">
      <c r="B124" s="187"/>
      <c r="C124" s="188" t="s">
        <v>166</v>
      </c>
      <c r="D124" s="189" t="s">
        <v>57</v>
      </c>
      <c r="E124" s="189" t="s">
        <v>53</v>
      </c>
      <c r="F124" s="189" t="s">
        <v>167</v>
      </c>
      <c r="G124" s="189" t="s">
        <v>168</v>
      </c>
      <c r="H124" s="189" t="s">
        <v>169</v>
      </c>
      <c r="I124" s="190" t="s">
        <v>170</v>
      </c>
      <c r="J124" s="189" t="s">
        <v>132</v>
      </c>
      <c r="K124" s="191" t="s">
        <v>171</v>
      </c>
      <c r="L124" s="192"/>
      <c r="M124" s="101" t="s">
        <v>172</v>
      </c>
      <c r="N124" s="102" t="s">
        <v>42</v>
      </c>
      <c r="O124" s="102" t="s">
        <v>173</v>
      </c>
      <c r="P124" s="102" t="s">
        <v>174</v>
      </c>
      <c r="Q124" s="102" t="s">
        <v>175</v>
      </c>
      <c r="R124" s="102" t="s">
        <v>176</v>
      </c>
      <c r="S124" s="102" t="s">
        <v>177</v>
      </c>
      <c r="T124" s="103" t="s">
        <v>178</v>
      </c>
    </row>
    <row r="125" s="1" customFormat="1" ht="29.28" customHeight="1">
      <c r="B125" s="45"/>
      <c r="C125" s="107" t="s">
        <v>133</v>
      </c>
      <c r="D125" s="73"/>
      <c r="E125" s="73"/>
      <c r="F125" s="73"/>
      <c r="G125" s="73"/>
      <c r="H125" s="73"/>
      <c r="I125" s="183"/>
      <c r="J125" s="193">
        <f>BK125</f>
        <v>0</v>
      </c>
      <c r="K125" s="73"/>
      <c r="L125" s="71"/>
      <c r="M125" s="104"/>
      <c r="N125" s="105"/>
      <c r="O125" s="105"/>
      <c r="P125" s="194">
        <f>P126+P141+P154+P172+P178+P183+P335+P382+P418</f>
        <v>0</v>
      </c>
      <c r="Q125" s="105"/>
      <c r="R125" s="194">
        <f>R126+R141+R154+R172+R178+R183+R335+R382+R418</f>
        <v>0</v>
      </c>
      <c r="S125" s="105"/>
      <c r="T125" s="195">
        <f>T126+T141+T154+T172+T178+T183+T335+T382+T418</f>
        <v>0</v>
      </c>
      <c r="AT125" s="23" t="s">
        <v>71</v>
      </c>
      <c r="AU125" s="23" t="s">
        <v>134</v>
      </c>
      <c r="BK125" s="196">
        <f>BK126+BK141+BK154+BK172+BK178+BK183+BK335+BK382+BK418</f>
        <v>0</v>
      </c>
    </row>
    <row r="126" s="9" customFormat="1" ht="37.44" customHeight="1">
      <c r="B126" s="197"/>
      <c r="C126" s="198"/>
      <c r="D126" s="199" t="s">
        <v>71</v>
      </c>
      <c r="E126" s="200" t="s">
        <v>2544</v>
      </c>
      <c r="F126" s="200" t="s">
        <v>2545</v>
      </c>
      <c r="G126" s="198"/>
      <c r="H126" s="198"/>
      <c r="I126" s="201"/>
      <c r="J126" s="202">
        <f>BK126</f>
        <v>0</v>
      </c>
      <c r="K126" s="198"/>
      <c r="L126" s="203"/>
      <c r="M126" s="204"/>
      <c r="N126" s="205"/>
      <c r="O126" s="205"/>
      <c r="P126" s="206">
        <f>SUM(P127:P140)</f>
        <v>0</v>
      </c>
      <c r="Q126" s="205"/>
      <c r="R126" s="206">
        <f>SUM(R127:R140)</f>
        <v>0</v>
      </c>
      <c r="S126" s="205"/>
      <c r="T126" s="207">
        <f>SUM(T127:T140)</f>
        <v>0</v>
      </c>
      <c r="AR126" s="208" t="s">
        <v>80</v>
      </c>
      <c r="AT126" s="209" t="s">
        <v>71</v>
      </c>
      <c r="AU126" s="209" t="s">
        <v>72</v>
      </c>
      <c r="AY126" s="208" t="s">
        <v>181</v>
      </c>
      <c r="BK126" s="210">
        <f>SUM(BK127:BK140)</f>
        <v>0</v>
      </c>
    </row>
    <row r="127" s="1" customFormat="1" ht="25.5" customHeight="1">
      <c r="B127" s="45"/>
      <c r="C127" s="236" t="s">
        <v>80</v>
      </c>
      <c r="D127" s="236" t="s">
        <v>222</v>
      </c>
      <c r="E127" s="237" t="s">
        <v>2546</v>
      </c>
      <c r="F127" s="238" t="s">
        <v>2547</v>
      </c>
      <c r="G127" s="239" t="s">
        <v>2548</v>
      </c>
      <c r="H127" s="240">
        <v>1</v>
      </c>
      <c r="I127" s="241"/>
      <c r="J127" s="242">
        <f>ROUND(I127*H127,2)</f>
        <v>0</v>
      </c>
      <c r="K127" s="238" t="s">
        <v>1685</v>
      </c>
      <c r="L127" s="71"/>
      <c r="M127" s="243" t="s">
        <v>21</v>
      </c>
      <c r="N127" s="244" t="s">
        <v>43</v>
      </c>
      <c r="O127" s="46"/>
      <c r="P127" s="221">
        <f>O127*H127</f>
        <v>0</v>
      </c>
      <c r="Q127" s="221">
        <v>0</v>
      </c>
      <c r="R127" s="221">
        <f>Q127*H127</f>
        <v>0</v>
      </c>
      <c r="S127" s="221">
        <v>0</v>
      </c>
      <c r="T127" s="222">
        <f>S127*H127</f>
        <v>0</v>
      </c>
      <c r="AR127" s="23" t="s">
        <v>188</v>
      </c>
      <c r="AT127" s="23" t="s">
        <v>222</v>
      </c>
      <c r="AU127" s="23" t="s">
        <v>80</v>
      </c>
      <c r="AY127" s="23" t="s">
        <v>181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23" t="s">
        <v>80</v>
      </c>
      <c r="BK127" s="223">
        <f>ROUND(I127*H127,2)</f>
        <v>0</v>
      </c>
      <c r="BL127" s="23" t="s">
        <v>188</v>
      </c>
      <c r="BM127" s="23" t="s">
        <v>2549</v>
      </c>
    </row>
    <row r="128" s="1" customFormat="1" ht="16.5" customHeight="1">
      <c r="B128" s="45"/>
      <c r="C128" s="236" t="s">
        <v>82</v>
      </c>
      <c r="D128" s="236" t="s">
        <v>222</v>
      </c>
      <c r="E128" s="237" t="s">
        <v>2550</v>
      </c>
      <c r="F128" s="238" t="s">
        <v>2551</v>
      </c>
      <c r="G128" s="239" t="s">
        <v>2548</v>
      </c>
      <c r="H128" s="240">
        <v>1</v>
      </c>
      <c r="I128" s="241"/>
      <c r="J128" s="242">
        <f>ROUND(I128*H128,2)</f>
        <v>0</v>
      </c>
      <c r="K128" s="238" t="s">
        <v>1685</v>
      </c>
      <c r="L128" s="71"/>
      <c r="M128" s="243" t="s">
        <v>21</v>
      </c>
      <c r="N128" s="244" t="s">
        <v>43</v>
      </c>
      <c r="O128" s="46"/>
      <c r="P128" s="221">
        <f>O128*H128</f>
        <v>0</v>
      </c>
      <c r="Q128" s="221">
        <v>0</v>
      </c>
      <c r="R128" s="221">
        <f>Q128*H128</f>
        <v>0</v>
      </c>
      <c r="S128" s="221">
        <v>0</v>
      </c>
      <c r="T128" s="222">
        <f>S128*H128</f>
        <v>0</v>
      </c>
      <c r="AR128" s="23" t="s">
        <v>188</v>
      </c>
      <c r="AT128" s="23" t="s">
        <v>222</v>
      </c>
      <c r="AU128" s="23" t="s">
        <v>80</v>
      </c>
      <c r="AY128" s="23" t="s">
        <v>181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23" t="s">
        <v>80</v>
      </c>
      <c r="BK128" s="223">
        <f>ROUND(I128*H128,2)</f>
        <v>0</v>
      </c>
      <c r="BL128" s="23" t="s">
        <v>188</v>
      </c>
      <c r="BM128" s="23" t="s">
        <v>2552</v>
      </c>
    </row>
    <row r="129" s="1" customFormat="1" ht="16.5" customHeight="1">
      <c r="B129" s="45"/>
      <c r="C129" s="236" t="s">
        <v>179</v>
      </c>
      <c r="D129" s="236" t="s">
        <v>222</v>
      </c>
      <c r="E129" s="237" t="s">
        <v>2553</v>
      </c>
      <c r="F129" s="238" t="s">
        <v>2554</v>
      </c>
      <c r="G129" s="239" t="s">
        <v>2548</v>
      </c>
      <c r="H129" s="240">
        <v>1</v>
      </c>
      <c r="I129" s="241"/>
      <c r="J129" s="242">
        <f>ROUND(I129*H129,2)</f>
        <v>0</v>
      </c>
      <c r="K129" s="238" t="s">
        <v>1685</v>
      </c>
      <c r="L129" s="71"/>
      <c r="M129" s="243" t="s">
        <v>21</v>
      </c>
      <c r="N129" s="244" t="s">
        <v>43</v>
      </c>
      <c r="O129" s="46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AR129" s="23" t="s">
        <v>188</v>
      </c>
      <c r="AT129" s="23" t="s">
        <v>222</v>
      </c>
      <c r="AU129" s="23" t="s">
        <v>80</v>
      </c>
      <c r="AY129" s="23" t="s">
        <v>181</v>
      </c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23" t="s">
        <v>80</v>
      </c>
      <c r="BK129" s="223">
        <f>ROUND(I129*H129,2)</f>
        <v>0</v>
      </c>
      <c r="BL129" s="23" t="s">
        <v>188</v>
      </c>
      <c r="BM129" s="23" t="s">
        <v>2555</v>
      </c>
    </row>
    <row r="130" s="1" customFormat="1" ht="16.5" customHeight="1">
      <c r="B130" s="45"/>
      <c r="C130" s="236" t="s">
        <v>188</v>
      </c>
      <c r="D130" s="236" t="s">
        <v>222</v>
      </c>
      <c r="E130" s="237" t="s">
        <v>2556</v>
      </c>
      <c r="F130" s="238" t="s">
        <v>2557</v>
      </c>
      <c r="G130" s="239" t="s">
        <v>2548</v>
      </c>
      <c r="H130" s="240">
        <v>1</v>
      </c>
      <c r="I130" s="241"/>
      <c r="J130" s="242">
        <f>ROUND(I130*H130,2)</f>
        <v>0</v>
      </c>
      <c r="K130" s="238" t="s">
        <v>1685</v>
      </c>
      <c r="L130" s="71"/>
      <c r="M130" s="243" t="s">
        <v>21</v>
      </c>
      <c r="N130" s="244" t="s">
        <v>43</v>
      </c>
      <c r="O130" s="46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AR130" s="23" t="s">
        <v>188</v>
      </c>
      <c r="AT130" s="23" t="s">
        <v>222</v>
      </c>
      <c r="AU130" s="23" t="s">
        <v>80</v>
      </c>
      <c r="AY130" s="23" t="s">
        <v>181</v>
      </c>
      <c r="BE130" s="223">
        <f>IF(N130="základní",J130,0)</f>
        <v>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23" t="s">
        <v>80</v>
      </c>
      <c r="BK130" s="223">
        <f>ROUND(I130*H130,2)</f>
        <v>0</v>
      </c>
      <c r="BL130" s="23" t="s">
        <v>188</v>
      </c>
      <c r="BM130" s="23" t="s">
        <v>2558</v>
      </c>
    </row>
    <row r="131" s="1" customFormat="1" ht="16.5" customHeight="1">
      <c r="B131" s="45"/>
      <c r="C131" s="236" t="s">
        <v>199</v>
      </c>
      <c r="D131" s="236" t="s">
        <v>222</v>
      </c>
      <c r="E131" s="237" t="s">
        <v>2559</v>
      </c>
      <c r="F131" s="238" t="s">
        <v>2560</v>
      </c>
      <c r="G131" s="239" t="s">
        <v>2548</v>
      </c>
      <c r="H131" s="240">
        <v>11</v>
      </c>
      <c r="I131" s="241"/>
      <c r="J131" s="242">
        <f>ROUND(I131*H131,2)</f>
        <v>0</v>
      </c>
      <c r="K131" s="238" t="s">
        <v>1685</v>
      </c>
      <c r="L131" s="71"/>
      <c r="M131" s="243" t="s">
        <v>21</v>
      </c>
      <c r="N131" s="244" t="s">
        <v>43</v>
      </c>
      <c r="O131" s="46"/>
      <c r="P131" s="221">
        <f>O131*H131</f>
        <v>0</v>
      </c>
      <c r="Q131" s="221">
        <v>0</v>
      </c>
      <c r="R131" s="221">
        <f>Q131*H131</f>
        <v>0</v>
      </c>
      <c r="S131" s="221">
        <v>0</v>
      </c>
      <c r="T131" s="222">
        <f>S131*H131</f>
        <v>0</v>
      </c>
      <c r="AR131" s="23" t="s">
        <v>188</v>
      </c>
      <c r="AT131" s="23" t="s">
        <v>222</v>
      </c>
      <c r="AU131" s="23" t="s">
        <v>80</v>
      </c>
      <c r="AY131" s="23" t="s">
        <v>181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23" t="s">
        <v>80</v>
      </c>
      <c r="BK131" s="223">
        <f>ROUND(I131*H131,2)</f>
        <v>0</v>
      </c>
      <c r="BL131" s="23" t="s">
        <v>188</v>
      </c>
      <c r="BM131" s="23" t="s">
        <v>2561</v>
      </c>
    </row>
    <row r="132" s="1" customFormat="1" ht="16.5" customHeight="1">
      <c r="B132" s="45"/>
      <c r="C132" s="236" t="s">
        <v>203</v>
      </c>
      <c r="D132" s="236" t="s">
        <v>222</v>
      </c>
      <c r="E132" s="237" t="s">
        <v>2562</v>
      </c>
      <c r="F132" s="238" t="s">
        <v>2563</v>
      </c>
      <c r="G132" s="239" t="s">
        <v>2548</v>
      </c>
      <c r="H132" s="240">
        <v>3</v>
      </c>
      <c r="I132" s="241"/>
      <c r="J132" s="242">
        <f>ROUND(I132*H132,2)</f>
        <v>0</v>
      </c>
      <c r="K132" s="238" t="s">
        <v>1685</v>
      </c>
      <c r="L132" s="71"/>
      <c r="M132" s="243" t="s">
        <v>21</v>
      </c>
      <c r="N132" s="244" t="s">
        <v>43</v>
      </c>
      <c r="O132" s="46"/>
      <c r="P132" s="221">
        <f>O132*H132</f>
        <v>0</v>
      </c>
      <c r="Q132" s="221">
        <v>0</v>
      </c>
      <c r="R132" s="221">
        <f>Q132*H132</f>
        <v>0</v>
      </c>
      <c r="S132" s="221">
        <v>0</v>
      </c>
      <c r="T132" s="222">
        <f>S132*H132</f>
        <v>0</v>
      </c>
      <c r="AR132" s="23" t="s">
        <v>188</v>
      </c>
      <c r="AT132" s="23" t="s">
        <v>222</v>
      </c>
      <c r="AU132" s="23" t="s">
        <v>80</v>
      </c>
      <c r="AY132" s="23" t="s">
        <v>181</v>
      </c>
      <c r="BE132" s="223">
        <f>IF(N132="základní",J132,0)</f>
        <v>0</v>
      </c>
      <c r="BF132" s="223">
        <f>IF(N132="snížená",J132,0)</f>
        <v>0</v>
      </c>
      <c r="BG132" s="223">
        <f>IF(N132="zákl. přenesená",J132,0)</f>
        <v>0</v>
      </c>
      <c r="BH132" s="223">
        <f>IF(N132="sníž. přenesená",J132,0)</f>
        <v>0</v>
      </c>
      <c r="BI132" s="223">
        <f>IF(N132="nulová",J132,0)</f>
        <v>0</v>
      </c>
      <c r="BJ132" s="23" t="s">
        <v>80</v>
      </c>
      <c r="BK132" s="223">
        <f>ROUND(I132*H132,2)</f>
        <v>0</v>
      </c>
      <c r="BL132" s="23" t="s">
        <v>188</v>
      </c>
      <c r="BM132" s="23" t="s">
        <v>2564</v>
      </c>
    </row>
    <row r="133" s="1" customFormat="1" ht="16.5" customHeight="1">
      <c r="B133" s="45"/>
      <c r="C133" s="236" t="s">
        <v>209</v>
      </c>
      <c r="D133" s="236" t="s">
        <v>222</v>
      </c>
      <c r="E133" s="237" t="s">
        <v>2565</v>
      </c>
      <c r="F133" s="238" t="s">
        <v>2566</v>
      </c>
      <c r="G133" s="239" t="s">
        <v>2548</v>
      </c>
      <c r="H133" s="240">
        <v>3</v>
      </c>
      <c r="I133" s="241"/>
      <c r="J133" s="242">
        <f>ROUND(I133*H133,2)</f>
        <v>0</v>
      </c>
      <c r="K133" s="238" t="s">
        <v>1685</v>
      </c>
      <c r="L133" s="71"/>
      <c r="M133" s="243" t="s">
        <v>21</v>
      </c>
      <c r="N133" s="244" t="s">
        <v>43</v>
      </c>
      <c r="O133" s="46"/>
      <c r="P133" s="221">
        <f>O133*H133</f>
        <v>0</v>
      </c>
      <c r="Q133" s="221">
        <v>0</v>
      </c>
      <c r="R133" s="221">
        <f>Q133*H133</f>
        <v>0</v>
      </c>
      <c r="S133" s="221">
        <v>0</v>
      </c>
      <c r="T133" s="222">
        <f>S133*H133</f>
        <v>0</v>
      </c>
      <c r="AR133" s="23" t="s">
        <v>188</v>
      </c>
      <c r="AT133" s="23" t="s">
        <v>222</v>
      </c>
      <c r="AU133" s="23" t="s">
        <v>80</v>
      </c>
      <c r="AY133" s="23" t="s">
        <v>181</v>
      </c>
      <c r="BE133" s="223">
        <f>IF(N133="základní",J133,0)</f>
        <v>0</v>
      </c>
      <c r="BF133" s="223">
        <f>IF(N133="snížená",J133,0)</f>
        <v>0</v>
      </c>
      <c r="BG133" s="223">
        <f>IF(N133="zákl. přenesená",J133,0)</f>
        <v>0</v>
      </c>
      <c r="BH133" s="223">
        <f>IF(N133="sníž. přenesená",J133,0)</f>
        <v>0</v>
      </c>
      <c r="BI133" s="223">
        <f>IF(N133="nulová",J133,0)</f>
        <v>0</v>
      </c>
      <c r="BJ133" s="23" t="s">
        <v>80</v>
      </c>
      <c r="BK133" s="223">
        <f>ROUND(I133*H133,2)</f>
        <v>0</v>
      </c>
      <c r="BL133" s="23" t="s">
        <v>188</v>
      </c>
      <c r="BM133" s="23" t="s">
        <v>2567</v>
      </c>
    </row>
    <row r="134" s="1" customFormat="1" ht="16.5" customHeight="1">
      <c r="B134" s="45"/>
      <c r="C134" s="236" t="s">
        <v>187</v>
      </c>
      <c r="D134" s="236" t="s">
        <v>222</v>
      </c>
      <c r="E134" s="237" t="s">
        <v>2568</v>
      </c>
      <c r="F134" s="238" t="s">
        <v>2569</v>
      </c>
      <c r="G134" s="239" t="s">
        <v>2548</v>
      </c>
      <c r="H134" s="240">
        <v>1</v>
      </c>
      <c r="I134" s="241"/>
      <c r="J134" s="242">
        <f>ROUND(I134*H134,2)</f>
        <v>0</v>
      </c>
      <c r="K134" s="238" t="s">
        <v>1685</v>
      </c>
      <c r="L134" s="71"/>
      <c r="M134" s="243" t="s">
        <v>21</v>
      </c>
      <c r="N134" s="244" t="s">
        <v>43</v>
      </c>
      <c r="O134" s="46"/>
      <c r="P134" s="221">
        <f>O134*H134</f>
        <v>0</v>
      </c>
      <c r="Q134" s="221">
        <v>0</v>
      </c>
      <c r="R134" s="221">
        <f>Q134*H134</f>
        <v>0</v>
      </c>
      <c r="S134" s="221">
        <v>0</v>
      </c>
      <c r="T134" s="222">
        <f>S134*H134</f>
        <v>0</v>
      </c>
      <c r="AR134" s="23" t="s">
        <v>188</v>
      </c>
      <c r="AT134" s="23" t="s">
        <v>222</v>
      </c>
      <c r="AU134" s="23" t="s">
        <v>80</v>
      </c>
      <c r="AY134" s="23" t="s">
        <v>181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23" t="s">
        <v>80</v>
      </c>
      <c r="BK134" s="223">
        <f>ROUND(I134*H134,2)</f>
        <v>0</v>
      </c>
      <c r="BL134" s="23" t="s">
        <v>188</v>
      </c>
      <c r="BM134" s="23" t="s">
        <v>2570</v>
      </c>
    </row>
    <row r="135" s="1" customFormat="1" ht="16.5" customHeight="1">
      <c r="B135" s="45"/>
      <c r="C135" s="236" t="s">
        <v>216</v>
      </c>
      <c r="D135" s="236" t="s">
        <v>222</v>
      </c>
      <c r="E135" s="237" t="s">
        <v>2571</v>
      </c>
      <c r="F135" s="238" t="s">
        <v>2572</v>
      </c>
      <c r="G135" s="239" t="s">
        <v>2548</v>
      </c>
      <c r="H135" s="240">
        <v>10</v>
      </c>
      <c r="I135" s="241"/>
      <c r="J135" s="242">
        <f>ROUND(I135*H135,2)</f>
        <v>0</v>
      </c>
      <c r="K135" s="238" t="s">
        <v>1685</v>
      </c>
      <c r="L135" s="71"/>
      <c r="M135" s="243" t="s">
        <v>21</v>
      </c>
      <c r="N135" s="244" t="s">
        <v>43</v>
      </c>
      <c r="O135" s="46"/>
      <c r="P135" s="221">
        <f>O135*H135</f>
        <v>0</v>
      </c>
      <c r="Q135" s="221">
        <v>0</v>
      </c>
      <c r="R135" s="221">
        <f>Q135*H135</f>
        <v>0</v>
      </c>
      <c r="S135" s="221">
        <v>0</v>
      </c>
      <c r="T135" s="222">
        <f>S135*H135</f>
        <v>0</v>
      </c>
      <c r="AR135" s="23" t="s">
        <v>188</v>
      </c>
      <c r="AT135" s="23" t="s">
        <v>222</v>
      </c>
      <c r="AU135" s="23" t="s">
        <v>80</v>
      </c>
      <c r="AY135" s="23" t="s">
        <v>181</v>
      </c>
      <c r="BE135" s="223">
        <f>IF(N135="základní",J135,0)</f>
        <v>0</v>
      </c>
      <c r="BF135" s="223">
        <f>IF(N135="snížená",J135,0)</f>
        <v>0</v>
      </c>
      <c r="BG135" s="223">
        <f>IF(N135="zákl. přenesená",J135,0)</f>
        <v>0</v>
      </c>
      <c r="BH135" s="223">
        <f>IF(N135="sníž. přenesená",J135,0)</f>
        <v>0</v>
      </c>
      <c r="BI135" s="223">
        <f>IF(N135="nulová",J135,0)</f>
        <v>0</v>
      </c>
      <c r="BJ135" s="23" t="s">
        <v>80</v>
      </c>
      <c r="BK135" s="223">
        <f>ROUND(I135*H135,2)</f>
        <v>0</v>
      </c>
      <c r="BL135" s="23" t="s">
        <v>188</v>
      </c>
      <c r="BM135" s="23" t="s">
        <v>2573</v>
      </c>
    </row>
    <row r="136" s="1" customFormat="1" ht="16.5" customHeight="1">
      <c r="B136" s="45"/>
      <c r="C136" s="236" t="s">
        <v>221</v>
      </c>
      <c r="D136" s="236" t="s">
        <v>222</v>
      </c>
      <c r="E136" s="237" t="s">
        <v>2574</v>
      </c>
      <c r="F136" s="238" t="s">
        <v>2575</v>
      </c>
      <c r="G136" s="239" t="s">
        <v>2548</v>
      </c>
      <c r="H136" s="240">
        <v>12</v>
      </c>
      <c r="I136" s="241"/>
      <c r="J136" s="242">
        <f>ROUND(I136*H136,2)</f>
        <v>0</v>
      </c>
      <c r="K136" s="238" t="s">
        <v>1685</v>
      </c>
      <c r="L136" s="71"/>
      <c r="M136" s="243" t="s">
        <v>21</v>
      </c>
      <c r="N136" s="244" t="s">
        <v>43</v>
      </c>
      <c r="O136" s="46"/>
      <c r="P136" s="221">
        <f>O136*H136</f>
        <v>0</v>
      </c>
      <c r="Q136" s="221">
        <v>0</v>
      </c>
      <c r="R136" s="221">
        <f>Q136*H136</f>
        <v>0</v>
      </c>
      <c r="S136" s="221">
        <v>0</v>
      </c>
      <c r="T136" s="222">
        <f>S136*H136</f>
        <v>0</v>
      </c>
      <c r="AR136" s="23" t="s">
        <v>188</v>
      </c>
      <c r="AT136" s="23" t="s">
        <v>222</v>
      </c>
      <c r="AU136" s="23" t="s">
        <v>80</v>
      </c>
      <c r="AY136" s="23" t="s">
        <v>181</v>
      </c>
      <c r="BE136" s="223">
        <f>IF(N136="základní",J136,0)</f>
        <v>0</v>
      </c>
      <c r="BF136" s="223">
        <f>IF(N136="snížená",J136,0)</f>
        <v>0</v>
      </c>
      <c r="BG136" s="223">
        <f>IF(N136="zákl. přenesená",J136,0)</f>
        <v>0</v>
      </c>
      <c r="BH136" s="223">
        <f>IF(N136="sníž. přenesená",J136,0)</f>
        <v>0</v>
      </c>
      <c r="BI136" s="223">
        <f>IF(N136="nulová",J136,0)</f>
        <v>0</v>
      </c>
      <c r="BJ136" s="23" t="s">
        <v>80</v>
      </c>
      <c r="BK136" s="223">
        <f>ROUND(I136*H136,2)</f>
        <v>0</v>
      </c>
      <c r="BL136" s="23" t="s">
        <v>188</v>
      </c>
      <c r="BM136" s="23" t="s">
        <v>2576</v>
      </c>
    </row>
    <row r="137" s="1" customFormat="1" ht="16.5" customHeight="1">
      <c r="B137" s="45"/>
      <c r="C137" s="236" t="s">
        <v>227</v>
      </c>
      <c r="D137" s="236" t="s">
        <v>222</v>
      </c>
      <c r="E137" s="237" t="s">
        <v>2577</v>
      </c>
      <c r="F137" s="238" t="s">
        <v>2578</v>
      </c>
      <c r="G137" s="239" t="s">
        <v>2548</v>
      </c>
      <c r="H137" s="240">
        <v>2</v>
      </c>
      <c r="I137" s="241"/>
      <c r="J137" s="242">
        <f>ROUND(I137*H137,2)</f>
        <v>0</v>
      </c>
      <c r="K137" s="238" t="s">
        <v>1685</v>
      </c>
      <c r="L137" s="71"/>
      <c r="M137" s="243" t="s">
        <v>21</v>
      </c>
      <c r="N137" s="244" t="s">
        <v>43</v>
      </c>
      <c r="O137" s="46"/>
      <c r="P137" s="221">
        <f>O137*H137</f>
        <v>0</v>
      </c>
      <c r="Q137" s="221">
        <v>0</v>
      </c>
      <c r="R137" s="221">
        <f>Q137*H137</f>
        <v>0</v>
      </c>
      <c r="S137" s="221">
        <v>0</v>
      </c>
      <c r="T137" s="222">
        <f>S137*H137</f>
        <v>0</v>
      </c>
      <c r="AR137" s="23" t="s">
        <v>188</v>
      </c>
      <c r="AT137" s="23" t="s">
        <v>222</v>
      </c>
      <c r="AU137" s="23" t="s">
        <v>80</v>
      </c>
      <c r="AY137" s="23" t="s">
        <v>181</v>
      </c>
      <c r="BE137" s="223">
        <f>IF(N137="základní",J137,0)</f>
        <v>0</v>
      </c>
      <c r="BF137" s="223">
        <f>IF(N137="snížená",J137,0)</f>
        <v>0</v>
      </c>
      <c r="BG137" s="223">
        <f>IF(N137="zákl. přenesená",J137,0)</f>
        <v>0</v>
      </c>
      <c r="BH137" s="223">
        <f>IF(N137="sníž. přenesená",J137,0)</f>
        <v>0</v>
      </c>
      <c r="BI137" s="223">
        <f>IF(N137="nulová",J137,0)</f>
        <v>0</v>
      </c>
      <c r="BJ137" s="23" t="s">
        <v>80</v>
      </c>
      <c r="BK137" s="223">
        <f>ROUND(I137*H137,2)</f>
        <v>0</v>
      </c>
      <c r="BL137" s="23" t="s">
        <v>188</v>
      </c>
      <c r="BM137" s="23" t="s">
        <v>2579</v>
      </c>
    </row>
    <row r="138" s="1" customFormat="1" ht="16.5" customHeight="1">
      <c r="B138" s="45"/>
      <c r="C138" s="236" t="s">
        <v>231</v>
      </c>
      <c r="D138" s="236" t="s">
        <v>222</v>
      </c>
      <c r="E138" s="237" t="s">
        <v>2580</v>
      </c>
      <c r="F138" s="238" t="s">
        <v>2581</v>
      </c>
      <c r="G138" s="239" t="s">
        <v>2548</v>
      </c>
      <c r="H138" s="240">
        <v>1</v>
      </c>
      <c r="I138" s="241"/>
      <c r="J138" s="242">
        <f>ROUND(I138*H138,2)</f>
        <v>0</v>
      </c>
      <c r="K138" s="238" t="s">
        <v>1685</v>
      </c>
      <c r="L138" s="71"/>
      <c r="M138" s="243" t="s">
        <v>21</v>
      </c>
      <c r="N138" s="244" t="s">
        <v>43</v>
      </c>
      <c r="O138" s="46"/>
      <c r="P138" s="221">
        <f>O138*H138</f>
        <v>0</v>
      </c>
      <c r="Q138" s="221">
        <v>0</v>
      </c>
      <c r="R138" s="221">
        <f>Q138*H138</f>
        <v>0</v>
      </c>
      <c r="S138" s="221">
        <v>0</v>
      </c>
      <c r="T138" s="222">
        <f>S138*H138</f>
        <v>0</v>
      </c>
      <c r="AR138" s="23" t="s">
        <v>188</v>
      </c>
      <c r="AT138" s="23" t="s">
        <v>222</v>
      </c>
      <c r="AU138" s="23" t="s">
        <v>80</v>
      </c>
      <c r="AY138" s="23" t="s">
        <v>181</v>
      </c>
      <c r="BE138" s="223">
        <f>IF(N138="základní",J138,0)</f>
        <v>0</v>
      </c>
      <c r="BF138" s="223">
        <f>IF(N138="snížená",J138,0)</f>
        <v>0</v>
      </c>
      <c r="BG138" s="223">
        <f>IF(N138="zákl. přenesená",J138,0)</f>
        <v>0</v>
      </c>
      <c r="BH138" s="223">
        <f>IF(N138="sníž. přenesená",J138,0)</f>
        <v>0</v>
      </c>
      <c r="BI138" s="223">
        <f>IF(N138="nulová",J138,0)</f>
        <v>0</v>
      </c>
      <c r="BJ138" s="23" t="s">
        <v>80</v>
      </c>
      <c r="BK138" s="223">
        <f>ROUND(I138*H138,2)</f>
        <v>0</v>
      </c>
      <c r="BL138" s="23" t="s">
        <v>188</v>
      </c>
      <c r="BM138" s="23" t="s">
        <v>2582</v>
      </c>
    </row>
    <row r="139" s="1" customFormat="1" ht="16.5" customHeight="1">
      <c r="B139" s="45"/>
      <c r="C139" s="236" t="s">
        <v>235</v>
      </c>
      <c r="D139" s="236" t="s">
        <v>222</v>
      </c>
      <c r="E139" s="237" t="s">
        <v>2583</v>
      </c>
      <c r="F139" s="238" t="s">
        <v>2584</v>
      </c>
      <c r="G139" s="239" t="s">
        <v>2548</v>
      </c>
      <c r="H139" s="240">
        <v>1</v>
      </c>
      <c r="I139" s="241"/>
      <c r="J139" s="242">
        <f>ROUND(I139*H139,2)</f>
        <v>0</v>
      </c>
      <c r="K139" s="238" t="s">
        <v>1685</v>
      </c>
      <c r="L139" s="71"/>
      <c r="M139" s="243" t="s">
        <v>21</v>
      </c>
      <c r="N139" s="244" t="s">
        <v>43</v>
      </c>
      <c r="O139" s="46"/>
      <c r="P139" s="221">
        <f>O139*H139</f>
        <v>0</v>
      </c>
      <c r="Q139" s="221">
        <v>0</v>
      </c>
      <c r="R139" s="221">
        <f>Q139*H139</f>
        <v>0</v>
      </c>
      <c r="S139" s="221">
        <v>0</v>
      </c>
      <c r="T139" s="222">
        <f>S139*H139</f>
        <v>0</v>
      </c>
      <c r="AR139" s="23" t="s">
        <v>188</v>
      </c>
      <c r="AT139" s="23" t="s">
        <v>222</v>
      </c>
      <c r="AU139" s="23" t="s">
        <v>80</v>
      </c>
      <c r="AY139" s="23" t="s">
        <v>181</v>
      </c>
      <c r="BE139" s="223">
        <f>IF(N139="základní",J139,0)</f>
        <v>0</v>
      </c>
      <c r="BF139" s="223">
        <f>IF(N139="snížená",J139,0)</f>
        <v>0</v>
      </c>
      <c r="BG139" s="223">
        <f>IF(N139="zákl. přenesená",J139,0)</f>
        <v>0</v>
      </c>
      <c r="BH139" s="223">
        <f>IF(N139="sníž. přenesená",J139,0)</f>
        <v>0</v>
      </c>
      <c r="BI139" s="223">
        <f>IF(N139="nulová",J139,0)</f>
        <v>0</v>
      </c>
      <c r="BJ139" s="23" t="s">
        <v>80</v>
      </c>
      <c r="BK139" s="223">
        <f>ROUND(I139*H139,2)</f>
        <v>0</v>
      </c>
      <c r="BL139" s="23" t="s">
        <v>188</v>
      </c>
      <c r="BM139" s="23" t="s">
        <v>2585</v>
      </c>
    </row>
    <row r="140" s="1" customFormat="1" ht="16.5" customHeight="1">
      <c r="B140" s="45"/>
      <c r="C140" s="236" t="s">
        <v>239</v>
      </c>
      <c r="D140" s="236" t="s">
        <v>222</v>
      </c>
      <c r="E140" s="237" t="s">
        <v>2586</v>
      </c>
      <c r="F140" s="238" t="s">
        <v>2587</v>
      </c>
      <c r="G140" s="239" t="s">
        <v>1734</v>
      </c>
      <c r="H140" s="240">
        <v>1</v>
      </c>
      <c r="I140" s="241"/>
      <c r="J140" s="242">
        <f>ROUND(I140*H140,2)</f>
        <v>0</v>
      </c>
      <c r="K140" s="238" t="s">
        <v>1685</v>
      </c>
      <c r="L140" s="71"/>
      <c r="M140" s="243" t="s">
        <v>21</v>
      </c>
      <c r="N140" s="244" t="s">
        <v>43</v>
      </c>
      <c r="O140" s="46"/>
      <c r="P140" s="221">
        <f>O140*H140</f>
        <v>0</v>
      </c>
      <c r="Q140" s="221">
        <v>0</v>
      </c>
      <c r="R140" s="221">
        <f>Q140*H140</f>
        <v>0</v>
      </c>
      <c r="S140" s="221">
        <v>0</v>
      </c>
      <c r="T140" s="222">
        <f>S140*H140</f>
        <v>0</v>
      </c>
      <c r="AR140" s="23" t="s">
        <v>188</v>
      </c>
      <c r="AT140" s="23" t="s">
        <v>222</v>
      </c>
      <c r="AU140" s="23" t="s">
        <v>80</v>
      </c>
      <c r="AY140" s="23" t="s">
        <v>181</v>
      </c>
      <c r="BE140" s="223">
        <f>IF(N140="základní",J140,0)</f>
        <v>0</v>
      </c>
      <c r="BF140" s="223">
        <f>IF(N140="snížená",J140,0)</f>
        <v>0</v>
      </c>
      <c r="BG140" s="223">
        <f>IF(N140="zákl. přenesená",J140,0)</f>
        <v>0</v>
      </c>
      <c r="BH140" s="223">
        <f>IF(N140="sníž. přenesená",J140,0)</f>
        <v>0</v>
      </c>
      <c r="BI140" s="223">
        <f>IF(N140="nulová",J140,0)</f>
        <v>0</v>
      </c>
      <c r="BJ140" s="23" t="s">
        <v>80</v>
      </c>
      <c r="BK140" s="223">
        <f>ROUND(I140*H140,2)</f>
        <v>0</v>
      </c>
      <c r="BL140" s="23" t="s">
        <v>188</v>
      </c>
      <c r="BM140" s="23" t="s">
        <v>2588</v>
      </c>
    </row>
    <row r="141" s="9" customFormat="1" ht="37.44" customHeight="1">
      <c r="B141" s="197"/>
      <c r="C141" s="198"/>
      <c r="D141" s="199" t="s">
        <v>71</v>
      </c>
      <c r="E141" s="200" t="s">
        <v>2589</v>
      </c>
      <c r="F141" s="200" t="s">
        <v>2590</v>
      </c>
      <c r="G141" s="198"/>
      <c r="H141" s="198"/>
      <c r="I141" s="201"/>
      <c r="J141" s="202">
        <f>BK141</f>
        <v>0</v>
      </c>
      <c r="K141" s="198"/>
      <c r="L141" s="203"/>
      <c r="M141" s="204"/>
      <c r="N141" s="205"/>
      <c r="O141" s="205"/>
      <c r="P141" s="206">
        <f>SUM(P142:P153)</f>
        <v>0</v>
      </c>
      <c r="Q141" s="205"/>
      <c r="R141" s="206">
        <f>SUM(R142:R153)</f>
        <v>0</v>
      </c>
      <c r="S141" s="205"/>
      <c r="T141" s="207">
        <f>SUM(T142:T153)</f>
        <v>0</v>
      </c>
      <c r="AR141" s="208" t="s">
        <v>80</v>
      </c>
      <c r="AT141" s="209" t="s">
        <v>71</v>
      </c>
      <c r="AU141" s="209" t="s">
        <v>72</v>
      </c>
      <c r="AY141" s="208" t="s">
        <v>181</v>
      </c>
      <c r="BK141" s="210">
        <f>SUM(BK142:BK153)</f>
        <v>0</v>
      </c>
    </row>
    <row r="142" s="1" customFormat="1" ht="25.5" customHeight="1">
      <c r="B142" s="45"/>
      <c r="C142" s="236" t="s">
        <v>10</v>
      </c>
      <c r="D142" s="236" t="s">
        <v>222</v>
      </c>
      <c r="E142" s="237" t="s">
        <v>2546</v>
      </c>
      <c r="F142" s="238" t="s">
        <v>2547</v>
      </c>
      <c r="G142" s="239" t="s">
        <v>2548</v>
      </c>
      <c r="H142" s="240">
        <v>1</v>
      </c>
      <c r="I142" s="241"/>
      <c r="J142" s="242">
        <f>ROUND(I142*H142,2)</f>
        <v>0</v>
      </c>
      <c r="K142" s="238" t="s">
        <v>1685</v>
      </c>
      <c r="L142" s="71"/>
      <c r="M142" s="243" t="s">
        <v>21</v>
      </c>
      <c r="N142" s="244" t="s">
        <v>43</v>
      </c>
      <c r="O142" s="46"/>
      <c r="P142" s="221">
        <f>O142*H142</f>
        <v>0</v>
      </c>
      <c r="Q142" s="221">
        <v>0</v>
      </c>
      <c r="R142" s="221">
        <f>Q142*H142</f>
        <v>0</v>
      </c>
      <c r="S142" s="221">
        <v>0</v>
      </c>
      <c r="T142" s="222">
        <f>S142*H142</f>
        <v>0</v>
      </c>
      <c r="AR142" s="23" t="s">
        <v>188</v>
      </c>
      <c r="AT142" s="23" t="s">
        <v>222</v>
      </c>
      <c r="AU142" s="23" t="s">
        <v>80</v>
      </c>
      <c r="AY142" s="23" t="s">
        <v>181</v>
      </c>
      <c r="BE142" s="223">
        <f>IF(N142="základní",J142,0)</f>
        <v>0</v>
      </c>
      <c r="BF142" s="223">
        <f>IF(N142="snížená",J142,0)</f>
        <v>0</v>
      </c>
      <c r="BG142" s="223">
        <f>IF(N142="zákl. přenesená",J142,0)</f>
        <v>0</v>
      </c>
      <c r="BH142" s="223">
        <f>IF(N142="sníž. přenesená",J142,0)</f>
        <v>0</v>
      </c>
      <c r="BI142" s="223">
        <f>IF(N142="nulová",J142,0)</f>
        <v>0</v>
      </c>
      <c r="BJ142" s="23" t="s">
        <v>80</v>
      </c>
      <c r="BK142" s="223">
        <f>ROUND(I142*H142,2)</f>
        <v>0</v>
      </c>
      <c r="BL142" s="23" t="s">
        <v>188</v>
      </c>
      <c r="BM142" s="23" t="s">
        <v>2591</v>
      </c>
    </row>
    <row r="143" s="1" customFormat="1" ht="16.5" customHeight="1">
      <c r="B143" s="45"/>
      <c r="C143" s="236" t="s">
        <v>248</v>
      </c>
      <c r="D143" s="236" t="s">
        <v>222</v>
      </c>
      <c r="E143" s="237" t="s">
        <v>2592</v>
      </c>
      <c r="F143" s="238" t="s">
        <v>2551</v>
      </c>
      <c r="G143" s="239" t="s">
        <v>2548</v>
      </c>
      <c r="H143" s="240">
        <v>1</v>
      </c>
      <c r="I143" s="241"/>
      <c r="J143" s="242">
        <f>ROUND(I143*H143,2)</f>
        <v>0</v>
      </c>
      <c r="K143" s="238" t="s">
        <v>1685</v>
      </c>
      <c r="L143" s="71"/>
      <c r="M143" s="243" t="s">
        <v>21</v>
      </c>
      <c r="N143" s="244" t="s">
        <v>43</v>
      </c>
      <c r="O143" s="46"/>
      <c r="P143" s="221">
        <f>O143*H143</f>
        <v>0</v>
      </c>
      <c r="Q143" s="221">
        <v>0</v>
      </c>
      <c r="R143" s="221">
        <f>Q143*H143</f>
        <v>0</v>
      </c>
      <c r="S143" s="221">
        <v>0</v>
      </c>
      <c r="T143" s="222">
        <f>S143*H143</f>
        <v>0</v>
      </c>
      <c r="AR143" s="23" t="s">
        <v>188</v>
      </c>
      <c r="AT143" s="23" t="s">
        <v>222</v>
      </c>
      <c r="AU143" s="23" t="s">
        <v>80</v>
      </c>
      <c r="AY143" s="23" t="s">
        <v>181</v>
      </c>
      <c r="BE143" s="223">
        <f>IF(N143="základní",J143,0)</f>
        <v>0</v>
      </c>
      <c r="BF143" s="223">
        <f>IF(N143="snížená",J143,0)</f>
        <v>0</v>
      </c>
      <c r="BG143" s="223">
        <f>IF(N143="zákl. přenesená",J143,0)</f>
        <v>0</v>
      </c>
      <c r="BH143" s="223">
        <f>IF(N143="sníž. přenesená",J143,0)</f>
        <v>0</v>
      </c>
      <c r="BI143" s="223">
        <f>IF(N143="nulová",J143,0)</f>
        <v>0</v>
      </c>
      <c r="BJ143" s="23" t="s">
        <v>80</v>
      </c>
      <c r="BK143" s="223">
        <f>ROUND(I143*H143,2)</f>
        <v>0</v>
      </c>
      <c r="BL143" s="23" t="s">
        <v>188</v>
      </c>
      <c r="BM143" s="23" t="s">
        <v>2593</v>
      </c>
    </row>
    <row r="144" s="1" customFormat="1" ht="16.5" customHeight="1">
      <c r="B144" s="45"/>
      <c r="C144" s="236" t="s">
        <v>253</v>
      </c>
      <c r="D144" s="236" t="s">
        <v>222</v>
      </c>
      <c r="E144" s="237" t="s">
        <v>2553</v>
      </c>
      <c r="F144" s="238" t="s">
        <v>2554</v>
      </c>
      <c r="G144" s="239" t="s">
        <v>2548</v>
      </c>
      <c r="H144" s="240">
        <v>1</v>
      </c>
      <c r="I144" s="241"/>
      <c r="J144" s="242">
        <f>ROUND(I144*H144,2)</f>
        <v>0</v>
      </c>
      <c r="K144" s="238" t="s">
        <v>1685</v>
      </c>
      <c r="L144" s="71"/>
      <c r="M144" s="243" t="s">
        <v>21</v>
      </c>
      <c r="N144" s="244" t="s">
        <v>43</v>
      </c>
      <c r="O144" s="46"/>
      <c r="P144" s="221">
        <f>O144*H144</f>
        <v>0</v>
      </c>
      <c r="Q144" s="221">
        <v>0</v>
      </c>
      <c r="R144" s="221">
        <f>Q144*H144</f>
        <v>0</v>
      </c>
      <c r="S144" s="221">
        <v>0</v>
      </c>
      <c r="T144" s="222">
        <f>S144*H144</f>
        <v>0</v>
      </c>
      <c r="AR144" s="23" t="s">
        <v>188</v>
      </c>
      <c r="AT144" s="23" t="s">
        <v>222</v>
      </c>
      <c r="AU144" s="23" t="s">
        <v>80</v>
      </c>
      <c r="AY144" s="23" t="s">
        <v>181</v>
      </c>
      <c r="BE144" s="223">
        <f>IF(N144="základní",J144,0)</f>
        <v>0</v>
      </c>
      <c r="BF144" s="223">
        <f>IF(N144="snížená",J144,0)</f>
        <v>0</v>
      </c>
      <c r="BG144" s="223">
        <f>IF(N144="zákl. přenesená",J144,0)</f>
        <v>0</v>
      </c>
      <c r="BH144" s="223">
        <f>IF(N144="sníž. přenesená",J144,0)</f>
        <v>0</v>
      </c>
      <c r="BI144" s="223">
        <f>IF(N144="nulová",J144,0)</f>
        <v>0</v>
      </c>
      <c r="BJ144" s="23" t="s">
        <v>80</v>
      </c>
      <c r="BK144" s="223">
        <f>ROUND(I144*H144,2)</f>
        <v>0</v>
      </c>
      <c r="BL144" s="23" t="s">
        <v>188</v>
      </c>
      <c r="BM144" s="23" t="s">
        <v>2594</v>
      </c>
    </row>
    <row r="145" s="1" customFormat="1" ht="16.5" customHeight="1">
      <c r="B145" s="45"/>
      <c r="C145" s="236" t="s">
        <v>259</v>
      </c>
      <c r="D145" s="236" t="s">
        <v>222</v>
      </c>
      <c r="E145" s="237" t="s">
        <v>2595</v>
      </c>
      <c r="F145" s="238" t="s">
        <v>2560</v>
      </c>
      <c r="G145" s="239" t="s">
        <v>2548</v>
      </c>
      <c r="H145" s="240">
        <v>13</v>
      </c>
      <c r="I145" s="241"/>
      <c r="J145" s="242">
        <f>ROUND(I145*H145,2)</f>
        <v>0</v>
      </c>
      <c r="K145" s="238" t="s">
        <v>1685</v>
      </c>
      <c r="L145" s="71"/>
      <c r="M145" s="243" t="s">
        <v>21</v>
      </c>
      <c r="N145" s="244" t="s">
        <v>43</v>
      </c>
      <c r="O145" s="46"/>
      <c r="P145" s="221">
        <f>O145*H145</f>
        <v>0</v>
      </c>
      <c r="Q145" s="221">
        <v>0</v>
      </c>
      <c r="R145" s="221">
        <f>Q145*H145</f>
        <v>0</v>
      </c>
      <c r="S145" s="221">
        <v>0</v>
      </c>
      <c r="T145" s="222">
        <f>S145*H145</f>
        <v>0</v>
      </c>
      <c r="AR145" s="23" t="s">
        <v>188</v>
      </c>
      <c r="AT145" s="23" t="s">
        <v>222</v>
      </c>
      <c r="AU145" s="23" t="s">
        <v>80</v>
      </c>
      <c r="AY145" s="23" t="s">
        <v>181</v>
      </c>
      <c r="BE145" s="223">
        <f>IF(N145="základní",J145,0)</f>
        <v>0</v>
      </c>
      <c r="BF145" s="223">
        <f>IF(N145="snížená",J145,0)</f>
        <v>0</v>
      </c>
      <c r="BG145" s="223">
        <f>IF(N145="zákl. přenesená",J145,0)</f>
        <v>0</v>
      </c>
      <c r="BH145" s="223">
        <f>IF(N145="sníž. přenesená",J145,0)</f>
        <v>0</v>
      </c>
      <c r="BI145" s="223">
        <f>IF(N145="nulová",J145,0)</f>
        <v>0</v>
      </c>
      <c r="BJ145" s="23" t="s">
        <v>80</v>
      </c>
      <c r="BK145" s="223">
        <f>ROUND(I145*H145,2)</f>
        <v>0</v>
      </c>
      <c r="BL145" s="23" t="s">
        <v>188</v>
      </c>
      <c r="BM145" s="23" t="s">
        <v>2596</v>
      </c>
    </row>
    <row r="146" s="1" customFormat="1" ht="16.5" customHeight="1">
      <c r="B146" s="45"/>
      <c r="C146" s="236" t="s">
        <v>263</v>
      </c>
      <c r="D146" s="236" t="s">
        <v>222</v>
      </c>
      <c r="E146" s="237" t="s">
        <v>2597</v>
      </c>
      <c r="F146" s="238" t="s">
        <v>2563</v>
      </c>
      <c r="G146" s="239" t="s">
        <v>2548</v>
      </c>
      <c r="H146" s="240">
        <v>1</v>
      </c>
      <c r="I146" s="241"/>
      <c r="J146" s="242">
        <f>ROUND(I146*H146,2)</f>
        <v>0</v>
      </c>
      <c r="K146" s="238" t="s">
        <v>1685</v>
      </c>
      <c r="L146" s="71"/>
      <c r="M146" s="243" t="s">
        <v>21</v>
      </c>
      <c r="N146" s="244" t="s">
        <v>43</v>
      </c>
      <c r="O146" s="46"/>
      <c r="P146" s="221">
        <f>O146*H146</f>
        <v>0</v>
      </c>
      <c r="Q146" s="221">
        <v>0</v>
      </c>
      <c r="R146" s="221">
        <f>Q146*H146</f>
        <v>0</v>
      </c>
      <c r="S146" s="221">
        <v>0</v>
      </c>
      <c r="T146" s="222">
        <f>S146*H146</f>
        <v>0</v>
      </c>
      <c r="AR146" s="23" t="s">
        <v>188</v>
      </c>
      <c r="AT146" s="23" t="s">
        <v>222</v>
      </c>
      <c r="AU146" s="23" t="s">
        <v>80</v>
      </c>
      <c r="AY146" s="23" t="s">
        <v>181</v>
      </c>
      <c r="BE146" s="223">
        <f>IF(N146="základní",J146,0)</f>
        <v>0</v>
      </c>
      <c r="BF146" s="223">
        <f>IF(N146="snížená",J146,0)</f>
        <v>0</v>
      </c>
      <c r="BG146" s="223">
        <f>IF(N146="zákl. přenesená",J146,0)</f>
        <v>0</v>
      </c>
      <c r="BH146" s="223">
        <f>IF(N146="sníž. přenesená",J146,0)</f>
        <v>0</v>
      </c>
      <c r="BI146" s="223">
        <f>IF(N146="nulová",J146,0)</f>
        <v>0</v>
      </c>
      <c r="BJ146" s="23" t="s">
        <v>80</v>
      </c>
      <c r="BK146" s="223">
        <f>ROUND(I146*H146,2)</f>
        <v>0</v>
      </c>
      <c r="BL146" s="23" t="s">
        <v>188</v>
      </c>
      <c r="BM146" s="23" t="s">
        <v>2598</v>
      </c>
    </row>
    <row r="147" s="1" customFormat="1" ht="16.5" customHeight="1">
      <c r="B147" s="45"/>
      <c r="C147" s="236" t="s">
        <v>267</v>
      </c>
      <c r="D147" s="236" t="s">
        <v>222</v>
      </c>
      <c r="E147" s="237" t="s">
        <v>2565</v>
      </c>
      <c r="F147" s="238" t="s">
        <v>2566</v>
      </c>
      <c r="G147" s="239" t="s">
        <v>2548</v>
      </c>
      <c r="H147" s="240">
        <v>3</v>
      </c>
      <c r="I147" s="241"/>
      <c r="J147" s="242">
        <f>ROUND(I147*H147,2)</f>
        <v>0</v>
      </c>
      <c r="K147" s="238" t="s">
        <v>1685</v>
      </c>
      <c r="L147" s="71"/>
      <c r="M147" s="243" t="s">
        <v>21</v>
      </c>
      <c r="N147" s="244" t="s">
        <v>43</v>
      </c>
      <c r="O147" s="46"/>
      <c r="P147" s="221">
        <f>O147*H147</f>
        <v>0</v>
      </c>
      <c r="Q147" s="221">
        <v>0</v>
      </c>
      <c r="R147" s="221">
        <f>Q147*H147</f>
        <v>0</v>
      </c>
      <c r="S147" s="221">
        <v>0</v>
      </c>
      <c r="T147" s="222">
        <f>S147*H147</f>
        <v>0</v>
      </c>
      <c r="AR147" s="23" t="s">
        <v>188</v>
      </c>
      <c r="AT147" s="23" t="s">
        <v>222</v>
      </c>
      <c r="AU147" s="23" t="s">
        <v>80</v>
      </c>
      <c r="AY147" s="23" t="s">
        <v>181</v>
      </c>
      <c r="BE147" s="223">
        <f>IF(N147="základní",J147,0)</f>
        <v>0</v>
      </c>
      <c r="BF147" s="223">
        <f>IF(N147="snížená",J147,0)</f>
        <v>0</v>
      </c>
      <c r="BG147" s="223">
        <f>IF(N147="zákl. přenesená",J147,0)</f>
        <v>0</v>
      </c>
      <c r="BH147" s="223">
        <f>IF(N147="sníž. přenesená",J147,0)</f>
        <v>0</v>
      </c>
      <c r="BI147" s="223">
        <f>IF(N147="nulová",J147,0)</f>
        <v>0</v>
      </c>
      <c r="BJ147" s="23" t="s">
        <v>80</v>
      </c>
      <c r="BK147" s="223">
        <f>ROUND(I147*H147,2)</f>
        <v>0</v>
      </c>
      <c r="BL147" s="23" t="s">
        <v>188</v>
      </c>
      <c r="BM147" s="23" t="s">
        <v>2599</v>
      </c>
    </row>
    <row r="148" s="1" customFormat="1" ht="16.5" customHeight="1">
      <c r="B148" s="45"/>
      <c r="C148" s="236" t="s">
        <v>9</v>
      </c>
      <c r="D148" s="236" t="s">
        <v>222</v>
      </c>
      <c r="E148" s="237" t="s">
        <v>2600</v>
      </c>
      <c r="F148" s="238" t="s">
        <v>2601</v>
      </c>
      <c r="G148" s="239" t="s">
        <v>2548</v>
      </c>
      <c r="H148" s="240">
        <v>2</v>
      </c>
      <c r="I148" s="241"/>
      <c r="J148" s="242">
        <f>ROUND(I148*H148,2)</f>
        <v>0</v>
      </c>
      <c r="K148" s="238" t="s">
        <v>1685</v>
      </c>
      <c r="L148" s="71"/>
      <c r="M148" s="243" t="s">
        <v>21</v>
      </c>
      <c r="N148" s="244" t="s">
        <v>43</v>
      </c>
      <c r="O148" s="46"/>
      <c r="P148" s="221">
        <f>O148*H148</f>
        <v>0</v>
      </c>
      <c r="Q148" s="221">
        <v>0</v>
      </c>
      <c r="R148" s="221">
        <f>Q148*H148</f>
        <v>0</v>
      </c>
      <c r="S148" s="221">
        <v>0</v>
      </c>
      <c r="T148" s="222">
        <f>S148*H148</f>
        <v>0</v>
      </c>
      <c r="AR148" s="23" t="s">
        <v>188</v>
      </c>
      <c r="AT148" s="23" t="s">
        <v>222</v>
      </c>
      <c r="AU148" s="23" t="s">
        <v>80</v>
      </c>
      <c r="AY148" s="23" t="s">
        <v>181</v>
      </c>
      <c r="BE148" s="223">
        <f>IF(N148="základní",J148,0)</f>
        <v>0</v>
      </c>
      <c r="BF148" s="223">
        <f>IF(N148="snížená",J148,0)</f>
        <v>0</v>
      </c>
      <c r="BG148" s="223">
        <f>IF(N148="zákl. přenesená",J148,0)</f>
        <v>0</v>
      </c>
      <c r="BH148" s="223">
        <f>IF(N148="sníž. přenesená",J148,0)</f>
        <v>0</v>
      </c>
      <c r="BI148" s="223">
        <f>IF(N148="nulová",J148,0)</f>
        <v>0</v>
      </c>
      <c r="BJ148" s="23" t="s">
        <v>80</v>
      </c>
      <c r="BK148" s="223">
        <f>ROUND(I148*H148,2)</f>
        <v>0</v>
      </c>
      <c r="BL148" s="23" t="s">
        <v>188</v>
      </c>
      <c r="BM148" s="23" t="s">
        <v>2602</v>
      </c>
    </row>
    <row r="149" s="1" customFormat="1" ht="16.5" customHeight="1">
      <c r="B149" s="45"/>
      <c r="C149" s="236" t="s">
        <v>274</v>
      </c>
      <c r="D149" s="236" t="s">
        <v>222</v>
      </c>
      <c r="E149" s="237" t="s">
        <v>2603</v>
      </c>
      <c r="F149" s="238" t="s">
        <v>2572</v>
      </c>
      <c r="G149" s="239" t="s">
        <v>2548</v>
      </c>
      <c r="H149" s="240">
        <v>12</v>
      </c>
      <c r="I149" s="241"/>
      <c r="J149" s="242">
        <f>ROUND(I149*H149,2)</f>
        <v>0</v>
      </c>
      <c r="K149" s="238" t="s">
        <v>1685</v>
      </c>
      <c r="L149" s="71"/>
      <c r="M149" s="243" t="s">
        <v>21</v>
      </c>
      <c r="N149" s="244" t="s">
        <v>43</v>
      </c>
      <c r="O149" s="46"/>
      <c r="P149" s="221">
        <f>O149*H149</f>
        <v>0</v>
      </c>
      <c r="Q149" s="221">
        <v>0</v>
      </c>
      <c r="R149" s="221">
        <f>Q149*H149</f>
        <v>0</v>
      </c>
      <c r="S149" s="221">
        <v>0</v>
      </c>
      <c r="T149" s="222">
        <f>S149*H149</f>
        <v>0</v>
      </c>
      <c r="AR149" s="23" t="s">
        <v>188</v>
      </c>
      <c r="AT149" s="23" t="s">
        <v>222</v>
      </c>
      <c r="AU149" s="23" t="s">
        <v>80</v>
      </c>
      <c r="AY149" s="23" t="s">
        <v>181</v>
      </c>
      <c r="BE149" s="223">
        <f>IF(N149="základní",J149,0)</f>
        <v>0</v>
      </c>
      <c r="BF149" s="223">
        <f>IF(N149="snížená",J149,0)</f>
        <v>0</v>
      </c>
      <c r="BG149" s="223">
        <f>IF(N149="zákl. přenesená",J149,0)</f>
        <v>0</v>
      </c>
      <c r="BH149" s="223">
        <f>IF(N149="sníž. přenesená",J149,0)</f>
        <v>0</v>
      </c>
      <c r="BI149" s="223">
        <f>IF(N149="nulová",J149,0)</f>
        <v>0</v>
      </c>
      <c r="BJ149" s="23" t="s">
        <v>80</v>
      </c>
      <c r="BK149" s="223">
        <f>ROUND(I149*H149,2)</f>
        <v>0</v>
      </c>
      <c r="BL149" s="23" t="s">
        <v>188</v>
      </c>
      <c r="BM149" s="23" t="s">
        <v>2604</v>
      </c>
    </row>
    <row r="150" s="1" customFormat="1" ht="16.5" customHeight="1">
      <c r="B150" s="45"/>
      <c r="C150" s="236" t="s">
        <v>281</v>
      </c>
      <c r="D150" s="236" t="s">
        <v>222</v>
      </c>
      <c r="E150" s="237" t="s">
        <v>2605</v>
      </c>
      <c r="F150" s="238" t="s">
        <v>2575</v>
      </c>
      <c r="G150" s="239" t="s">
        <v>2548</v>
      </c>
      <c r="H150" s="240">
        <v>17</v>
      </c>
      <c r="I150" s="241"/>
      <c r="J150" s="242">
        <f>ROUND(I150*H150,2)</f>
        <v>0</v>
      </c>
      <c r="K150" s="238" t="s">
        <v>1685</v>
      </c>
      <c r="L150" s="71"/>
      <c r="M150" s="243" t="s">
        <v>21</v>
      </c>
      <c r="N150" s="244" t="s">
        <v>43</v>
      </c>
      <c r="O150" s="46"/>
      <c r="P150" s="221">
        <f>O150*H150</f>
        <v>0</v>
      </c>
      <c r="Q150" s="221">
        <v>0</v>
      </c>
      <c r="R150" s="221">
        <f>Q150*H150</f>
        <v>0</v>
      </c>
      <c r="S150" s="221">
        <v>0</v>
      </c>
      <c r="T150" s="222">
        <f>S150*H150</f>
        <v>0</v>
      </c>
      <c r="AR150" s="23" t="s">
        <v>188</v>
      </c>
      <c r="AT150" s="23" t="s">
        <v>222</v>
      </c>
      <c r="AU150" s="23" t="s">
        <v>80</v>
      </c>
      <c r="AY150" s="23" t="s">
        <v>181</v>
      </c>
      <c r="BE150" s="223">
        <f>IF(N150="základní",J150,0)</f>
        <v>0</v>
      </c>
      <c r="BF150" s="223">
        <f>IF(N150="snížená",J150,0)</f>
        <v>0</v>
      </c>
      <c r="BG150" s="223">
        <f>IF(N150="zákl. přenesená",J150,0)</f>
        <v>0</v>
      </c>
      <c r="BH150" s="223">
        <f>IF(N150="sníž. přenesená",J150,0)</f>
        <v>0</v>
      </c>
      <c r="BI150" s="223">
        <f>IF(N150="nulová",J150,0)</f>
        <v>0</v>
      </c>
      <c r="BJ150" s="23" t="s">
        <v>80</v>
      </c>
      <c r="BK150" s="223">
        <f>ROUND(I150*H150,2)</f>
        <v>0</v>
      </c>
      <c r="BL150" s="23" t="s">
        <v>188</v>
      </c>
      <c r="BM150" s="23" t="s">
        <v>2606</v>
      </c>
    </row>
    <row r="151" s="1" customFormat="1" ht="16.5" customHeight="1">
      <c r="B151" s="45"/>
      <c r="C151" s="236" t="s">
        <v>285</v>
      </c>
      <c r="D151" s="236" t="s">
        <v>222</v>
      </c>
      <c r="E151" s="237" t="s">
        <v>2607</v>
      </c>
      <c r="F151" s="238" t="s">
        <v>2608</v>
      </c>
      <c r="G151" s="239" t="s">
        <v>2548</v>
      </c>
      <c r="H151" s="240">
        <v>1</v>
      </c>
      <c r="I151" s="241"/>
      <c r="J151" s="242">
        <f>ROUND(I151*H151,2)</f>
        <v>0</v>
      </c>
      <c r="K151" s="238" t="s">
        <v>1685</v>
      </c>
      <c r="L151" s="71"/>
      <c r="M151" s="243" t="s">
        <v>21</v>
      </c>
      <c r="N151" s="244" t="s">
        <v>43</v>
      </c>
      <c r="O151" s="46"/>
      <c r="P151" s="221">
        <f>O151*H151</f>
        <v>0</v>
      </c>
      <c r="Q151" s="221">
        <v>0</v>
      </c>
      <c r="R151" s="221">
        <f>Q151*H151</f>
        <v>0</v>
      </c>
      <c r="S151" s="221">
        <v>0</v>
      </c>
      <c r="T151" s="222">
        <f>S151*H151</f>
        <v>0</v>
      </c>
      <c r="AR151" s="23" t="s">
        <v>188</v>
      </c>
      <c r="AT151" s="23" t="s">
        <v>222</v>
      </c>
      <c r="AU151" s="23" t="s">
        <v>80</v>
      </c>
      <c r="AY151" s="23" t="s">
        <v>181</v>
      </c>
      <c r="BE151" s="223">
        <f>IF(N151="základní",J151,0)</f>
        <v>0</v>
      </c>
      <c r="BF151" s="223">
        <f>IF(N151="snížená",J151,0)</f>
        <v>0</v>
      </c>
      <c r="BG151" s="223">
        <f>IF(N151="zákl. přenesená",J151,0)</f>
        <v>0</v>
      </c>
      <c r="BH151" s="223">
        <f>IF(N151="sníž. přenesená",J151,0)</f>
        <v>0</v>
      </c>
      <c r="BI151" s="223">
        <f>IF(N151="nulová",J151,0)</f>
        <v>0</v>
      </c>
      <c r="BJ151" s="23" t="s">
        <v>80</v>
      </c>
      <c r="BK151" s="223">
        <f>ROUND(I151*H151,2)</f>
        <v>0</v>
      </c>
      <c r="BL151" s="23" t="s">
        <v>188</v>
      </c>
      <c r="BM151" s="23" t="s">
        <v>2609</v>
      </c>
    </row>
    <row r="152" s="1" customFormat="1" ht="16.5" customHeight="1">
      <c r="B152" s="45"/>
      <c r="C152" s="236" t="s">
        <v>289</v>
      </c>
      <c r="D152" s="236" t="s">
        <v>222</v>
      </c>
      <c r="E152" s="237" t="s">
        <v>2580</v>
      </c>
      <c r="F152" s="238" t="s">
        <v>2581</v>
      </c>
      <c r="G152" s="239" t="s">
        <v>2548</v>
      </c>
      <c r="H152" s="240">
        <v>3</v>
      </c>
      <c r="I152" s="241"/>
      <c r="J152" s="242">
        <f>ROUND(I152*H152,2)</f>
        <v>0</v>
      </c>
      <c r="K152" s="238" t="s">
        <v>1685</v>
      </c>
      <c r="L152" s="71"/>
      <c r="M152" s="243" t="s">
        <v>21</v>
      </c>
      <c r="N152" s="244" t="s">
        <v>43</v>
      </c>
      <c r="O152" s="46"/>
      <c r="P152" s="221">
        <f>O152*H152</f>
        <v>0</v>
      </c>
      <c r="Q152" s="221">
        <v>0</v>
      </c>
      <c r="R152" s="221">
        <f>Q152*H152</f>
        <v>0</v>
      </c>
      <c r="S152" s="221">
        <v>0</v>
      </c>
      <c r="T152" s="222">
        <f>S152*H152</f>
        <v>0</v>
      </c>
      <c r="AR152" s="23" t="s">
        <v>188</v>
      </c>
      <c r="AT152" s="23" t="s">
        <v>222</v>
      </c>
      <c r="AU152" s="23" t="s">
        <v>80</v>
      </c>
      <c r="AY152" s="23" t="s">
        <v>181</v>
      </c>
      <c r="BE152" s="223">
        <f>IF(N152="základní",J152,0)</f>
        <v>0</v>
      </c>
      <c r="BF152" s="223">
        <f>IF(N152="snížená",J152,0)</f>
        <v>0</v>
      </c>
      <c r="BG152" s="223">
        <f>IF(N152="zákl. přenesená",J152,0)</f>
        <v>0</v>
      </c>
      <c r="BH152" s="223">
        <f>IF(N152="sníž. přenesená",J152,0)</f>
        <v>0</v>
      </c>
      <c r="BI152" s="223">
        <f>IF(N152="nulová",J152,0)</f>
        <v>0</v>
      </c>
      <c r="BJ152" s="23" t="s">
        <v>80</v>
      </c>
      <c r="BK152" s="223">
        <f>ROUND(I152*H152,2)</f>
        <v>0</v>
      </c>
      <c r="BL152" s="23" t="s">
        <v>188</v>
      </c>
      <c r="BM152" s="23" t="s">
        <v>2610</v>
      </c>
    </row>
    <row r="153" s="1" customFormat="1" ht="16.5" customHeight="1">
      <c r="B153" s="45"/>
      <c r="C153" s="236" t="s">
        <v>293</v>
      </c>
      <c r="D153" s="236" t="s">
        <v>222</v>
      </c>
      <c r="E153" s="237" t="s">
        <v>2583</v>
      </c>
      <c r="F153" s="238" t="s">
        <v>2584</v>
      </c>
      <c r="G153" s="239" t="s">
        <v>2548</v>
      </c>
      <c r="H153" s="240">
        <v>1</v>
      </c>
      <c r="I153" s="241"/>
      <c r="J153" s="242">
        <f>ROUND(I153*H153,2)</f>
        <v>0</v>
      </c>
      <c r="K153" s="238" t="s">
        <v>1685</v>
      </c>
      <c r="L153" s="71"/>
      <c r="M153" s="243" t="s">
        <v>21</v>
      </c>
      <c r="N153" s="244" t="s">
        <v>43</v>
      </c>
      <c r="O153" s="46"/>
      <c r="P153" s="221">
        <f>O153*H153</f>
        <v>0</v>
      </c>
      <c r="Q153" s="221">
        <v>0</v>
      </c>
      <c r="R153" s="221">
        <f>Q153*H153</f>
        <v>0</v>
      </c>
      <c r="S153" s="221">
        <v>0</v>
      </c>
      <c r="T153" s="222">
        <f>S153*H153</f>
        <v>0</v>
      </c>
      <c r="AR153" s="23" t="s">
        <v>188</v>
      </c>
      <c r="AT153" s="23" t="s">
        <v>222</v>
      </c>
      <c r="AU153" s="23" t="s">
        <v>80</v>
      </c>
      <c r="AY153" s="23" t="s">
        <v>181</v>
      </c>
      <c r="BE153" s="223">
        <f>IF(N153="základní",J153,0)</f>
        <v>0</v>
      </c>
      <c r="BF153" s="223">
        <f>IF(N153="snížená",J153,0)</f>
        <v>0</v>
      </c>
      <c r="BG153" s="223">
        <f>IF(N153="zákl. přenesená",J153,0)</f>
        <v>0</v>
      </c>
      <c r="BH153" s="223">
        <f>IF(N153="sníž. přenesená",J153,0)</f>
        <v>0</v>
      </c>
      <c r="BI153" s="223">
        <f>IF(N153="nulová",J153,0)</f>
        <v>0</v>
      </c>
      <c r="BJ153" s="23" t="s">
        <v>80</v>
      </c>
      <c r="BK153" s="223">
        <f>ROUND(I153*H153,2)</f>
        <v>0</v>
      </c>
      <c r="BL153" s="23" t="s">
        <v>188</v>
      </c>
      <c r="BM153" s="23" t="s">
        <v>2611</v>
      </c>
    </row>
    <row r="154" s="9" customFormat="1" ht="37.44" customHeight="1">
      <c r="B154" s="197"/>
      <c r="C154" s="198"/>
      <c r="D154" s="199" t="s">
        <v>71</v>
      </c>
      <c r="E154" s="200" t="s">
        <v>2612</v>
      </c>
      <c r="F154" s="200" t="s">
        <v>2613</v>
      </c>
      <c r="G154" s="198"/>
      <c r="H154" s="198"/>
      <c r="I154" s="201"/>
      <c r="J154" s="202">
        <f>BK154</f>
        <v>0</v>
      </c>
      <c r="K154" s="198"/>
      <c r="L154" s="203"/>
      <c r="M154" s="204"/>
      <c r="N154" s="205"/>
      <c r="O154" s="205"/>
      <c r="P154" s="206">
        <f>SUM(P155:P171)</f>
        <v>0</v>
      </c>
      <c r="Q154" s="205"/>
      <c r="R154" s="206">
        <f>SUM(R155:R171)</f>
        <v>0</v>
      </c>
      <c r="S154" s="205"/>
      <c r="T154" s="207">
        <f>SUM(T155:T171)</f>
        <v>0</v>
      </c>
      <c r="AR154" s="208" t="s">
        <v>80</v>
      </c>
      <c r="AT154" s="209" t="s">
        <v>71</v>
      </c>
      <c r="AU154" s="209" t="s">
        <v>72</v>
      </c>
      <c r="AY154" s="208" t="s">
        <v>181</v>
      </c>
      <c r="BK154" s="210">
        <f>SUM(BK155:BK171)</f>
        <v>0</v>
      </c>
    </row>
    <row r="155" s="1" customFormat="1" ht="25.5" customHeight="1">
      <c r="B155" s="45"/>
      <c r="C155" s="236" t="s">
        <v>297</v>
      </c>
      <c r="D155" s="236" t="s">
        <v>222</v>
      </c>
      <c r="E155" s="237" t="s">
        <v>2614</v>
      </c>
      <c r="F155" s="238" t="s">
        <v>2615</v>
      </c>
      <c r="G155" s="239" t="s">
        <v>2548</v>
      </c>
      <c r="H155" s="240">
        <v>1</v>
      </c>
      <c r="I155" s="241"/>
      <c r="J155" s="242">
        <f>ROUND(I155*H155,2)</f>
        <v>0</v>
      </c>
      <c r="K155" s="238" t="s">
        <v>1685</v>
      </c>
      <c r="L155" s="71"/>
      <c r="M155" s="243" t="s">
        <v>21</v>
      </c>
      <c r="N155" s="244" t="s">
        <v>43</v>
      </c>
      <c r="O155" s="46"/>
      <c r="P155" s="221">
        <f>O155*H155</f>
        <v>0</v>
      </c>
      <c r="Q155" s="221">
        <v>0</v>
      </c>
      <c r="R155" s="221">
        <f>Q155*H155</f>
        <v>0</v>
      </c>
      <c r="S155" s="221">
        <v>0</v>
      </c>
      <c r="T155" s="222">
        <f>S155*H155</f>
        <v>0</v>
      </c>
      <c r="AR155" s="23" t="s">
        <v>188</v>
      </c>
      <c r="AT155" s="23" t="s">
        <v>222</v>
      </c>
      <c r="AU155" s="23" t="s">
        <v>80</v>
      </c>
      <c r="AY155" s="23" t="s">
        <v>181</v>
      </c>
      <c r="BE155" s="223">
        <f>IF(N155="základní",J155,0)</f>
        <v>0</v>
      </c>
      <c r="BF155" s="223">
        <f>IF(N155="snížená",J155,0)</f>
        <v>0</v>
      </c>
      <c r="BG155" s="223">
        <f>IF(N155="zákl. přenesená",J155,0)</f>
        <v>0</v>
      </c>
      <c r="BH155" s="223">
        <f>IF(N155="sníž. přenesená",J155,0)</f>
        <v>0</v>
      </c>
      <c r="BI155" s="223">
        <f>IF(N155="nulová",J155,0)</f>
        <v>0</v>
      </c>
      <c r="BJ155" s="23" t="s">
        <v>80</v>
      </c>
      <c r="BK155" s="223">
        <f>ROUND(I155*H155,2)</f>
        <v>0</v>
      </c>
      <c r="BL155" s="23" t="s">
        <v>188</v>
      </c>
      <c r="BM155" s="23" t="s">
        <v>2616</v>
      </c>
    </row>
    <row r="156" s="1" customFormat="1" ht="16.5" customHeight="1">
      <c r="B156" s="45"/>
      <c r="C156" s="236" t="s">
        <v>301</v>
      </c>
      <c r="D156" s="236" t="s">
        <v>222</v>
      </c>
      <c r="E156" s="237" t="s">
        <v>2617</v>
      </c>
      <c r="F156" s="238" t="s">
        <v>2618</v>
      </c>
      <c r="G156" s="239" t="s">
        <v>2548</v>
      </c>
      <c r="H156" s="240">
        <v>1</v>
      </c>
      <c r="I156" s="241"/>
      <c r="J156" s="242">
        <f>ROUND(I156*H156,2)</f>
        <v>0</v>
      </c>
      <c r="K156" s="238" t="s">
        <v>1685</v>
      </c>
      <c r="L156" s="71"/>
      <c r="M156" s="243" t="s">
        <v>21</v>
      </c>
      <c r="N156" s="244" t="s">
        <v>43</v>
      </c>
      <c r="O156" s="46"/>
      <c r="P156" s="221">
        <f>O156*H156</f>
        <v>0</v>
      </c>
      <c r="Q156" s="221">
        <v>0</v>
      </c>
      <c r="R156" s="221">
        <f>Q156*H156</f>
        <v>0</v>
      </c>
      <c r="S156" s="221">
        <v>0</v>
      </c>
      <c r="T156" s="222">
        <f>S156*H156</f>
        <v>0</v>
      </c>
      <c r="AR156" s="23" t="s">
        <v>188</v>
      </c>
      <c r="AT156" s="23" t="s">
        <v>222</v>
      </c>
      <c r="AU156" s="23" t="s">
        <v>80</v>
      </c>
      <c r="AY156" s="23" t="s">
        <v>181</v>
      </c>
      <c r="BE156" s="223">
        <f>IF(N156="základní",J156,0)</f>
        <v>0</v>
      </c>
      <c r="BF156" s="223">
        <f>IF(N156="snížená",J156,0)</f>
        <v>0</v>
      </c>
      <c r="BG156" s="223">
        <f>IF(N156="zákl. přenesená",J156,0)</f>
        <v>0</v>
      </c>
      <c r="BH156" s="223">
        <f>IF(N156="sníž. přenesená",J156,0)</f>
        <v>0</v>
      </c>
      <c r="BI156" s="223">
        <f>IF(N156="nulová",J156,0)</f>
        <v>0</v>
      </c>
      <c r="BJ156" s="23" t="s">
        <v>80</v>
      </c>
      <c r="BK156" s="223">
        <f>ROUND(I156*H156,2)</f>
        <v>0</v>
      </c>
      <c r="BL156" s="23" t="s">
        <v>188</v>
      </c>
      <c r="BM156" s="23" t="s">
        <v>2619</v>
      </c>
    </row>
    <row r="157" s="1" customFormat="1" ht="16.5" customHeight="1">
      <c r="B157" s="45"/>
      <c r="C157" s="236" t="s">
        <v>305</v>
      </c>
      <c r="D157" s="236" t="s">
        <v>222</v>
      </c>
      <c r="E157" s="237" t="s">
        <v>2620</v>
      </c>
      <c r="F157" s="238" t="s">
        <v>2621</v>
      </c>
      <c r="G157" s="239" t="s">
        <v>2548</v>
      </c>
      <c r="H157" s="240">
        <v>1</v>
      </c>
      <c r="I157" s="241"/>
      <c r="J157" s="242">
        <f>ROUND(I157*H157,2)</f>
        <v>0</v>
      </c>
      <c r="K157" s="238" t="s">
        <v>1685</v>
      </c>
      <c r="L157" s="71"/>
      <c r="M157" s="243" t="s">
        <v>21</v>
      </c>
      <c r="N157" s="244" t="s">
        <v>43</v>
      </c>
      <c r="O157" s="46"/>
      <c r="P157" s="221">
        <f>O157*H157</f>
        <v>0</v>
      </c>
      <c r="Q157" s="221">
        <v>0</v>
      </c>
      <c r="R157" s="221">
        <f>Q157*H157</f>
        <v>0</v>
      </c>
      <c r="S157" s="221">
        <v>0</v>
      </c>
      <c r="T157" s="222">
        <f>S157*H157</f>
        <v>0</v>
      </c>
      <c r="AR157" s="23" t="s">
        <v>188</v>
      </c>
      <c r="AT157" s="23" t="s">
        <v>222</v>
      </c>
      <c r="AU157" s="23" t="s">
        <v>80</v>
      </c>
      <c r="AY157" s="23" t="s">
        <v>181</v>
      </c>
      <c r="BE157" s="223">
        <f>IF(N157="základní",J157,0)</f>
        <v>0</v>
      </c>
      <c r="BF157" s="223">
        <f>IF(N157="snížená",J157,0)</f>
        <v>0</v>
      </c>
      <c r="BG157" s="223">
        <f>IF(N157="zákl. přenesená",J157,0)</f>
        <v>0</v>
      </c>
      <c r="BH157" s="223">
        <f>IF(N157="sníž. přenesená",J157,0)</f>
        <v>0</v>
      </c>
      <c r="BI157" s="223">
        <f>IF(N157="nulová",J157,0)</f>
        <v>0</v>
      </c>
      <c r="BJ157" s="23" t="s">
        <v>80</v>
      </c>
      <c r="BK157" s="223">
        <f>ROUND(I157*H157,2)</f>
        <v>0</v>
      </c>
      <c r="BL157" s="23" t="s">
        <v>188</v>
      </c>
      <c r="BM157" s="23" t="s">
        <v>2622</v>
      </c>
    </row>
    <row r="158" s="1" customFormat="1" ht="16.5" customHeight="1">
      <c r="B158" s="45"/>
      <c r="C158" s="236" t="s">
        <v>309</v>
      </c>
      <c r="D158" s="236" t="s">
        <v>222</v>
      </c>
      <c r="E158" s="237" t="s">
        <v>2623</v>
      </c>
      <c r="F158" s="238" t="s">
        <v>2624</v>
      </c>
      <c r="G158" s="239" t="s">
        <v>2548</v>
      </c>
      <c r="H158" s="240">
        <v>1</v>
      </c>
      <c r="I158" s="241"/>
      <c r="J158" s="242">
        <f>ROUND(I158*H158,2)</f>
        <v>0</v>
      </c>
      <c r="K158" s="238" t="s">
        <v>1685</v>
      </c>
      <c r="L158" s="71"/>
      <c r="M158" s="243" t="s">
        <v>21</v>
      </c>
      <c r="N158" s="244" t="s">
        <v>43</v>
      </c>
      <c r="O158" s="46"/>
      <c r="P158" s="221">
        <f>O158*H158</f>
        <v>0</v>
      </c>
      <c r="Q158" s="221">
        <v>0</v>
      </c>
      <c r="R158" s="221">
        <f>Q158*H158</f>
        <v>0</v>
      </c>
      <c r="S158" s="221">
        <v>0</v>
      </c>
      <c r="T158" s="222">
        <f>S158*H158</f>
        <v>0</v>
      </c>
      <c r="AR158" s="23" t="s">
        <v>188</v>
      </c>
      <c r="AT158" s="23" t="s">
        <v>222</v>
      </c>
      <c r="AU158" s="23" t="s">
        <v>80</v>
      </c>
      <c r="AY158" s="23" t="s">
        <v>181</v>
      </c>
      <c r="BE158" s="223">
        <f>IF(N158="základní",J158,0)</f>
        <v>0</v>
      </c>
      <c r="BF158" s="223">
        <f>IF(N158="snížená",J158,0)</f>
        <v>0</v>
      </c>
      <c r="BG158" s="223">
        <f>IF(N158="zákl. přenesená",J158,0)</f>
        <v>0</v>
      </c>
      <c r="BH158" s="223">
        <f>IF(N158="sníž. přenesená",J158,0)</f>
        <v>0</v>
      </c>
      <c r="BI158" s="223">
        <f>IF(N158="nulová",J158,0)</f>
        <v>0</v>
      </c>
      <c r="BJ158" s="23" t="s">
        <v>80</v>
      </c>
      <c r="BK158" s="223">
        <f>ROUND(I158*H158,2)</f>
        <v>0</v>
      </c>
      <c r="BL158" s="23" t="s">
        <v>188</v>
      </c>
      <c r="BM158" s="23" t="s">
        <v>2625</v>
      </c>
    </row>
    <row r="159" s="1" customFormat="1" ht="16.5" customHeight="1">
      <c r="B159" s="45"/>
      <c r="C159" s="236" t="s">
        <v>313</v>
      </c>
      <c r="D159" s="236" t="s">
        <v>222</v>
      </c>
      <c r="E159" s="237" t="s">
        <v>2626</v>
      </c>
      <c r="F159" s="238" t="s">
        <v>2627</v>
      </c>
      <c r="G159" s="239" t="s">
        <v>2548</v>
      </c>
      <c r="H159" s="240">
        <v>1</v>
      </c>
      <c r="I159" s="241"/>
      <c r="J159" s="242">
        <f>ROUND(I159*H159,2)</f>
        <v>0</v>
      </c>
      <c r="K159" s="238" t="s">
        <v>1685</v>
      </c>
      <c r="L159" s="71"/>
      <c r="M159" s="243" t="s">
        <v>21</v>
      </c>
      <c r="N159" s="244" t="s">
        <v>43</v>
      </c>
      <c r="O159" s="46"/>
      <c r="P159" s="221">
        <f>O159*H159</f>
        <v>0</v>
      </c>
      <c r="Q159" s="221">
        <v>0</v>
      </c>
      <c r="R159" s="221">
        <f>Q159*H159</f>
        <v>0</v>
      </c>
      <c r="S159" s="221">
        <v>0</v>
      </c>
      <c r="T159" s="222">
        <f>S159*H159</f>
        <v>0</v>
      </c>
      <c r="AR159" s="23" t="s">
        <v>188</v>
      </c>
      <c r="AT159" s="23" t="s">
        <v>222</v>
      </c>
      <c r="AU159" s="23" t="s">
        <v>80</v>
      </c>
      <c r="AY159" s="23" t="s">
        <v>181</v>
      </c>
      <c r="BE159" s="223">
        <f>IF(N159="základní",J159,0)</f>
        <v>0</v>
      </c>
      <c r="BF159" s="223">
        <f>IF(N159="snížená",J159,0)</f>
        <v>0</v>
      </c>
      <c r="BG159" s="223">
        <f>IF(N159="zákl. přenesená",J159,0)</f>
        <v>0</v>
      </c>
      <c r="BH159" s="223">
        <f>IF(N159="sníž. přenesená",J159,0)</f>
        <v>0</v>
      </c>
      <c r="BI159" s="223">
        <f>IF(N159="nulová",J159,0)</f>
        <v>0</v>
      </c>
      <c r="BJ159" s="23" t="s">
        <v>80</v>
      </c>
      <c r="BK159" s="223">
        <f>ROUND(I159*H159,2)</f>
        <v>0</v>
      </c>
      <c r="BL159" s="23" t="s">
        <v>188</v>
      </c>
      <c r="BM159" s="23" t="s">
        <v>2628</v>
      </c>
    </row>
    <row r="160" s="1" customFormat="1" ht="16.5" customHeight="1">
      <c r="B160" s="45"/>
      <c r="C160" s="236" t="s">
        <v>319</v>
      </c>
      <c r="D160" s="236" t="s">
        <v>222</v>
      </c>
      <c r="E160" s="237" t="s">
        <v>2629</v>
      </c>
      <c r="F160" s="238" t="s">
        <v>2630</v>
      </c>
      <c r="G160" s="239" t="s">
        <v>2548</v>
      </c>
      <c r="H160" s="240">
        <v>3</v>
      </c>
      <c r="I160" s="241"/>
      <c r="J160" s="242">
        <f>ROUND(I160*H160,2)</f>
        <v>0</v>
      </c>
      <c r="K160" s="238" t="s">
        <v>1685</v>
      </c>
      <c r="L160" s="71"/>
      <c r="M160" s="243" t="s">
        <v>21</v>
      </c>
      <c r="N160" s="244" t="s">
        <v>43</v>
      </c>
      <c r="O160" s="46"/>
      <c r="P160" s="221">
        <f>O160*H160</f>
        <v>0</v>
      </c>
      <c r="Q160" s="221">
        <v>0</v>
      </c>
      <c r="R160" s="221">
        <f>Q160*H160</f>
        <v>0</v>
      </c>
      <c r="S160" s="221">
        <v>0</v>
      </c>
      <c r="T160" s="222">
        <f>S160*H160</f>
        <v>0</v>
      </c>
      <c r="AR160" s="23" t="s">
        <v>188</v>
      </c>
      <c r="AT160" s="23" t="s">
        <v>222</v>
      </c>
      <c r="AU160" s="23" t="s">
        <v>80</v>
      </c>
      <c r="AY160" s="23" t="s">
        <v>181</v>
      </c>
      <c r="BE160" s="223">
        <f>IF(N160="základní",J160,0)</f>
        <v>0</v>
      </c>
      <c r="BF160" s="223">
        <f>IF(N160="snížená",J160,0)</f>
        <v>0</v>
      </c>
      <c r="BG160" s="223">
        <f>IF(N160="zákl. přenesená",J160,0)</f>
        <v>0</v>
      </c>
      <c r="BH160" s="223">
        <f>IF(N160="sníž. přenesená",J160,0)</f>
        <v>0</v>
      </c>
      <c r="BI160" s="223">
        <f>IF(N160="nulová",J160,0)</f>
        <v>0</v>
      </c>
      <c r="BJ160" s="23" t="s">
        <v>80</v>
      </c>
      <c r="BK160" s="223">
        <f>ROUND(I160*H160,2)</f>
        <v>0</v>
      </c>
      <c r="BL160" s="23" t="s">
        <v>188</v>
      </c>
      <c r="BM160" s="23" t="s">
        <v>2631</v>
      </c>
    </row>
    <row r="161" s="1" customFormat="1" ht="16.5" customHeight="1">
      <c r="B161" s="45"/>
      <c r="C161" s="236" t="s">
        <v>323</v>
      </c>
      <c r="D161" s="236" t="s">
        <v>222</v>
      </c>
      <c r="E161" s="237" t="s">
        <v>2632</v>
      </c>
      <c r="F161" s="238" t="s">
        <v>2633</v>
      </c>
      <c r="G161" s="239" t="s">
        <v>2548</v>
      </c>
      <c r="H161" s="240">
        <v>3</v>
      </c>
      <c r="I161" s="241"/>
      <c r="J161" s="242">
        <f>ROUND(I161*H161,2)</f>
        <v>0</v>
      </c>
      <c r="K161" s="238" t="s">
        <v>1685</v>
      </c>
      <c r="L161" s="71"/>
      <c r="M161" s="243" t="s">
        <v>21</v>
      </c>
      <c r="N161" s="244" t="s">
        <v>43</v>
      </c>
      <c r="O161" s="46"/>
      <c r="P161" s="221">
        <f>O161*H161</f>
        <v>0</v>
      </c>
      <c r="Q161" s="221">
        <v>0</v>
      </c>
      <c r="R161" s="221">
        <f>Q161*H161</f>
        <v>0</v>
      </c>
      <c r="S161" s="221">
        <v>0</v>
      </c>
      <c r="T161" s="222">
        <f>S161*H161</f>
        <v>0</v>
      </c>
      <c r="AR161" s="23" t="s">
        <v>188</v>
      </c>
      <c r="AT161" s="23" t="s">
        <v>222</v>
      </c>
      <c r="AU161" s="23" t="s">
        <v>80</v>
      </c>
      <c r="AY161" s="23" t="s">
        <v>181</v>
      </c>
      <c r="BE161" s="223">
        <f>IF(N161="základní",J161,0)</f>
        <v>0</v>
      </c>
      <c r="BF161" s="223">
        <f>IF(N161="snížená",J161,0)</f>
        <v>0</v>
      </c>
      <c r="BG161" s="223">
        <f>IF(N161="zákl. přenesená",J161,0)</f>
        <v>0</v>
      </c>
      <c r="BH161" s="223">
        <f>IF(N161="sníž. přenesená",J161,0)</f>
        <v>0</v>
      </c>
      <c r="BI161" s="223">
        <f>IF(N161="nulová",J161,0)</f>
        <v>0</v>
      </c>
      <c r="BJ161" s="23" t="s">
        <v>80</v>
      </c>
      <c r="BK161" s="223">
        <f>ROUND(I161*H161,2)</f>
        <v>0</v>
      </c>
      <c r="BL161" s="23" t="s">
        <v>188</v>
      </c>
      <c r="BM161" s="23" t="s">
        <v>2634</v>
      </c>
    </row>
    <row r="162" s="1" customFormat="1" ht="16.5" customHeight="1">
      <c r="B162" s="45"/>
      <c r="C162" s="236" t="s">
        <v>326</v>
      </c>
      <c r="D162" s="236" t="s">
        <v>222</v>
      </c>
      <c r="E162" s="237" t="s">
        <v>2635</v>
      </c>
      <c r="F162" s="238" t="s">
        <v>2560</v>
      </c>
      <c r="G162" s="239" t="s">
        <v>2548</v>
      </c>
      <c r="H162" s="240">
        <v>7</v>
      </c>
      <c r="I162" s="241"/>
      <c r="J162" s="242">
        <f>ROUND(I162*H162,2)</f>
        <v>0</v>
      </c>
      <c r="K162" s="238" t="s">
        <v>1685</v>
      </c>
      <c r="L162" s="71"/>
      <c r="M162" s="243" t="s">
        <v>21</v>
      </c>
      <c r="N162" s="244" t="s">
        <v>43</v>
      </c>
      <c r="O162" s="46"/>
      <c r="P162" s="221">
        <f>O162*H162</f>
        <v>0</v>
      </c>
      <c r="Q162" s="221">
        <v>0</v>
      </c>
      <c r="R162" s="221">
        <f>Q162*H162</f>
        <v>0</v>
      </c>
      <c r="S162" s="221">
        <v>0</v>
      </c>
      <c r="T162" s="222">
        <f>S162*H162</f>
        <v>0</v>
      </c>
      <c r="AR162" s="23" t="s">
        <v>188</v>
      </c>
      <c r="AT162" s="23" t="s">
        <v>222</v>
      </c>
      <c r="AU162" s="23" t="s">
        <v>80</v>
      </c>
      <c r="AY162" s="23" t="s">
        <v>181</v>
      </c>
      <c r="BE162" s="223">
        <f>IF(N162="základní",J162,0)</f>
        <v>0</v>
      </c>
      <c r="BF162" s="223">
        <f>IF(N162="snížená",J162,0)</f>
        <v>0</v>
      </c>
      <c r="BG162" s="223">
        <f>IF(N162="zákl. přenesená",J162,0)</f>
        <v>0</v>
      </c>
      <c r="BH162" s="223">
        <f>IF(N162="sníž. přenesená",J162,0)</f>
        <v>0</v>
      </c>
      <c r="BI162" s="223">
        <f>IF(N162="nulová",J162,0)</f>
        <v>0</v>
      </c>
      <c r="BJ162" s="23" t="s">
        <v>80</v>
      </c>
      <c r="BK162" s="223">
        <f>ROUND(I162*H162,2)</f>
        <v>0</v>
      </c>
      <c r="BL162" s="23" t="s">
        <v>188</v>
      </c>
      <c r="BM162" s="23" t="s">
        <v>2636</v>
      </c>
    </row>
    <row r="163" s="1" customFormat="1" ht="16.5" customHeight="1">
      <c r="B163" s="45"/>
      <c r="C163" s="236" t="s">
        <v>330</v>
      </c>
      <c r="D163" s="236" t="s">
        <v>222</v>
      </c>
      <c r="E163" s="237" t="s">
        <v>2565</v>
      </c>
      <c r="F163" s="238" t="s">
        <v>2566</v>
      </c>
      <c r="G163" s="239" t="s">
        <v>2548</v>
      </c>
      <c r="H163" s="240">
        <v>3</v>
      </c>
      <c r="I163" s="241"/>
      <c r="J163" s="242">
        <f>ROUND(I163*H163,2)</f>
        <v>0</v>
      </c>
      <c r="K163" s="238" t="s">
        <v>1685</v>
      </c>
      <c r="L163" s="71"/>
      <c r="M163" s="243" t="s">
        <v>21</v>
      </c>
      <c r="N163" s="244" t="s">
        <v>43</v>
      </c>
      <c r="O163" s="46"/>
      <c r="P163" s="221">
        <f>O163*H163</f>
        <v>0</v>
      </c>
      <c r="Q163" s="221">
        <v>0</v>
      </c>
      <c r="R163" s="221">
        <f>Q163*H163</f>
        <v>0</v>
      </c>
      <c r="S163" s="221">
        <v>0</v>
      </c>
      <c r="T163" s="222">
        <f>S163*H163</f>
        <v>0</v>
      </c>
      <c r="AR163" s="23" t="s">
        <v>188</v>
      </c>
      <c r="AT163" s="23" t="s">
        <v>222</v>
      </c>
      <c r="AU163" s="23" t="s">
        <v>80</v>
      </c>
      <c r="AY163" s="23" t="s">
        <v>181</v>
      </c>
      <c r="BE163" s="223">
        <f>IF(N163="základní",J163,0)</f>
        <v>0</v>
      </c>
      <c r="BF163" s="223">
        <f>IF(N163="snížená",J163,0)</f>
        <v>0</v>
      </c>
      <c r="BG163" s="223">
        <f>IF(N163="zákl. přenesená",J163,0)</f>
        <v>0</v>
      </c>
      <c r="BH163" s="223">
        <f>IF(N163="sníž. přenesená",J163,0)</f>
        <v>0</v>
      </c>
      <c r="BI163" s="223">
        <f>IF(N163="nulová",J163,0)</f>
        <v>0</v>
      </c>
      <c r="BJ163" s="23" t="s">
        <v>80</v>
      </c>
      <c r="BK163" s="223">
        <f>ROUND(I163*H163,2)</f>
        <v>0</v>
      </c>
      <c r="BL163" s="23" t="s">
        <v>188</v>
      </c>
      <c r="BM163" s="23" t="s">
        <v>2637</v>
      </c>
    </row>
    <row r="164" s="1" customFormat="1" ht="16.5" customHeight="1">
      <c r="B164" s="45"/>
      <c r="C164" s="236" t="s">
        <v>334</v>
      </c>
      <c r="D164" s="236" t="s">
        <v>222</v>
      </c>
      <c r="E164" s="237" t="s">
        <v>2638</v>
      </c>
      <c r="F164" s="238" t="s">
        <v>2639</v>
      </c>
      <c r="G164" s="239" t="s">
        <v>2548</v>
      </c>
      <c r="H164" s="240">
        <v>5</v>
      </c>
      <c r="I164" s="241"/>
      <c r="J164" s="242">
        <f>ROUND(I164*H164,2)</f>
        <v>0</v>
      </c>
      <c r="K164" s="238" t="s">
        <v>1685</v>
      </c>
      <c r="L164" s="71"/>
      <c r="M164" s="243" t="s">
        <v>21</v>
      </c>
      <c r="N164" s="244" t="s">
        <v>43</v>
      </c>
      <c r="O164" s="46"/>
      <c r="P164" s="221">
        <f>O164*H164</f>
        <v>0</v>
      </c>
      <c r="Q164" s="221">
        <v>0</v>
      </c>
      <c r="R164" s="221">
        <f>Q164*H164</f>
        <v>0</v>
      </c>
      <c r="S164" s="221">
        <v>0</v>
      </c>
      <c r="T164" s="222">
        <f>S164*H164</f>
        <v>0</v>
      </c>
      <c r="AR164" s="23" t="s">
        <v>188</v>
      </c>
      <c r="AT164" s="23" t="s">
        <v>222</v>
      </c>
      <c r="AU164" s="23" t="s">
        <v>80</v>
      </c>
      <c r="AY164" s="23" t="s">
        <v>181</v>
      </c>
      <c r="BE164" s="223">
        <f>IF(N164="základní",J164,0)</f>
        <v>0</v>
      </c>
      <c r="BF164" s="223">
        <f>IF(N164="snížená",J164,0)</f>
        <v>0</v>
      </c>
      <c r="BG164" s="223">
        <f>IF(N164="zákl. přenesená",J164,0)</f>
        <v>0</v>
      </c>
      <c r="BH164" s="223">
        <f>IF(N164="sníž. přenesená",J164,0)</f>
        <v>0</v>
      </c>
      <c r="BI164" s="223">
        <f>IF(N164="nulová",J164,0)</f>
        <v>0</v>
      </c>
      <c r="BJ164" s="23" t="s">
        <v>80</v>
      </c>
      <c r="BK164" s="223">
        <f>ROUND(I164*H164,2)</f>
        <v>0</v>
      </c>
      <c r="BL164" s="23" t="s">
        <v>188</v>
      </c>
      <c r="BM164" s="23" t="s">
        <v>2640</v>
      </c>
    </row>
    <row r="165" s="1" customFormat="1" ht="16.5" customHeight="1">
      <c r="B165" s="45"/>
      <c r="C165" s="236" t="s">
        <v>338</v>
      </c>
      <c r="D165" s="236" t="s">
        <v>222</v>
      </c>
      <c r="E165" s="237" t="s">
        <v>2600</v>
      </c>
      <c r="F165" s="238" t="s">
        <v>2601</v>
      </c>
      <c r="G165" s="239" t="s">
        <v>2548</v>
      </c>
      <c r="H165" s="240">
        <v>1</v>
      </c>
      <c r="I165" s="241"/>
      <c r="J165" s="242">
        <f>ROUND(I165*H165,2)</f>
        <v>0</v>
      </c>
      <c r="K165" s="238" t="s">
        <v>1685</v>
      </c>
      <c r="L165" s="71"/>
      <c r="M165" s="243" t="s">
        <v>21</v>
      </c>
      <c r="N165" s="244" t="s">
        <v>43</v>
      </c>
      <c r="O165" s="46"/>
      <c r="P165" s="221">
        <f>O165*H165</f>
        <v>0</v>
      </c>
      <c r="Q165" s="221">
        <v>0</v>
      </c>
      <c r="R165" s="221">
        <f>Q165*H165</f>
        <v>0</v>
      </c>
      <c r="S165" s="221">
        <v>0</v>
      </c>
      <c r="T165" s="222">
        <f>S165*H165</f>
        <v>0</v>
      </c>
      <c r="AR165" s="23" t="s">
        <v>188</v>
      </c>
      <c r="AT165" s="23" t="s">
        <v>222</v>
      </c>
      <c r="AU165" s="23" t="s">
        <v>80</v>
      </c>
      <c r="AY165" s="23" t="s">
        <v>181</v>
      </c>
      <c r="BE165" s="223">
        <f>IF(N165="základní",J165,0)</f>
        <v>0</v>
      </c>
      <c r="BF165" s="223">
        <f>IF(N165="snížená",J165,0)</f>
        <v>0</v>
      </c>
      <c r="BG165" s="223">
        <f>IF(N165="zákl. přenesená",J165,0)</f>
        <v>0</v>
      </c>
      <c r="BH165" s="223">
        <f>IF(N165="sníž. přenesená",J165,0)</f>
        <v>0</v>
      </c>
      <c r="BI165" s="223">
        <f>IF(N165="nulová",J165,0)</f>
        <v>0</v>
      </c>
      <c r="BJ165" s="23" t="s">
        <v>80</v>
      </c>
      <c r="BK165" s="223">
        <f>ROUND(I165*H165,2)</f>
        <v>0</v>
      </c>
      <c r="BL165" s="23" t="s">
        <v>188</v>
      </c>
      <c r="BM165" s="23" t="s">
        <v>2641</v>
      </c>
    </row>
    <row r="166" s="1" customFormat="1" ht="16.5" customHeight="1">
      <c r="B166" s="45"/>
      <c r="C166" s="236" t="s">
        <v>246</v>
      </c>
      <c r="D166" s="236" t="s">
        <v>222</v>
      </c>
      <c r="E166" s="237" t="s">
        <v>2642</v>
      </c>
      <c r="F166" s="238" t="s">
        <v>2643</v>
      </c>
      <c r="G166" s="239" t="s">
        <v>2548</v>
      </c>
      <c r="H166" s="240">
        <v>1</v>
      </c>
      <c r="I166" s="241"/>
      <c r="J166" s="242">
        <f>ROUND(I166*H166,2)</f>
        <v>0</v>
      </c>
      <c r="K166" s="238" t="s">
        <v>1685</v>
      </c>
      <c r="L166" s="71"/>
      <c r="M166" s="243" t="s">
        <v>21</v>
      </c>
      <c r="N166" s="244" t="s">
        <v>43</v>
      </c>
      <c r="O166" s="46"/>
      <c r="P166" s="221">
        <f>O166*H166</f>
        <v>0</v>
      </c>
      <c r="Q166" s="221">
        <v>0</v>
      </c>
      <c r="R166" s="221">
        <f>Q166*H166</f>
        <v>0</v>
      </c>
      <c r="S166" s="221">
        <v>0</v>
      </c>
      <c r="T166" s="222">
        <f>S166*H166</f>
        <v>0</v>
      </c>
      <c r="AR166" s="23" t="s">
        <v>188</v>
      </c>
      <c r="AT166" s="23" t="s">
        <v>222</v>
      </c>
      <c r="AU166" s="23" t="s">
        <v>80</v>
      </c>
      <c r="AY166" s="23" t="s">
        <v>181</v>
      </c>
      <c r="BE166" s="223">
        <f>IF(N166="základní",J166,0)</f>
        <v>0</v>
      </c>
      <c r="BF166" s="223">
        <f>IF(N166="snížená",J166,0)</f>
        <v>0</v>
      </c>
      <c r="BG166" s="223">
        <f>IF(N166="zákl. přenesená",J166,0)</f>
        <v>0</v>
      </c>
      <c r="BH166" s="223">
        <f>IF(N166="sníž. přenesená",J166,0)</f>
        <v>0</v>
      </c>
      <c r="BI166" s="223">
        <f>IF(N166="nulová",J166,0)</f>
        <v>0</v>
      </c>
      <c r="BJ166" s="23" t="s">
        <v>80</v>
      </c>
      <c r="BK166" s="223">
        <f>ROUND(I166*H166,2)</f>
        <v>0</v>
      </c>
      <c r="BL166" s="23" t="s">
        <v>188</v>
      </c>
      <c r="BM166" s="23" t="s">
        <v>2644</v>
      </c>
    </row>
    <row r="167" s="1" customFormat="1" ht="16.5" customHeight="1">
      <c r="B167" s="45"/>
      <c r="C167" s="236" t="s">
        <v>346</v>
      </c>
      <c r="D167" s="236" t="s">
        <v>222</v>
      </c>
      <c r="E167" s="237" t="s">
        <v>2603</v>
      </c>
      <c r="F167" s="238" t="s">
        <v>2572</v>
      </c>
      <c r="G167" s="239" t="s">
        <v>2548</v>
      </c>
      <c r="H167" s="240">
        <v>6</v>
      </c>
      <c r="I167" s="241"/>
      <c r="J167" s="242">
        <f>ROUND(I167*H167,2)</f>
        <v>0</v>
      </c>
      <c r="K167" s="238" t="s">
        <v>1685</v>
      </c>
      <c r="L167" s="71"/>
      <c r="M167" s="243" t="s">
        <v>21</v>
      </c>
      <c r="N167" s="244" t="s">
        <v>43</v>
      </c>
      <c r="O167" s="46"/>
      <c r="P167" s="221">
        <f>O167*H167</f>
        <v>0</v>
      </c>
      <c r="Q167" s="221">
        <v>0</v>
      </c>
      <c r="R167" s="221">
        <f>Q167*H167</f>
        <v>0</v>
      </c>
      <c r="S167" s="221">
        <v>0</v>
      </c>
      <c r="T167" s="222">
        <f>S167*H167</f>
        <v>0</v>
      </c>
      <c r="AR167" s="23" t="s">
        <v>188</v>
      </c>
      <c r="AT167" s="23" t="s">
        <v>222</v>
      </c>
      <c r="AU167" s="23" t="s">
        <v>80</v>
      </c>
      <c r="AY167" s="23" t="s">
        <v>181</v>
      </c>
      <c r="BE167" s="223">
        <f>IF(N167="základní",J167,0)</f>
        <v>0</v>
      </c>
      <c r="BF167" s="223">
        <f>IF(N167="snížená",J167,0)</f>
        <v>0</v>
      </c>
      <c r="BG167" s="223">
        <f>IF(N167="zákl. přenesená",J167,0)</f>
        <v>0</v>
      </c>
      <c r="BH167" s="223">
        <f>IF(N167="sníž. přenesená",J167,0)</f>
        <v>0</v>
      </c>
      <c r="BI167" s="223">
        <f>IF(N167="nulová",J167,0)</f>
        <v>0</v>
      </c>
      <c r="BJ167" s="23" t="s">
        <v>80</v>
      </c>
      <c r="BK167" s="223">
        <f>ROUND(I167*H167,2)</f>
        <v>0</v>
      </c>
      <c r="BL167" s="23" t="s">
        <v>188</v>
      </c>
      <c r="BM167" s="23" t="s">
        <v>2645</v>
      </c>
    </row>
    <row r="168" s="1" customFormat="1" ht="16.5" customHeight="1">
      <c r="B168" s="45"/>
      <c r="C168" s="236" t="s">
        <v>350</v>
      </c>
      <c r="D168" s="236" t="s">
        <v>222</v>
      </c>
      <c r="E168" s="237" t="s">
        <v>2574</v>
      </c>
      <c r="F168" s="238" t="s">
        <v>2575</v>
      </c>
      <c r="G168" s="239" t="s">
        <v>2548</v>
      </c>
      <c r="H168" s="240">
        <v>20</v>
      </c>
      <c r="I168" s="241"/>
      <c r="J168" s="242">
        <f>ROUND(I168*H168,2)</f>
        <v>0</v>
      </c>
      <c r="K168" s="238" t="s">
        <v>1685</v>
      </c>
      <c r="L168" s="71"/>
      <c r="M168" s="243" t="s">
        <v>21</v>
      </c>
      <c r="N168" s="244" t="s">
        <v>43</v>
      </c>
      <c r="O168" s="46"/>
      <c r="P168" s="221">
        <f>O168*H168</f>
        <v>0</v>
      </c>
      <c r="Q168" s="221">
        <v>0</v>
      </c>
      <c r="R168" s="221">
        <f>Q168*H168</f>
        <v>0</v>
      </c>
      <c r="S168" s="221">
        <v>0</v>
      </c>
      <c r="T168" s="222">
        <f>S168*H168</f>
        <v>0</v>
      </c>
      <c r="AR168" s="23" t="s">
        <v>188</v>
      </c>
      <c r="AT168" s="23" t="s">
        <v>222</v>
      </c>
      <c r="AU168" s="23" t="s">
        <v>80</v>
      </c>
      <c r="AY168" s="23" t="s">
        <v>181</v>
      </c>
      <c r="BE168" s="223">
        <f>IF(N168="základní",J168,0)</f>
        <v>0</v>
      </c>
      <c r="BF168" s="223">
        <f>IF(N168="snížená",J168,0)</f>
        <v>0</v>
      </c>
      <c r="BG168" s="223">
        <f>IF(N168="zákl. přenesená",J168,0)</f>
        <v>0</v>
      </c>
      <c r="BH168" s="223">
        <f>IF(N168="sníž. přenesená",J168,0)</f>
        <v>0</v>
      </c>
      <c r="BI168" s="223">
        <f>IF(N168="nulová",J168,0)</f>
        <v>0</v>
      </c>
      <c r="BJ168" s="23" t="s">
        <v>80</v>
      </c>
      <c r="BK168" s="223">
        <f>ROUND(I168*H168,2)</f>
        <v>0</v>
      </c>
      <c r="BL168" s="23" t="s">
        <v>188</v>
      </c>
      <c r="BM168" s="23" t="s">
        <v>2646</v>
      </c>
    </row>
    <row r="169" s="1" customFormat="1" ht="16.5" customHeight="1">
      <c r="B169" s="45"/>
      <c r="C169" s="236" t="s">
        <v>354</v>
      </c>
      <c r="D169" s="236" t="s">
        <v>222</v>
      </c>
      <c r="E169" s="237" t="s">
        <v>2607</v>
      </c>
      <c r="F169" s="238" t="s">
        <v>2608</v>
      </c>
      <c r="G169" s="239" t="s">
        <v>2548</v>
      </c>
      <c r="H169" s="240">
        <v>1</v>
      </c>
      <c r="I169" s="241"/>
      <c r="J169" s="242">
        <f>ROUND(I169*H169,2)</f>
        <v>0</v>
      </c>
      <c r="K169" s="238" t="s">
        <v>1685</v>
      </c>
      <c r="L169" s="71"/>
      <c r="M169" s="243" t="s">
        <v>21</v>
      </c>
      <c r="N169" s="244" t="s">
        <v>43</v>
      </c>
      <c r="O169" s="46"/>
      <c r="P169" s="221">
        <f>O169*H169</f>
        <v>0</v>
      </c>
      <c r="Q169" s="221">
        <v>0</v>
      </c>
      <c r="R169" s="221">
        <f>Q169*H169</f>
        <v>0</v>
      </c>
      <c r="S169" s="221">
        <v>0</v>
      </c>
      <c r="T169" s="222">
        <f>S169*H169</f>
        <v>0</v>
      </c>
      <c r="AR169" s="23" t="s">
        <v>188</v>
      </c>
      <c r="AT169" s="23" t="s">
        <v>222</v>
      </c>
      <c r="AU169" s="23" t="s">
        <v>80</v>
      </c>
      <c r="AY169" s="23" t="s">
        <v>181</v>
      </c>
      <c r="BE169" s="223">
        <f>IF(N169="základní",J169,0)</f>
        <v>0</v>
      </c>
      <c r="BF169" s="223">
        <f>IF(N169="snížená",J169,0)</f>
        <v>0</v>
      </c>
      <c r="BG169" s="223">
        <f>IF(N169="zákl. přenesená",J169,0)</f>
        <v>0</v>
      </c>
      <c r="BH169" s="223">
        <f>IF(N169="sníž. přenesená",J169,0)</f>
        <v>0</v>
      </c>
      <c r="BI169" s="223">
        <f>IF(N169="nulová",J169,0)</f>
        <v>0</v>
      </c>
      <c r="BJ169" s="23" t="s">
        <v>80</v>
      </c>
      <c r="BK169" s="223">
        <f>ROUND(I169*H169,2)</f>
        <v>0</v>
      </c>
      <c r="BL169" s="23" t="s">
        <v>188</v>
      </c>
      <c r="BM169" s="23" t="s">
        <v>2647</v>
      </c>
    </row>
    <row r="170" s="1" customFormat="1" ht="16.5" customHeight="1">
      <c r="B170" s="45"/>
      <c r="C170" s="236" t="s">
        <v>358</v>
      </c>
      <c r="D170" s="236" t="s">
        <v>222</v>
      </c>
      <c r="E170" s="237" t="s">
        <v>2580</v>
      </c>
      <c r="F170" s="238" t="s">
        <v>2581</v>
      </c>
      <c r="G170" s="239" t="s">
        <v>2548</v>
      </c>
      <c r="H170" s="240">
        <v>2</v>
      </c>
      <c r="I170" s="241"/>
      <c r="J170" s="242">
        <f>ROUND(I170*H170,2)</f>
        <v>0</v>
      </c>
      <c r="K170" s="238" t="s">
        <v>1685</v>
      </c>
      <c r="L170" s="71"/>
      <c r="M170" s="243" t="s">
        <v>21</v>
      </c>
      <c r="N170" s="244" t="s">
        <v>43</v>
      </c>
      <c r="O170" s="46"/>
      <c r="P170" s="221">
        <f>O170*H170</f>
        <v>0</v>
      </c>
      <c r="Q170" s="221">
        <v>0</v>
      </c>
      <c r="R170" s="221">
        <f>Q170*H170</f>
        <v>0</v>
      </c>
      <c r="S170" s="221">
        <v>0</v>
      </c>
      <c r="T170" s="222">
        <f>S170*H170</f>
        <v>0</v>
      </c>
      <c r="AR170" s="23" t="s">
        <v>188</v>
      </c>
      <c r="AT170" s="23" t="s">
        <v>222</v>
      </c>
      <c r="AU170" s="23" t="s">
        <v>80</v>
      </c>
      <c r="AY170" s="23" t="s">
        <v>181</v>
      </c>
      <c r="BE170" s="223">
        <f>IF(N170="základní",J170,0)</f>
        <v>0</v>
      </c>
      <c r="BF170" s="223">
        <f>IF(N170="snížená",J170,0)</f>
        <v>0</v>
      </c>
      <c r="BG170" s="223">
        <f>IF(N170="zákl. přenesená",J170,0)</f>
        <v>0</v>
      </c>
      <c r="BH170" s="223">
        <f>IF(N170="sníž. přenesená",J170,0)</f>
        <v>0</v>
      </c>
      <c r="BI170" s="223">
        <f>IF(N170="nulová",J170,0)</f>
        <v>0</v>
      </c>
      <c r="BJ170" s="23" t="s">
        <v>80</v>
      </c>
      <c r="BK170" s="223">
        <f>ROUND(I170*H170,2)</f>
        <v>0</v>
      </c>
      <c r="BL170" s="23" t="s">
        <v>188</v>
      </c>
      <c r="BM170" s="23" t="s">
        <v>2648</v>
      </c>
    </row>
    <row r="171" s="1" customFormat="1" ht="16.5" customHeight="1">
      <c r="B171" s="45"/>
      <c r="C171" s="236" t="s">
        <v>363</v>
      </c>
      <c r="D171" s="236" t="s">
        <v>222</v>
      </c>
      <c r="E171" s="237" t="s">
        <v>2583</v>
      </c>
      <c r="F171" s="238" t="s">
        <v>2584</v>
      </c>
      <c r="G171" s="239" t="s">
        <v>2548</v>
      </c>
      <c r="H171" s="240">
        <v>1</v>
      </c>
      <c r="I171" s="241"/>
      <c r="J171" s="242">
        <f>ROUND(I171*H171,2)</f>
        <v>0</v>
      </c>
      <c r="K171" s="238" t="s">
        <v>1685</v>
      </c>
      <c r="L171" s="71"/>
      <c r="M171" s="243" t="s">
        <v>21</v>
      </c>
      <c r="N171" s="244" t="s">
        <v>43</v>
      </c>
      <c r="O171" s="46"/>
      <c r="P171" s="221">
        <f>O171*H171</f>
        <v>0</v>
      </c>
      <c r="Q171" s="221">
        <v>0</v>
      </c>
      <c r="R171" s="221">
        <f>Q171*H171</f>
        <v>0</v>
      </c>
      <c r="S171" s="221">
        <v>0</v>
      </c>
      <c r="T171" s="222">
        <f>S171*H171</f>
        <v>0</v>
      </c>
      <c r="AR171" s="23" t="s">
        <v>188</v>
      </c>
      <c r="AT171" s="23" t="s">
        <v>222</v>
      </c>
      <c r="AU171" s="23" t="s">
        <v>80</v>
      </c>
      <c r="AY171" s="23" t="s">
        <v>181</v>
      </c>
      <c r="BE171" s="223">
        <f>IF(N171="základní",J171,0)</f>
        <v>0</v>
      </c>
      <c r="BF171" s="223">
        <f>IF(N171="snížená",J171,0)</f>
        <v>0</v>
      </c>
      <c r="BG171" s="223">
        <f>IF(N171="zákl. přenesená",J171,0)</f>
        <v>0</v>
      </c>
      <c r="BH171" s="223">
        <f>IF(N171="sníž. přenesená",J171,0)</f>
        <v>0</v>
      </c>
      <c r="BI171" s="223">
        <f>IF(N171="nulová",J171,0)</f>
        <v>0</v>
      </c>
      <c r="BJ171" s="23" t="s">
        <v>80</v>
      </c>
      <c r="BK171" s="223">
        <f>ROUND(I171*H171,2)</f>
        <v>0</v>
      </c>
      <c r="BL171" s="23" t="s">
        <v>188</v>
      </c>
      <c r="BM171" s="23" t="s">
        <v>2649</v>
      </c>
    </row>
    <row r="172" s="9" customFormat="1" ht="37.44" customHeight="1">
      <c r="B172" s="197"/>
      <c r="C172" s="198"/>
      <c r="D172" s="199" t="s">
        <v>71</v>
      </c>
      <c r="E172" s="200" t="s">
        <v>2650</v>
      </c>
      <c r="F172" s="200" t="s">
        <v>2651</v>
      </c>
      <c r="G172" s="198"/>
      <c r="H172" s="198"/>
      <c r="I172" s="201"/>
      <c r="J172" s="202">
        <f>BK172</f>
        <v>0</v>
      </c>
      <c r="K172" s="198"/>
      <c r="L172" s="203"/>
      <c r="M172" s="204"/>
      <c r="N172" s="205"/>
      <c r="O172" s="205"/>
      <c r="P172" s="206">
        <f>SUM(P173:P177)</f>
        <v>0</v>
      </c>
      <c r="Q172" s="205"/>
      <c r="R172" s="206">
        <f>SUM(R173:R177)</f>
        <v>0</v>
      </c>
      <c r="S172" s="205"/>
      <c r="T172" s="207">
        <f>SUM(T173:T177)</f>
        <v>0</v>
      </c>
      <c r="AR172" s="208" t="s">
        <v>80</v>
      </c>
      <c r="AT172" s="209" t="s">
        <v>71</v>
      </c>
      <c r="AU172" s="209" t="s">
        <v>72</v>
      </c>
      <c r="AY172" s="208" t="s">
        <v>181</v>
      </c>
      <c r="BK172" s="210">
        <f>SUM(BK173:BK177)</f>
        <v>0</v>
      </c>
    </row>
    <row r="173" s="1" customFormat="1" ht="25.5" customHeight="1">
      <c r="B173" s="45"/>
      <c r="C173" s="236" t="s">
        <v>365</v>
      </c>
      <c r="D173" s="236" t="s">
        <v>222</v>
      </c>
      <c r="E173" s="237" t="s">
        <v>2652</v>
      </c>
      <c r="F173" s="238" t="s">
        <v>2653</v>
      </c>
      <c r="G173" s="239" t="s">
        <v>2548</v>
      </c>
      <c r="H173" s="240">
        <v>1</v>
      </c>
      <c r="I173" s="241"/>
      <c r="J173" s="242">
        <f>ROUND(I173*H173,2)</f>
        <v>0</v>
      </c>
      <c r="K173" s="238" t="s">
        <v>1685</v>
      </c>
      <c r="L173" s="71"/>
      <c r="M173" s="243" t="s">
        <v>21</v>
      </c>
      <c r="N173" s="244" t="s">
        <v>43</v>
      </c>
      <c r="O173" s="46"/>
      <c r="P173" s="221">
        <f>O173*H173</f>
        <v>0</v>
      </c>
      <c r="Q173" s="221">
        <v>0</v>
      </c>
      <c r="R173" s="221">
        <f>Q173*H173</f>
        <v>0</v>
      </c>
      <c r="S173" s="221">
        <v>0</v>
      </c>
      <c r="T173" s="222">
        <f>S173*H173</f>
        <v>0</v>
      </c>
      <c r="AR173" s="23" t="s">
        <v>188</v>
      </c>
      <c r="AT173" s="23" t="s">
        <v>222</v>
      </c>
      <c r="AU173" s="23" t="s">
        <v>80</v>
      </c>
      <c r="AY173" s="23" t="s">
        <v>181</v>
      </c>
      <c r="BE173" s="223">
        <f>IF(N173="základní",J173,0)</f>
        <v>0</v>
      </c>
      <c r="BF173" s="223">
        <f>IF(N173="snížená",J173,0)</f>
        <v>0</v>
      </c>
      <c r="BG173" s="223">
        <f>IF(N173="zákl. přenesená",J173,0)</f>
        <v>0</v>
      </c>
      <c r="BH173" s="223">
        <f>IF(N173="sníž. přenesená",J173,0)</f>
        <v>0</v>
      </c>
      <c r="BI173" s="223">
        <f>IF(N173="nulová",J173,0)</f>
        <v>0</v>
      </c>
      <c r="BJ173" s="23" t="s">
        <v>80</v>
      </c>
      <c r="BK173" s="223">
        <f>ROUND(I173*H173,2)</f>
        <v>0</v>
      </c>
      <c r="BL173" s="23" t="s">
        <v>188</v>
      </c>
      <c r="BM173" s="23" t="s">
        <v>2654</v>
      </c>
    </row>
    <row r="174" s="1" customFormat="1" ht="16.5" customHeight="1">
      <c r="B174" s="45"/>
      <c r="C174" s="236" t="s">
        <v>367</v>
      </c>
      <c r="D174" s="236" t="s">
        <v>222</v>
      </c>
      <c r="E174" s="237" t="s">
        <v>2655</v>
      </c>
      <c r="F174" s="238" t="s">
        <v>2656</v>
      </c>
      <c r="G174" s="239" t="s">
        <v>2548</v>
      </c>
      <c r="H174" s="240">
        <v>1</v>
      </c>
      <c r="I174" s="241"/>
      <c r="J174" s="242">
        <f>ROUND(I174*H174,2)</f>
        <v>0</v>
      </c>
      <c r="K174" s="238" t="s">
        <v>1685</v>
      </c>
      <c r="L174" s="71"/>
      <c r="M174" s="243" t="s">
        <v>21</v>
      </c>
      <c r="N174" s="244" t="s">
        <v>43</v>
      </c>
      <c r="O174" s="46"/>
      <c r="P174" s="221">
        <f>O174*H174</f>
        <v>0</v>
      </c>
      <c r="Q174" s="221">
        <v>0</v>
      </c>
      <c r="R174" s="221">
        <f>Q174*H174</f>
        <v>0</v>
      </c>
      <c r="S174" s="221">
        <v>0</v>
      </c>
      <c r="T174" s="222">
        <f>S174*H174</f>
        <v>0</v>
      </c>
      <c r="AR174" s="23" t="s">
        <v>188</v>
      </c>
      <c r="AT174" s="23" t="s">
        <v>222</v>
      </c>
      <c r="AU174" s="23" t="s">
        <v>80</v>
      </c>
      <c r="AY174" s="23" t="s">
        <v>181</v>
      </c>
      <c r="BE174" s="223">
        <f>IF(N174="základní",J174,0)</f>
        <v>0</v>
      </c>
      <c r="BF174" s="223">
        <f>IF(N174="snížená",J174,0)</f>
        <v>0</v>
      </c>
      <c r="BG174" s="223">
        <f>IF(N174="zákl. přenesená",J174,0)</f>
        <v>0</v>
      </c>
      <c r="BH174" s="223">
        <f>IF(N174="sníž. přenesená",J174,0)</f>
        <v>0</v>
      </c>
      <c r="BI174" s="223">
        <f>IF(N174="nulová",J174,0)</f>
        <v>0</v>
      </c>
      <c r="BJ174" s="23" t="s">
        <v>80</v>
      </c>
      <c r="BK174" s="223">
        <f>ROUND(I174*H174,2)</f>
        <v>0</v>
      </c>
      <c r="BL174" s="23" t="s">
        <v>188</v>
      </c>
      <c r="BM174" s="23" t="s">
        <v>2657</v>
      </c>
    </row>
    <row r="175" s="1" customFormat="1" ht="16.5" customHeight="1">
      <c r="B175" s="45"/>
      <c r="C175" s="236" t="s">
        <v>373</v>
      </c>
      <c r="D175" s="236" t="s">
        <v>222</v>
      </c>
      <c r="E175" s="237" t="s">
        <v>2658</v>
      </c>
      <c r="F175" s="238" t="s">
        <v>2560</v>
      </c>
      <c r="G175" s="239" t="s">
        <v>2548</v>
      </c>
      <c r="H175" s="240">
        <v>1</v>
      </c>
      <c r="I175" s="241"/>
      <c r="J175" s="242">
        <f>ROUND(I175*H175,2)</f>
        <v>0</v>
      </c>
      <c r="K175" s="238" t="s">
        <v>1685</v>
      </c>
      <c r="L175" s="71"/>
      <c r="M175" s="243" t="s">
        <v>21</v>
      </c>
      <c r="N175" s="244" t="s">
        <v>43</v>
      </c>
      <c r="O175" s="46"/>
      <c r="P175" s="221">
        <f>O175*H175</f>
        <v>0</v>
      </c>
      <c r="Q175" s="221">
        <v>0</v>
      </c>
      <c r="R175" s="221">
        <f>Q175*H175</f>
        <v>0</v>
      </c>
      <c r="S175" s="221">
        <v>0</v>
      </c>
      <c r="T175" s="222">
        <f>S175*H175</f>
        <v>0</v>
      </c>
      <c r="AR175" s="23" t="s">
        <v>188</v>
      </c>
      <c r="AT175" s="23" t="s">
        <v>222</v>
      </c>
      <c r="AU175" s="23" t="s">
        <v>80</v>
      </c>
      <c r="AY175" s="23" t="s">
        <v>181</v>
      </c>
      <c r="BE175" s="223">
        <f>IF(N175="základní",J175,0)</f>
        <v>0</v>
      </c>
      <c r="BF175" s="223">
        <f>IF(N175="snížená",J175,0)</f>
        <v>0</v>
      </c>
      <c r="BG175" s="223">
        <f>IF(N175="zákl. přenesená",J175,0)</f>
        <v>0</v>
      </c>
      <c r="BH175" s="223">
        <f>IF(N175="sníž. přenesená",J175,0)</f>
        <v>0</v>
      </c>
      <c r="BI175" s="223">
        <f>IF(N175="nulová",J175,0)</f>
        <v>0</v>
      </c>
      <c r="BJ175" s="23" t="s">
        <v>80</v>
      </c>
      <c r="BK175" s="223">
        <f>ROUND(I175*H175,2)</f>
        <v>0</v>
      </c>
      <c r="BL175" s="23" t="s">
        <v>188</v>
      </c>
      <c r="BM175" s="23" t="s">
        <v>2659</v>
      </c>
    </row>
    <row r="176" s="1" customFormat="1" ht="16.5" customHeight="1">
      <c r="B176" s="45"/>
      <c r="C176" s="236" t="s">
        <v>377</v>
      </c>
      <c r="D176" s="236" t="s">
        <v>222</v>
      </c>
      <c r="E176" s="237" t="s">
        <v>2660</v>
      </c>
      <c r="F176" s="238" t="s">
        <v>2661</v>
      </c>
      <c r="G176" s="239" t="s">
        <v>2548</v>
      </c>
      <c r="H176" s="240">
        <v>4</v>
      </c>
      <c r="I176" s="241"/>
      <c r="J176" s="242">
        <f>ROUND(I176*H176,2)</f>
        <v>0</v>
      </c>
      <c r="K176" s="238" t="s">
        <v>1685</v>
      </c>
      <c r="L176" s="71"/>
      <c r="M176" s="243" t="s">
        <v>21</v>
      </c>
      <c r="N176" s="244" t="s">
        <v>43</v>
      </c>
      <c r="O176" s="46"/>
      <c r="P176" s="221">
        <f>O176*H176</f>
        <v>0</v>
      </c>
      <c r="Q176" s="221">
        <v>0</v>
      </c>
      <c r="R176" s="221">
        <f>Q176*H176</f>
        <v>0</v>
      </c>
      <c r="S176" s="221">
        <v>0</v>
      </c>
      <c r="T176" s="222">
        <f>S176*H176</f>
        <v>0</v>
      </c>
      <c r="AR176" s="23" t="s">
        <v>188</v>
      </c>
      <c r="AT176" s="23" t="s">
        <v>222</v>
      </c>
      <c r="AU176" s="23" t="s">
        <v>80</v>
      </c>
      <c r="AY176" s="23" t="s">
        <v>181</v>
      </c>
      <c r="BE176" s="223">
        <f>IF(N176="základní",J176,0)</f>
        <v>0</v>
      </c>
      <c r="BF176" s="223">
        <f>IF(N176="snížená",J176,0)</f>
        <v>0</v>
      </c>
      <c r="BG176" s="223">
        <f>IF(N176="zákl. přenesená",J176,0)</f>
        <v>0</v>
      </c>
      <c r="BH176" s="223">
        <f>IF(N176="sníž. přenesená",J176,0)</f>
        <v>0</v>
      </c>
      <c r="BI176" s="223">
        <f>IF(N176="nulová",J176,0)</f>
        <v>0</v>
      </c>
      <c r="BJ176" s="23" t="s">
        <v>80</v>
      </c>
      <c r="BK176" s="223">
        <f>ROUND(I176*H176,2)</f>
        <v>0</v>
      </c>
      <c r="BL176" s="23" t="s">
        <v>188</v>
      </c>
      <c r="BM176" s="23" t="s">
        <v>2662</v>
      </c>
    </row>
    <row r="177" s="1" customFormat="1" ht="16.5" customHeight="1">
      <c r="B177" s="45"/>
      <c r="C177" s="236" t="s">
        <v>381</v>
      </c>
      <c r="D177" s="236" t="s">
        <v>222</v>
      </c>
      <c r="E177" s="237" t="s">
        <v>2663</v>
      </c>
      <c r="F177" s="238" t="s">
        <v>2664</v>
      </c>
      <c r="G177" s="239" t="s">
        <v>1734</v>
      </c>
      <c r="H177" s="240">
        <v>5</v>
      </c>
      <c r="I177" s="241"/>
      <c r="J177" s="242">
        <f>ROUND(I177*H177,2)</f>
        <v>0</v>
      </c>
      <c r="K177" s="238" t="s">
        <v>1685</v>
      </c>
      <c r="L177" s="71"/>
      <c r="M177" s="243" t="s">
        <v>21</v>
      </c>
      <c r="N177" s="244" t="s">
        <v>43</v>
      </c>
      <c r="O177" s="46"/>
      <c r="P177" s="221">
        <f>O177*H177</f>
        <v>0</v>
      </c>
      <c r="Q177" s="221">
        <v>0</v>
      </c>
      <c r="R177" s="221">
        <f>Q177*H177</f>
        <v>0</v>
      </c>
      <c r="S177" s="221">
        <v>0</v>
      </c>
      <c r="T177" s="222">
        <f>S177*H177</f>
        <v>0</v>
      </c>
      <c r="AR177" s="23" t="s">
        <v>188</v>
      </c>
      <c r="AT177" s="23" t="s">
        <v>222</v>
      </c>
      <c r="AU177" s="23" t="s">
        <v>80</v>
      </c>
      <c r="AY177" s="23" t="s">
        <v>181</v>
      </c>
      <c r="BE177" s="223">
        <f>IF(N177="základní",J177,0)</f>
        <v>0</v>
      </c>
      <c r="BF177" s="223">
        <f>IF(N177="snížená",J177,0)</f>
        <v>0</v>
      </c>
      <c r="BG177" s="223">
        <f>IF(N177="zákl. přenesená",J177,0)</f>
        <v>0</v>
      </c>
      <c r="BH177" s="223">
        <f>IF(N177="sníž. přenesená",J177,0)</f>
        <v>0</v>
      </c>
      <c r="BI177" s="223">
        <f>IF(N177="nulová",J177,0)</f>
        <v>0</v>
      </c>
      <c r="BJ177" s="23" t="s">
        <v>80</v>
      </c>
      <c r="BK177" s="223">
        <f>ROUND(I177*H177,2)</f>
        <v>0</v>
      </c>
      <c r="BL177" s="23" t="s">
        <v>188</v>
      </c>
      <c r="BM177" s="23" t="s">
        <v>2665</v>
      </c>
    </row>
    <row r="178" s="9" customFormat="1" ht="37.44" customHeight="1">
      <c r="B178" s="197"/>
      <c r="C178" s="198"/>
      <c r="D178" s="199" t="s">
        <v>71</v>
      </c>
      <c r="E178" s="200" t="s">
        <v>2666</v>
      </c>
      <c r="F178" s="200" t="s">
        <v>2667</v>
      </c>
      <c r="G178" s="198"/>
      <c r="H178" s="198"/>
      <c r="I178" s="201"/>
      <c r="J178" s="202">
        <f>BK178</f>
        <v>0</v>
      </c>
      <c r="K178" s="198"/>
      <c r="L178" s="203"/>
      <c r="M178" s="204"/>
      <c r="N178" s="205"/>
      <c r="O178" s="205"/>
      <c r="P178" s="206">
        <f>SUM(P179:P182)</f>
        <v>0</v>
      </c>
      <c r="Q178" s="205"/>
      <c r="R178" s="206">
        <f>SUM(R179:R182)</f>
        <v>0</v>
      </c>
      <c r="S178" s="205"/>
      <c r="T178" s="207">
        <f>SUM(T179:T182)</f>
        <v>0</v>
      </c>
      <c r="AR178" s="208" t="s">
        <v>80</v>
      </c>
      <c r="AT178" s="209" t="s">
        <v>71</v>
      </c>
      <c r="AU178" s="209" t="s">
        <v>72</v>
      </c>
      <c r="AY178" s="208" t="s">
        <v>181</v>
      </c>
      <c r="BK178" s="210">
        <f>SUM(BK179:BK182)</f>
        <v>0</v>
      </c>
    </row>
    <row r="179" s="1" customFormat="1" ht="16.5" customHeight="1">
      <c r="B179" s="45"/>
      <c r="C179" s="236" t="s">
        <v>385</v>
      </c>
      <c r="D179" s="236" t="s">
        <v>222</v>
      </c>
      <c r="E179" s="237" t="s">
        <v>2668</v>
      </c>
      <c r="F179" s="238" t="s">
        <v>2545</v>
      </c>
      <c r="G179" s="239" t="s">
        <v>1734</v>
      </c>
      <c r="H179" s="240">
        <v>1</v>
      </c>
      <c r="I179" s="241"/>
      <c r="J179" s="242">
        <f>ROUND(I179*H179,2)</f>
        <v>0</v>
      </c>
      <c r="K179" s="238" t="s">
        <v>1685</v>
      </c>
      <c r="L179" s="71"/>
      <c r="M179" s="243" t="s">
        <v>21</v>
      </c>
      <c r="N179" s="244" t="s">
        <v>43</v>
      </c>
      <c r="O179" s="46"/>
      <c r="P179" s="221">
        <f>O179*H179</f>
        <v>0</v>
      </c>
      <c r="Q179" s="221">
        <v>0</v>
      </c>
      <c r="R179" s="221">
        <f>Q179*H179</f>
        <v>0</v>
      </c>
      <c r="S179" s="221">
        <v>0</v>
      </c>
      <c r="T179" s="222">
        <f>S179*H179</f>
        <v>0</v>
      </c>
      <c r="AR179" s="23" t="s">
        <v>188</v>
      </c>
      <c r="AT179" s="23" t="s">
        <v>222</v>
      </c>
      <c r="AU179" s="23" t="s">
        <v>80</v>
      </c>
      <c r="AY179" s="23" t="s">
        <v>181</v>
      </c>
      <c r="BE179" s="223">
        <f>IF(N179="základní",J179,0)</f>
        <v>0</v>
      </c>
      <c r="BF179" s="223">
        <f>IF(N179="snížená",J179,0)</f>
        <v>0</v>
      </c>
      <c r="BG179" s="223">
        <f>IF(N179="zákl. přenesená",J179,0)</f>
        <v>0</v>
      </c>
      <c r="BH179" s="223">
        <f>IF(N179="sníž. přenesená",J179,0)</f>
        <v>0</v>
      </c>
      <c r="BI179" s="223">
        <f>IF(N179="nulová",J179,0)</f>
        <v>0</v>
      </c>
      <c r="BJ179" s="23" t="s">
        <v>80</v>
      </c>
      <c r="BK179" s="223">
        <f>ROUND(I179*H179,2)</f>
        <v>0</v>
      </c>
      <c r="BL179" s="23" t="s">
        <v>188</v>
      </c>
      <c r="BM179" s="23" t="s">
        <v>2669</v>
      </c>
    </row>
    <row r="180" s="1" customFormat="1" ht="16.5" customHeight="1">
      <c r="B180" s="45"/>
      <c r="C180" s="236" t="s">
        <v>389</v>
      </c>
      <c r="D180" s="236" t="s">
        <v>222</v>
      </c>
      <c r="E180" s="237" t="s">
        <v>2670</v>
      </c>
      <c r="F180" s="238" t="s">
        <v>2590</v>
      </c>
      <c r="G180" s="239" t="s">
        <v>1734</v>
      </c>
      <c r="H180" s="240">
        <v>1</v>
      </c>
      <c r="I180" s="241"/>
      <c r="J180" s="242">
        <f>ROUND(I180*H180,2)</f>
        <v>0</v>
      </c>
      <c r="K180" s="238" t="s">
        <v>1685</v>
      </c>
      <c r="L180" s="71"/>
      <c r="M180" s="243" t="s">
        <v>21</v>
      </c>
      <c r="N180" s="244" t="s">
        <v>43</v>
      </c>
      <c r="O180" s="46"/>
      <c r="P180" s="221">
        <f>O180*H180</f>
        <v>0</v>
      </c>
      <c r="Q180" s="221">
        <v>0</v>
      </c>
      <c r="R180" s="221">
        <f>Q180*H180</f>
        <v>0</v>
      </c>
      <c r="S180" s="221">
        <v>0</v>
      </c>
      <c r="T180" s="222">
        <f>S180*H180</f>
        <v>0</v>
      </c>
      <c r="AR180" s="23" t="s">
        <v>188</v>
      </c>
      <c r="AT180" s="23" t="s">
        <v>222</v>
      </c>
      <c r="AU180" s="23" t="s">
        <v>80</v>
      </c>
      <c r="AY180" s="23" t="s">
        <v>181</v>
      </c>
      <c r="BE180" s="223">
        <f>IF(N180="základní",J180,0)</f>
        <v>0</v>
      </c>
      <c r="BF180" s="223">
        <f>IF(N180="snížená",J180,0)</f>
        <v>0</v>
      </c>
      <c r="BG180" s="223">
        <f>IF(N180="zákl. přenesená",J180,0)</f>
        <v>0</v>
      </c>
      <c r="BH180" s="223">
        <f>IF(N180="sníž. přenesená",J180,0)</f>
        <v>0</v>
      </c>
      <c r="BI180" s="223">
        <f>IF(N180="nulová",J180,0)</f>
        <v>0</v>
      </c>
      <c r="BJ180" s="23" t="s">
        <v>80</v>
      </c>
      <c r="BK180" s="223">
        <f>ROUND(I180*H180,2)</f>
        <v>0</v>
      </c>
      <c r="BL180" s="23" t="s">
        <v>188</v>
      </c>
      <c r="BM180" s="23" t="s">
        <v>2671</v>
      </c>
    </row>
    <row r="181" s="1" customFormat="1" ht="16.5" customHeight="1">
      <c r="B181" s="45"/>
      <c r="C181" s="236" t="s">
        <v>393</v>
      </c>
      <c r="D181" s="236" t="s">
        <v>222</v>
      </c>
      <c r="E181" s="237" t="s">
        <v>2672</v>
      </c>
      <c r="F181" s="238" t="s">
        <v>2613</v>
      </c>
      <c r="G181" s="239" t="s">
        <v>1734</v>
      </c>
      <c r="H181" s="240">
        <v>1</v>
      </c>
      <c r="I181" s="241"/>
      <c r="J181" s="242">
        <f>ROUND(I181*H181,2)</f>
        <v>0</v>
      </c>
      <c r="K181" s="238" t="s">
        <v>1685</v>
      </c>
      <c r="L181" s="71"/>
      <c r="M181" s="243" t="s">
        <v>21</v>
      </c>
      <c r="N181" s="244" t="s">
        <v>43</v>
      </c>
      <c r="O181" s="46"/>
      <c r="P181" s="221">
        <f>O181*H181</f>
        <v>0</v>
      </c>
      <c r="Q181" s="221">
        <v>0</v>
      </c>
      <c r="R181" s="221">
        <f>Q181*H181</f>
        <v>0</v>
      </c>
      <c r="S181" s="221">
        <v>0</v>
      </c>
      <c r="T181" s="222">
        <f>S181*H181</f>
        <v>0</v>
      </c>
      <c r="AR181" s="23" t="s">
        <v>188</v>
      </c>
      <c r="AT181" s="23" t="s">
        <v>222</v>
      </c>
      <c r="AU181" s="23" t="s">
        <v>80</v>
      </c>
      <c r="AY181" s="23" t="s">
        <v>181</v>
      </c>
      <c r="BE181" s="223">
        <f>IF(N181="základní",J181,0)</f>
        <v>0</v>
      </c>
      <c r="BF181" s="223">
        <f>IF(N181="snížená",J181,0)</f>
        <v>0</v>
      </c>
      <c r="BG181" s="223">
        <f>IF(N181="zákl. přenesená",J181,0)</f>
        <v>0</v>
      </c>
      <c r="BH181" s="223">
        <f>IF(N181="sníž. přenesená",J181,0)</f>
        <v>0</v>
      </c>
      <c r="BI181" s="223">
        <f>IF(N181="nulová",J181,0)</f>
        <v>0</v>
      </c>
      <c r="BJ181" s="23" t="s">
        <v>80</v>
      </c>
      <c r="BK181" s="223">
        <f>ROUND(I181*H181,2)</f>
        <v>0</v>
      </c>
      <c r="BL181" s="23" t="s">
        <v>188</v>
      </c>
      <c r="BM181" s="23" t="s">
        <v>2673</v>
      </c>
    </row>
    <row r="182" s="1" customFormat="1" ht="16.5" customHeight="1">
      <c r="B182" s="45"/>
      <c r="C182" s="236" t="s">
        <v>397</v>
      </c>
      <c r="D182" s="236" t="s">
        <v>222</v>
      </c>
      <c r="E182" s="237" t="s">
        <v>2674</v>
      </c>
      <c r="F182" s="238" t="s">
        <v>2651</v>
      </c>
      <c r="G182" s="239" t="s">
        <v>1734</v>
      </c>
      <c r="H182" s="240">
        <v>1</v>
      </c>
      <c r="I182" s="241"/>
      <c r="J182" s="242">
        <f>ROUND(I182*H182,2)</f>
        <v>0</v>
      </c>
      <c r="K182" s="238" t="s">
        <v>1685</v>
      </c>
      <c r="L182" s="71"/>
      <c r="M182" s="243" t="s">
        <v>21</v>
      </c>
      <c r="N182" s="244" t="s">
        <v>43</v>
      </c>
      <c r="O182" s="46"/>
      <c r="P182" s="221">
        <f>O182*H182</f>
        <v>0</v>
      </c>
      <c r="Q182" s="221">
        <v>0</v>
      </c>
      <c r="R182" s="221">
        <f>Q182*H182</f>
        <v>0</v>
      </c>
      <c r="S182" s="221">
        <v>0</v>
      </c>
      <c r="T182" s="222">
        <f>S182*H182</f>
        <v>0</v>
      </c>
      <c r="AR182" s="23" t="s">
        <v>188</v>
      </c>
      <c r="AT182" s="23" t="s">
        <v>222</v>
      </c>
      <c r="AU182" s="23" t="s">
        <v>80</v>
      </c>
      <c r="AY182" s="23" t="s">
        <v>181</v>
      </c>
      <c r="BE182" s="223">
        <f>IF(N182="základní",J182,0)</f>
        <v>0</v>
      </c>
      <c r="BF182" s="223">
        <f>IF(N182="snížená",J182,0)</f>
        <v>0</v>
      </c>
      <c r="BG182" s="223">
        <f>IF(N182="zákl. přenesená",J182,0)</f>
        <v>0</v>
      </c>
      <c r="BH182" s="223">
        <f>IF(N182="sníž. přenesená",J182,0)</f>
        <v>0</v>
      </c>
      <c r="BI182" s="223">
        <f>IF(N182="nulová",J182,0)</f>
        <v>0</v>
      </c>
      <c r="BJ182" s="23" t="s">
        <v>80</v>
      </c>
      <c r="BK182" s="223">
        <f>ROUND(I182*H182,2)</f>
        <v>0</v>
      </c>
      <c r="BL182" s="23" t="s">
        <v>188</v>
      </c>
      <c r="BM182" s="23" t="s">
        <v>2675</v>
      </c>
    </row>
    <row r="183" s="9" customFormat="1" ht="37.44" customHeight="1">
      <c r="B183" s="197"/>
      <c r="C183" s="198"/>
      <c r="D183" s="199" t="s">
        <v>71</v>
      </c>
      <c r="E183" s="200" t="s">
        <v>2676</v>
      </c>
      <c r="F183" s="200" t="s">
        <v>2677</v>
      </c>
      <c r="G183" s="198"/>
      <c r="H183" s="198"/>
      <c r="I183" s="201"/>
      <c r="J183" s="202">
        <f>BK183</f>
        <v>0</v>
      </c>
      <c r="K183" s="198"/>
      <c r="L183" s="203"/>
      <c r="M183" s="204"/>
      <c r="N183" s="205"/>
      <c r="O183" s="205"/>
      <c r="P183" s="206">
        <f>P184+P185+P186+P205+P210+P217+P222+P233+P240+P245+P260+P269+P272+P275+P278+P281+P286+P289+P292+P295+P298+P305+P308+P313+P328+P331+P332</f>
        <v>0</v>
      </c>
      <c r="Q183" s="205"/>
      <c r="R183" s="206">
        <f>R184+R185+R186+R205+R210+R217+R222+R233+R240+R245+R260+R269+R272+R275+R278+R281+R286+R289+R292+R295+R298+R305+R308+R313+R328+R331+R332</f>
        <v>0</v>
      </c>
      <c r="S183" s="205"/>
      <c r="T183" s="207">
        <f>T184+T185+T186+T205+T210+T217+T222+T233+T240+T245+T260+T269+T272+T275+T278+T281+T286+T289+T292+T295+T298+T305+T308+T313+T328+T331+T332</f>
        <v>0</v>
      </c>
      <c r="AR183" s="208" t="s">
        <v>80</v>
      </c>
      <c r="AT183" s="209" t="s">
        <v>71</v>
      </c>
      <c r="AU183" s="209" t="s">
        <v>72</v>
      </c>
      <c r="AY183" s="208" t="s">
        <v>181</v>
      </c>
      <c r="BK183" s="210">
        <f>BK184+BK185+BK186+BK205+BK210+BK217+BK222+BK233+BK240+BK245+BK260+BK269+BK272+BK275+BK278+BK281+BK286+BK289+BK292+BK295+BK298+BK305+BK308+BK313+BK328+BK331+BK332</f>
        <v>0</v>
      </c>
    </row>
    <row r="184" s="1" customFormat="1" ht="16.5" customHeight="1">
      <c r="B184" s="45"/>
      <c r="C184" s="236" t="s">
        <v>401</v>
      </c>
      <c r="D184" s="236" t="s">
        <v>222</v>
      </c>
      <c r="E184" s="237" t="s">
        <v>2678</v>
      </c>
      <c r="F184" s="238" t="s">
        <v>2679</v>
      </c>
      <c r="G184" s="239" t="s">
        <v>1734</v>
      </c>
      <c r="H184" s="240">
        <v>4</v>
      </c>
      <c r="I184" s="241"/>
      <c r="J184" s="242">
        <f>ROUND(I184*H184,2)</f>
        <v>0</v>
      </c>
      <c r="K184" s="238" t="s">
        <v>1685</v>
      </c>
      <c r="L184" s="71"/>
      <c r="M184" s="243" t="s">
        <v>21</v>
      </c>
      <c r="N184" s="244" t="s">
        <v>43</v>
      </c>
      <c r="O184" s="46"/>
      <c r="P184" s="221">
        <f>O184*H184</f>
        <v>0</v>
      </c>
      <c r="Q184" s="221">
        <v>0</v>
      </c>
      <c r="R184" s="221">
        <f>Q184*H184</f>
        <v>0</v>
      </c>
      <c r="S184" s="221">
        <v>0</v>
      </c>
      <c r="T184" s="222">
        <f>S184*H184</f>
        <v>0</v>
      </c>
      <c r="AR184" s="23" t="s">
        <v>188</v>
      </c>
      <c r="AT184" s="23" t="s">
        <v>222</v>
      </c>
      <c r="AU184" s="23" t="s">
        <v>80</v>
      </c>
      <c r="AY184" s="23" t="s">
        <v>181</v>
      </c>
      <c r="BE184" s="223">
        <f>IF(N184="základní",J184,0)</f>
        <v>0</v>
      </c>
      <c r="BF184" s="223">
        <f>IF(N184="snížená",J184,0)</f>
        <v>0</v>
      </c>
      <c r="BG184" s="223">
        <f>IF(N184="zákl. přenesená",J184,0)</f>
        <v>0</v>
      </c>
      <c r="BH184" s="223">
        <f>IF(N184="sníž. přenesená",J184,0)</f>
        <v>0</v>
      </c>
      <c r="BI184" s="223">
        <f>IF(N184="nulová",J184,0)</f>
        <v>0</v>
      </c>
      <c r="BJ184" s="23" t="s">
        <v>80</v>
      </c>
      <c r="BK184" s="223">
        <f>ROUND(I184*H184,2)</f>
        <v>0</v>
      </c>
      <c r="BL184" s="23" t="s">
        <v>188</v>
      </c>
      <c r="BM184" s="23" t="s">
        <v>2680</v>
      </c>
    </row>
    <row r="185" s="1" customFormat="1">
      <c r="B185" s="45"/>
      <c r="C185" s="73"/>
      <c r="D185" s="226" t="s">
        <v>1253</v>
      </c>
      <c r="E185" s="73"/>
      <c r="F185" s="249" t="s">
        <v>2681</v>
      </c>
      <c r="G185" s="73"/>
      <c r="H185" s="73"/>
      <c r="I185" s="183"/>
      <c r="J185" s="73"/>
      <c r="K185" s="73"/>
      <c r="L185" s="71"/>
      <c r="M185" s="250"/>
      <c r="N185" s="46"/>
      <c r="O185" s="46"/>
      <c r="P185" s="46"/>
      <c r="Q185" s="46"/>
      <c r="R185" s="46"/>
      <c r="S185" s="46"/>
      <c r="T185" s="94"/>
      <c r="AT185" s="23" t="s">
        <v>1253</v>
      </c>
      <c r="AU185" s="23" t="s">
        <v>80</v>
      </c>
    </row>
    <row r="186" s="9" customFormat="1" ht="29.88" customHeight="1">
      <c r="B186" s="197"/>
      <c r="C186" s="198"/>
      <c r="D186" s="199" t="s">
        <v>71</v>
      </c>
      <c r="E186" s="259" t="s">
        <v>2682</v>
      </c>
      <c r="F186" s="259" t="s">
        <v>2683</v>
      </c>
      <c r="G186" s="198"/>
      <c r="H186" s="198"/>
      <c r="I186" s="201"/>
      <c r="J186" s="260">
        <f>BK186</f>
        <v>0</v>
      </c>
      <c r="K186" s="198"/>
      <c r="L186" s="203"/>
      <c r="M186" s="204"/>
      <c r="N186" s="205"/>
      <c r="O186" s="205"/>
      <c r="P186" s="206">
        <f>SUM(P187:P204)</f>
        <v>0</v>
      </c>
      <c r="Q186" s="205"/>
      <c r="R186" s="206">
        <f>SUM(R187:R204)</f>
        <v>0</v>
      </c>
      <c r="S186" s="205"/>
      <c r="T186" s="207">
        <f>SUM(T187:T204)</f>
        <v>0</v>
      </c>
      <c r="AR186" s="208" t="s">
        <v>80</v>
      </c>
      <c r="AT186" s="209" t="s">
        <v>71</v>
      </c>
      <c r="AU186" s="209" t="s">
        <v>80</v>
      </c>
      <c r="AY186" s="208" t="s">
        <v>181</v>
      </c>
      <c r="BK186" s="210">
        <f>SUM(BK187:BK204)</f>
        <v>0</v>
      </c>
    </row>
    <row r="187" s="1" customFormat="1" ht="16.5" customHeight="1">
      <c r="B187" s="45"/>
      <c r="C187" s="236" t="s">
        <v>405</v>
      </c>
      <c r="D187" s="236" t="s">
        <v>222</v>
      </c>
      <c r="E187" s="237" t="s">
        <v>2684</v>
      </c>
      <c r="F187" s="238" t="s">
        <v>2685</v>
      </c>
      <c r="G187" s="239" t="s">
        <v>1734</v>
      </c>
      <c r="H187" s="240">
        <v>131</v>
      </c>
      <c r="I187" s="241"/>
      <c r="J187" s="242">
        <f>ROUND(I187*H187,2)</f>
        <v>0</v>
      </c>
      <c r="K187" s="238" t="s">
        <v>1685</v>
      </c>
      <c r="L187" s="71"/>
      <c r="M187" s="243" t="s">
        <v>21</v>
      </c>
      <c r="N187" s="244" t="s">
        <v>43</v>
      </c>
      <c r="O187" s="46"/>
      <c r="P187" s="221">
        <f>O187*H187</f>
        <v>0</v>
      </c>
      <c r="Q187" s="221">
        <v>0</v>
      </c>
      <c r="R187" s="221">
        <f>Q187*H187</f>
        <v>0</v>
      </c>
      <c r="S187" s="221">
        <v>0</v>
      </c>
      <c r="T187" s="222">
        <f>S187*H187</f>
        <v>0</v>
      </c>
      <c r="AR187" s="23" t="s">
        <v>188</v>
      </c>
      <c r="AT187" s="23" t="s">
        <v>222</v>
      </c>
      <c r="AU187" s="23" t="s">
        <v>82</v>
      </c>
      <c r="AY187" s="23" t="s">
        <v>181</v>
      </c>
      <c r="BE187" s="223">
        <f>IF(N187="základní",J187,0)</f>
        <v>0</v>
      </c>
      <c r="BF187" s="223">
        <f>IF(N187="snížená",J187,0)</f>
        <v>0</v>
      </c>
      <c r="BG187" s="223">
        <f>IF(N187="zákl. přenesená",J187,0)</f>
        <v>0</v>
      </c>
      <c r="BH187" s="223">
        <f>IF(N187="sníž. přenesená",J187,0)</f>
        <v>0</v>
      </c>
      <c r="BI187" s="223">
        <f>IF(N187="nulová",J187,0)</f>
        <v>0</v>
      </c>
      <c r="BJ187" s="23" t="s">
        <v>80</v>
      </c>
      <c r="BK187" s="223">
        <f>ROUND(I187*H187,2)</f>
        <v>0</v>
      </c>
      <c r="BL187" s="23" t="s">
        <v>188</v>
      </c>
      <c r="BM187" s="23" t="s">
        <v>2686</v>
      </c>
    </row>
    <row r="188" s="1" customFormat="1">
      <c r="B188" s="45"/>
      <c r="C188" s="73"/>
      <c r="D188" s="226" t="s">
        <v>1253</v>
      </c>
      <c r="E188" s="73"/>
      <c r="F188" s="249" t="s">
        <v>2687</v>
      </c>
      <c r="G188" s="73"/>
      <c r="H188" s="73"/>
      <c r="I188" s="183"/>
      <c r="J188" s="73"/>
      <c r="K188" s="73"/>
      <c r="L188" s="71"/>
      <c r="M188" s="250"/>
      <c r="N188" s="46"/>
      <c r="O188" s="46"/>
      <c r="P188" s="46"/>
      <c r="Q188" s="46"/>
      <c r="R188" s="46"/>
      <c r="S188" s="46"/>
      <c r="T188" s="94"/>
      <c r="AT188" s="23" t="s">
        <v>1253</v>
      </c>
      <c r="AU188" s="23" t="s">
        <v>82</v>
      </c>
    </row>
    <row r="189" s="1" customFormat="1" ht="25.5" customHeight="1">
      <c r="B189" s="45"/>
      <c r="C189" s="236" t="s">
        <v>409</v>
      </c>
      <c r="D189" s="236" t="s">
        <v>222</v>
      </c>
      <c r="E189" s="237" t="s">
        <v>2688</v>
      </c>
      <c r="F189" s="238" t="s">
        <v>2689</v>
      </c>
      <c r="G189" s="239" t="s">
        <v>1734</v>
      </c>
      <c r="H189" s="240">
        <v>14</v>
      </c>
      <c r="I189" s="241"/>
      <c r="J189" s="242">
        <f>ROUND(I189*H189,2)</f>
        <v>0</v>
      </c>
      <c r="K189" s="238" t="s">
        <v>1685</v>
      </c>
      <c r="L189" s="71"/>
      <c r="M189" s="243" t="s">
        <v>21</v>
      </c>
      <c r="N189" s="244" t="s">
        <v>43</v>
      </c>
      <c r="O189" s="46"/>
      <c r="P189" s="221">
        <f>O189*H189</f>
        <v>0</v>
      </c>
      <c r="Q189" s="221">
        <v>0</v>
      </c>
      <c r="R189" s="221">
        <f>Q189*H189</f>
        <v>0</v>
      </c>
      <c r="S189" s="221">
        <v>0</v>
      </c>
      <c r="T189" s="222">
        <f>S189*H189</f>
        <v>0</v>
      </c>
      <c r="AR189" s="23" t="s">
        <v>188</v>
      </c>
      <c r="AT189" s="23" t="s">
        <v>222</v>
      </c>
      <c r="AU189" s="23" t="s">
        <v>82</v>
      </c>
      <c r="AY189" s="23" t="s">
        <v>181</v>
      </c>
      <c r="BE189" s="223">
        <f>IF(N189="základní",J189,0)</f>
        <v>0</v>
      </c>
      <c r="BF189" s="223">
        <f>IF(N189="snížená",J189,0)</f>
        <v>0</v>
      </c>
      <c r="BG189" s="223">
        <f>IF(N189="zákl. přenesená",J189,0)</f>
        <v>0</v>
      </c>
      <c r="BH189" s="223">
        <f>IF(N189="sníž. přenesená",J189,0)</f>
        <v>0</v>
      </c>
      <c r="BI189" s="223">
        <f>IF(N189="nulová",J189,0)</f>
        <v>0</v>
      </c>
      <c r="BJ189" s="23" t="s">
        <v>80</v>
      </c>
      <c r="BK189" s="223">
        <f>ROUND(I189*H189,2)</f>
        <v>0</v>
      </c>
      <c r="BL189" s="23" t="s">
        <v>188</v>
      </c>
      <c r="BM189" s="23" t="s">
        <v>2690</v>
      </c>
    </row>
    <row r="190" s="1" customFormat="1">
      <c r="B190" s="45"/>
      <c r="C190" s="73"/>
      <c r="D190" s="226" t="s">
        <v>1253</v>
      </c>
      <c r="E190" s="73"/>
      <c r="F190" s="249" t="s">
        <v>2691</v>
      </c>
      <c r="G190" s="73"/>
      <c r="H190" s="73"/>
      <c r="I190" s="183"/>
      <c r="J190" s="73"/>
      <c r="K190" s="73"/>
      <c r="L190" s="71"/>
      <c r="M190" s="250"/>
      <c r="N190" s="46"/>
      <c r="O190" s="46"/>
      <c r="P190" s="46"/>
      <c r="Q190" s="46"/>
      <c r="R190" s="46"/>
      <c r="S190" s="46"/>
      <c r="T190" s="94"/>
      <c r="AT190" s="23" t="s">
        <v>1253</v>
      </c>
      <c r="AU190" s="23" t="s">
        <v>82</v>
      </c>
    </row>
    <row r="191" s="1" customFormat="1" ht="16.5" customHeight="1">
      <c r="B191" s="45"/>
      <c r="C191" s="236" t="s">
        <v>415</v>
      </c>
      <c r="D191" s="236" t="s">
        <v>222</v>
      </c>
      <c r="E191" s="237" t="s">
        <v>2692</v>
      </c>
      <c r="F191" s="238" t="s">
        <v>2693</v>
      </c>
      <c r="G191" s="239" t="s">
        <v>1734</v>
      </c>
      <c r="H191" s="240">
        <v>11</v>
      </c>
      <c r="I191" s="241"/>
      <c r="J191" s="242">
        <f>ROUND(I191*H191,2)</f>
        <v>0</v>
      </c>
      <c r="K191" s="238" t="s">
        <v>1685</v>
      </c>
      <c r="L191" s="71"/>
      <c r="M191" s="243" t="s">
        <v>21</v>
      </c>
      <c r="N191" s="244" t="s">
        <v>43</v>
      </c>
      <c r="O191" s="46"/>
      <c r="P191" s="221">
        <f>O191*H191</f>
        <v>0</v>
      </c>
      <c r="Q191" s="221">
        <v>0</v>
      </c>
      <c r="R191" s="221">
        <f>Q191*H191</f>
        <v>0</v>
      </c>
      <c r="S191" s="221">
        <v>0</v>
      </c>
      <c r="T191" s="222">
        <f>S191*H191</f>
        <v>0</v>
      </c>
      <c r="AR191" s="23" t="s">
        <v>188</v>
      </c>
      <c r="AT191" s="23" t="s">
        <v>222</v>
      </c>
      <c r="AU191" s="23" t="s">
        <v>82</v>
      </c>
      <c r="AY191" s="23" t="s">
        <v>181</v>
      </c>
      <c r="BE191" s="223">
        <f>IF(N191="základní",J191,0)</f>
        <v>0</v>
      </c>
      <c r="BF191" s="223">
        <f>IF(N191="snížená",J191,0)</f>
        <v>0</v>
      </c>
      <c r="BG191" s="223">
        <f>IF(N191="zákl. přenesená",J191,0)</f>
        <v>0</v>
      </c>
      <c r="BH191" s="223">
        <f>IF(N191="sníž. přenesená",J191,0)</f>
        <v>0</v>
      </c>
      <c r="BI191" s="223">
        <f>IF(N191="nulová",J191,0)</f>
        <v>0</v>
      </c>
      <c r="BJ191" s="23" t="s">
        <v>80</v>
      </c>
      <c r="BK191" s="223">
        <f>ROUND(I191*H191,2)</f>
        <v>0</v>
      </c>
      <c r="BL191" s="23" t="s">
        <v>188</v>
      </c>
      <c r="BM191" s="23" t="s">
        <v>2694</v>
      </c>
    </row>
    <row r="192" s="1" customFormat="1">
      <c r="B192" s="45"/>
      <c r="C192" s="73"/>
      <c r="D192" s="226" t="s">
        <v>1253</v>
      </c>
      <c r="E192" s="73"/>
      <c r="F192" s="249" t="s">
        <v>2695</v>
      </c>
      <c r="G192" s="73"/>
      <c r="H192" s="73"/>
      <c r="I192" s="183"/>
      <c r="J192" s="73"/>
      <c r="K192" s="73"/>
      <c r="L192" s="71"/>
      <c r="M192" s="250"/>
      <c r="N192" s="46"/>
      <c r="O192" s="46"/>
      <c r="P192" s="46"/>
      <c r="Q192" s="46"/>
      <c r="R192" s="46"/>
      <c r="S192" s="46"/>
      <c r="T192" s="94"/>
      <c r="AT192" s="23" t="s">
        <v>1253</v>
      </c>
      <c r="AU192" s="23" t="s">
        <v>82</v>
      </c>
    </row>
    <row r="193" s="1" customFormat="1" ht="25.5" customHeight="1">
      <c r="B193" s="45"/>
      <c r="C193" s="236" t="s">
        <v>419</v>
      </c>
      <c r="D193" s="236" t="s">
        <v>222</v>
      </c>
      <c r="E193" s="237" t="s">
        <v>2696</v>
      </c>
      <c r="F193" s="238" t="s">
        <v>2697</v>
      </c>
      <c r="G193" s="239" t="s">
        <v>1734</v>
      </c>
      <c r="H193" s="240">
        <v>16</v>
      </c>
      <c r="I193" s="241"/>
      <c r="J193" s="242">
        <f>ROUND(I193*H193,2)</f>
        <v>0</v>
      </c>
      <c r="K193" s="238" t="s">
        <v>1685</v>
      </c>
      <c r="L193" s="71"/>
      <c r="M193" s="243" t="s">
        <v>21</v>
      </c>
      <c r="N193" s="244" t="s">
        <v>43</v>
      </c>
      <c r="O193" s="46"/>
      <c r="P193" s="221">
        <f>O193*H193</f>
        <v>0</v>
      </c>
      <c r="Q193" s="221">
        <v>0</v>
      </c>
      <c r="R193" s="221">
        <f>Q193*H193</f>
        <v>0</v>
      </c>
      <c r="S193" s="221">
        <v>0</v>
      </c>
      <c r="T193" s="222">
        <f>S193*H193</f>
        <v>0</v>
      </c>
      <c r="AR193" s="23" t="s">
        <v>188</v>
      </c>
      <c r="AT193" s="23" t="s">
        <v>222</v>
      </c>
      <c r="AU193" s="23" t="s">
        <v>82</v>
      </c>
      <c r="AY193" s="23" t="s">
        <v>181</v>
      </c>
      <c r="BE193" s="223">
        <f>IF(N193="základní",J193,0)</f>
        <v>0</v>
      </c>
      <c r="BF193" s="223">
        <f>IF(N193="snížená",J193,0)</f>
        <v>0</v>
      </c>
      <c r="BG193" s="223">
        <f>IF(N193="zákl. přenesená",J193,0)</f>
        <v>0</v>
      </c>
      <c r="BH193" s="223">
        <f>IF(N193="sníž. přenesená",J193,0)</f>
        <v>0</v>
      </c>
      <c r="BI193" s="223">
        <f>IF(N193="nulová",J193,0)</f>
        <v>0</v>
      </c>
      <c r="BJ193" s="23" t="s">
        <v>80</v>
      </c>
      <c r="BK193" s="223">
        <f>ROUND(I193*H193,2)</f>
        <v>0</v>
      </c>
      <c r="BL193" s="23" t="s">
        <v>188</v>
      </c>
      <c r="BM193" s="23" t="s">
        <v>2698</v>
      </c>
    </row>
    <row r="194" s="1" customFormat="1">
      <c r="B194" s="45"/>
      <c r="C194" s="73"/>
      <c r="D194" s="226" t="s">
        <v>1253</v>
      </c>
      <c r="E194" s="73"/>
      <c r="F194" s="249" t="s">
        <v>2699</v>
      </c>
      <c r="G194" s="73"/>
      <c r="H194" s="73"/>
      <c r="I194" s="183"/>
      <c r="J194" s="73"/>
      <c r="K194" s="73"/>
      <c r="L194" s="71"/>
      <c r="M194" s="250"/>
      <c r="N194" s="46"/>
      <c r="O194" s="46"/>
      <c r="P194" s="46"/>
      <c r="Q194" s="46"/>
      <c r="R194" s="46"/>
      <c r="S194" s="46"/>
      <c r="T194" s="94"/>
      <c r="AT194" s="23" t="s">
        <v>1253</v>
      </c>
      <c r="AU194" s="23" t="s">
        <v>82</v>
      </c>
    </row>
    <row r="195" s="1" customFormat="1" ht="16.5" customHeight="1">
      <c r="B195" s="45"/>
      <c r="C195" s="236" t="s">
        <v>423</v>
      </c>
      <c r="D195" s="236" t="s">
        <v>222</v>
      </c>
      <c r="E195" s="237" t="s">
        <v>2700</v>
      </c>
      <c r="F195" s="238" t="s">
        <v>2701</v>
      </c>
      <c r="G195" s="239" t="s">
        <v>1734</v>
      </c>
      <c r="H195" s="240">
        <v>11</v>
      </c>
      <c r="I195" s="241"/>
      <c r="J195" s="242">
        <f>ROUND(I195*H195,2)</f>
        <v>0</v>
      </c>
      <c r="K195" s="238" t="s">
        <v>1685</v>
      </c>
      <c r="L195" s="71"/>
      <c r="M195" s="243" t="s">
        <v>21</v>
      </c>
      <c r="N195" s="244" t="s">
        <v>43</v>
      </c>
      <c r="O195" s="46"/>
      <c r="P195" s="221">
        <f>O195*H195</f>
        <v>0</v>
      </c>
      <c r="Q195" s="221">
        <v>0</v>
      </c>
      <c r="R195" s="221">
        <f>Q195*H195</f>
        <v>0</v>
      </c>
      <c r="S195" s="221">
        <v>0</v>
      </c>
      <c r="T195" s="222">
        <f>S195*H195</f>
        <v>0</v>
      </c>
      <c r="AR195" s="23" t="s">
        <v>188</v>
      </c>
      <c r="AT195" s="23" t="s">
        <v>222</v>
      </c>
      <c r="AU195" s="23" t="s">
        <v>82</v>
      </c>
      <c r="AY195" s="23" t="s">
        <v>181</v>
      </c>
      <c r="BE195" s="223">
        <f>IF(N195="základní",J195,0)</f>
        <v>0</v>
      </c>
      <c r="BF195" s="223">
        <f>IF(N195="snížená",J195,0)</f>
        <v>0</v>
      </c>
      <c r="BG195" s="223">
        <f>IF(N195="zákl. přenesená",J195,0)</f>
        <v>0</v>
      </c>
      <c r="BH195" s="223">
        <f>IF(N195="sníž. přenesená",J195,0)</f>
        <v>0</v>
      </c>
      <c r="BI195" s="223">
        <f>IF(N195="nulová",J195,0)</f>
        <v>0</v>
      </c>
      <c r="BJ195" s="23" t="s">
        <v>80</v>
      </c>
      <c r="BK195" s="223">
        <f>ROUND(I195*H195,2)</f>
        <v>0</v>
      </c>
      <c r="BL195" s="23" t="s">
        <v>188</v>
      </c>
      <c r="BM195" s="23" t="s">
        <v>2702</v>
      </c>
    </row>
    <row r="196" s="1" customFormat="1">
      <c r="B196" s="45"/>
      <c r="C196" s="73"/>
      <c r="D196" s="226" t="s">
        <v>1253</v>
      </c>
      <c r="E196" s="73"/>
      <c r="F196" s="249" t="s">
        <v>2703</v>
      </c>
      <c r="G196" s="73"/>
      <c r="H196" s="73"/>
      <c r="I196" s="183"/>
      <c r="J196" s="73"/>
      <c r="K196" s="73"/>
      <c r="L196" s="71"/>
      <c r="M196" s="250"/>
      <c r="N196" s="46"/>
      <c r="O196" s="46"/>
      <c r="P196" s="46"/>
      <c r="Q196" s="46"/>
      <c r="R196" s="46"/>
      <c r="S196" s="46"/>
      <c r="T196" s="94"/>
      <c r="AT196" s="23" t="s">
        <v>1253</v>
      </c>
      <c r="AU196" s="23" t="s">
        <v>82</v>
      </c>
    </row>
    <row r="197" s="1" customFormat="1" ht="25.5" customHeight="1">
      <c r="B197" s="45"/>
      <c r="C197" s="236" t="s">
        <v>427</v>
      </c>
      <c r="D197" s="236" t="s">
        <v>222</v>
      </c>
      <c r="E197" s="237" t="s">
        <v>2704</v>
      </c>
      <c r="F197" s="238" t="s">
        <v>2705</v>
      </c>
      <c r="G197" s="239" t="s">
        <v>1734</v>
      </c>
      <c r="H197" s="240">
        <v>6</v>
      </c>
      <c r="I197" s="241"/>
      <c r="J197" s="242">
        <f>ROUND(I197*H197,2)</f>
        <v>0</v>
      </c>
      <c r="K197" s="238" t="s">
        <v>1685</v>
      </c>
      <c r="L197" s="71"/>
      <c r="M197" s="243" t="s">
        <v>21</v>
      </c>
      <c r="N197" s="244" t="s">
        <v>43</v>
      </c>
      <c r="O197" s="46"/>
      <c r="P197" s="221">
        <f>O197*H197</f>
        <v>0</v>
      </c>
      <c r="Q197" s="221">
        <v>0</v>
      </c>
      <c r="R197" s="221">
        <f>Q197*H197</f>
        <v>0</v>
      </c>
      <c r="S197" s="221">
        <v>0</v>
      </c>
      <c r="T197" s="222">
        <f>S197*H197</f>
        <v>0</v>
      </c>
      <c r="AR197" s="23" t="s">
        <v>188</v>
      </c>
      <c r="AT197" s="23" t="s">
        <v>222</v>
      </c>
      <c r="AU197" s="23" t="s">
        <v>82</v>
      </c>
      <c r="AY197" s="23" t="s">
        <v>181</v>
      </c>
      <c r="BE197" s="223">
        <f>IF(N197="základní",J197,0)</f>
        <v>0</v>
      </c>
      <c r="BF197" s="223">
        <f>IF(N197="snížená",J197,0)</f>
        <v>0</v>
      </c>
      <c r="BG197" s="223">
        <f>IF(N197="zákl. přenesená",J197,0)</f>
        <v>0</v>
      </c>
      <c r="BH197" s="223">
        <f>IF(N197="sníž. přenesená",J197,0)</f>
        <v>0</v>
      </c>
      <c r="BI197" s="223">
        <f>IF(N197="nulová",J197,0)</f>
        <v>0</v>
      </c>
      <c r="BJ197" s="23" t="s">
        <v>80</v>
      </c>
      <c r="BK197" s="223">
        <f>ROUND(I197*H197,2)</f>
        <v>0</v>
      </c>
      <c r="BL197" s="23" t="s">
        <v>188</v>
      </c>
      <c r="BM197" s="23" t="s">
        <v>2706</v>
      </c>
    </row>
    <row r="198" s="1" customFormat="1">
      <c r="B198" s="45"/>
      <c r="C198" s="73"/>
      <c r="D198" s="226" t="s">
        <v>1253</v>
      </c>
      <c r="E198" s="73"/>
      <c r="F198" s="249" t="s">
        <v>2707</v>
      </c>
      <c r="G198" s="73"/>
      <c r="H198" s="73"/>
      <c r="I198" s="183"/>
      <c r="J198" s="73"/>
      <c r="K198" s="73"/>
      <c r="L198" s="71"/>
      <c r="M198" s="250"/>
      <c r="N198" s="46"/>
      <c r="O198" s="46"/>
      <c r="P198" s="46"/>
      <c r="Q198" s="46"/>
      <c r="R198" s="46"/>
      <c r="S198" s="46"/>
      <c r="T198" s="94"/>
      <c r="AT198" s="23" t="s">
        <v>1253</v>
      </c>
      <c r="AU198" s="23" t="s">
        <v>82</v>
      </c>
    </row>
    <row r="199" s="1" customFormat="1" ht="25.5" customHeight="1">
      <c r="B199" s="45"/>
      <c r="C199" s="236" t="s">
        <v>432</v>
      </c>
      <c r="D199" s="236" t="s">
        <v>222</v>
      </c>
      <c r="E199" s="237" t="s">
        <v>2708</v>
      </c>
      <c r="F199" s="238" t="s">
        <v>2709</v>
      </c>
      <c r="G199" s="239" t="s">
        <v>1734</v>
      </c>
      <c r="H199" s="240">
        <v>22</v>
      </c>
      <c r="I199" s="241"/>
      <c r="J199" s="242">
        <f>ROUND(I199*H199,2)</f>
        <v>0</v>
      </c>
      <c r="K199" s="238" t="s">
        <v>1685</v>
      </c>
      <c r="L199" s="71"/>
      <c r="M199" s="243" t="s">
        <v>21</v>
      </c>
      <c r="N199" s="244" t="s">
        <v>43</v>
      </c>
      <c r="O199" s="46"/>
      <c r="P199" s="221">
        <f>O199*H199</f>
        <v>0</v>
      </c>
      <c r="Q199" s="221">
        <v>0</v>
      </c>
      <c r="R199" s="221">
        <f>Q199*H199</f>
        <v>0</v>
      </c>
      <c r="S199" s="221">
        <v>0</v>
      </c>
      <c r="T199" s="222">
        <f>S199*H199</f>
        <v>0</v>
      </c>
      <c r="AR199" s="23" t="s">
        <v>188</v>
      </c>
      <c r="AT199" s="23" t="s">
        <v>222</v>
      </c>
      <c r="AU199" s="23" t="s">
        <v>82</v>
      </c>
      <c r="AY199" s="23" t="s">
        <v>181</v>
      </c>
      <c r="BE199" s="223">
        <f>IF(N199="základní",J199,0)</f>
        <v>0</v>
      </c>
      <c r="BF199" s="223">
        <f>IF(N199="snížená",J199,0)</f>
        <v>0</v>
      </c>
      <c r="BG199" s="223">
        <f>IF(N199="zákl. přenesená",J199,0)</f>
        <v>0</v>
      </c>
      <c r="BH199" s="223">
        <f>IF(N199="sníž. přenesená",J199,0)</f>
        <v>0</v>
      </c>
      <c r="BI199" s="223">
        <f>IF(N199="nulová",J199,0)</f>
        <v>0</v>
      </c>
      <c r="BJ199" s="23" t="s">
        <v>80</v>
      </c>
      <c r="BK199" s="223">
        <f>ROUND(I199*H199,2)</f>
        <v>0</v>
      </c>
      <c r="BL199" s="23" t="s">
        <v>188</v>
      </c>
      <c r="BM199" s="23" t="s">
        <v>2710</v>
      </c>
    </row>
    <row r="200" s="1" customFormat="1">
      <c r="B200" s="45"/>
      <c r="C200" s="73"/>
      <c r="D200" s="226" t="s">
        <v>1253</v>
      </c>
      <c r="E200" s="73"/>
      <c r="F200" s="249" t="s">
        <v>2711</v>
      </c>
      <c r="G200" s="73"/>
      <c r="H200" s="73"/>
      <c r="I200" s="183"/>
      <c r="J200" s="73"/>
      <c r="K200" s="73"/>
      <c r="L200" s="71"/>
      <c r="M200" s="250"/>
      <c r="N200" s="46"/>
      <c r="O200" s="46"/>
      <c r="P200" s="46"/>
      <c r="Q200" s="46"/>
      <c r="R200" s="46"/>
      <c r="S200" s="46"/>
      <c r="T200" s="94"/>
      <c r="AT200" s="23" t="s">
        <v>1253</v>
      </c>
      <c r="AU200" s="23" t="s">
        <v>82</v>
      </c>
    </row>
    <row r="201" s="1" customFormat="1" ht="25.5" customHeight="1">
      <c r="B201" s="45"/>
      <c r="C201" s="236" t="s">
        <v>279</v>
      </c>
      <c r="D201" s="236" t="s">
        <v>222</v>
      </c>
      <c r="E201" s="237" t="s">
        <v>2712</v>
      </c>
      <c r="F201" s="238" t="s">
        <v>2713</v>
      </c>
      <c r="G201" s="239" t="s">
        <v>1734</v>
      </c>
      <c r="H201" s="240">
        <v>5</v>
      </c>
      <c r="I201" s="241"/>
      <c r="J201" s="242">
        <f>ROUND(I201*H201,2)</f>
        <v>0</v>
      </c>
      <c r="K201" s="238" t="s">
        <v>1685</v>
      </c>
      <c r="L201" s="71"/>
      <c r="M201" s="243" t="s">
        <v>21</v>
      </c>
      <c r="N201" s="244" t="s">
        <v>43</v>
      </c>
      <c r="O201" s="46"/>
      <c r="P201" s="221">
        <f>O201*H201</f>
        <v>0</v>
      </c>
      <c r="Q201" s="221">
        <v>0</v>
      </c>
      <c r="R201" s="221">
        <f>Q201*H201</f>
        <v>0</v>
      </c>
      <c r="S201" s="221">
        <v>0</v>
      </c>
      <c r="T201" s="222">
        <f>S201*H201</f>
        <v>0</v>
      </c>
      <c r="AR201" s="23" t="s">
        <v>188</v>
      </c>
      <c r="AT201" s="23" t="s">
        <v>222</v>
      </c>
      <c r="AU201" s="23" t="s">
        <v>82</v>
      </c>
      <c r="AY201" s="23" t="s">
        <v>181</v>
      </c>
      <c r="BE201" s="223">
        <f>IF(N201="základní",J201,0)</f>
        <v>0</v>
      </c>
      <c r="BF201" s="223">
        <f>IF(N201="snížená",J201,0)</f>
        <v>0</v>
      </c>
      <c r="BG201" s="223">
        <f>IF(N201="zákl. přenesená",J201,0)</f>
        <v>0</v>
      </c>
      <c r="BH201" s="223">
        <f>IF(N201="sníž. přenesená",J201,0)</f>
        <v>0</v>
      </c>
      <c r="BI201" s="223">
        <f>IF(N201="nulová",J201,0)</f>
        <v>0</v>
      </c>
      <c r="BJ201" s="23" t="s">
        <v>80</v>
      </c>
      <c r="BK201" s="223">
        <f>ROUND(I201*H201,2)</f>
        <v>0</v>
      </c>
      <c r="BL201" s="23" t="s">
        <v>188</v>
      </c>
      <c r="BM201" s="23" t="s">
        <v>2714</v>
      </c>
    </row>
    <row r="202" s="1" customFormat="1">
      <c r="B202" s="45"/>
      <c r="C202" s="73"/>
      <c r="D202" s="226" t="s">
        <v>1253</v>
      </c>
      <c r="E202" s="73"/>
      <c r="F202" s="249" t="s">
        <v>2715</v>
      </c>
      <c r="G202" s="73"/>
      <c r="H202" s="73"/>
      <c r="I202" s="183"/>
      <c r="J202" s="73"/>
      <c r="K202" s="73"/>
      <c r="L202" s="71"/>
      <c r="M202" s="250"/>
      <c r="N202" s="46"/>
      <c r="O202" s="46"/>
      <c r="P202" s="46"/>
      <c r="Q202" s="46"/>
      <c r="R202" s="46"/>
      <c r="S202" s="46"/>
      <c r="T202" s="94"/>
      <c r="AT202" s="23" t="s">
        <v>1253</v>
      </c>
      <c r="AU202" s="23" t="s">
        <v>82</v>
      </c>
    </row>
    <row r="203" s="1" customFormat="1" ht="25.5" customHeight="1">
      <c r="B203" s="45"/>
      <c r="C203" s="236" t="s">
        <v>317</v>
      </c>
      <c r="D203" s="236" t="s">
        <v>222</v>
      </c>
      <c r="E203" s="237" t="s">
        <v>2716</v>
      </c>
      <c r="F203" s="238" t="s">
        <v>2717</v>
      </c>
      <c r="G203" s="239" t="s">
        <v>1734</v>
      </c>
      <c r="H203" s="240">
        <v>3</v>
      </c>
      <c r="I203" s="241"/>
      <c r="J203" s="242">
        <f>ROUND(I203*H203,2)</f>
        <v>0</v>
      </c>
      <c r="K203" s="238" t="s">
        <v>1685</v>
      </c>
      <c r="L203" s="71"/>
      <c r="M203" s="243" t="s">
        <v>21</v>
      </c>
      <c r="N203" s="244" t="s">
        <v>43</v>
      </c>
      <c r="O203" s="46"/>
      <c r="P203" s="221">
        <f>O203*H203</f>
        <v>0</v>
      </c>
      <c r="Q203" s="221">
        <v>0</v>
      </c>
      <c r="R203" s="221">
        <f>Q203*H203</f>
        <v>0</v>
      </c>
      <c r="S203" s="221">
        <v>0</v>
      </c>
      <c r="T203" s="222">
        <f>S203*H203</f>
        <v>0</v>
      </c>
      <c r="AR203" s="23" t="s">
        <v>188</v>
      </c>
      <c r="AT203" s="23" t="s">
        <v>222</v>
      </c>
      <c r="AU203" s="23" t="s">
        <v>82</v>
      </c>
      <c r="AY203" s="23" t="s">
        <v>181</v>
      </c>
      <c r="BE203" s="223">
        <f>IF(N203="základní",J203,0)</f>
        <v>0</v>
      </c>
      <c r="BF203" s="223">
        <f>IF(N203="snížená",J203,0)</f>
        <v>0</v>
      </c>
      <c r="BG203" s="223">
        <f>IF(N203="zákl. přenesená",J203,0)</f>
        <v>0</v>
      </c>
      <c r="BH203" s="223">
        <f>IF(N203="sníž. přenesená",J203,0)</f>
        <v>0</v>
      </c>
      <c r="BI203" s="223">
        <f>IF(N203="nulová",J203,0)</f>
        <v>0</v>
      </c>
      <c r="BJ203" s="23" t="s">
        <v>80</v>
      </c>
      <c r="BK203" s="223">
        <f>ROUND(I203*H203,2)</f>
        <v>0</v>
      </c>
      <c r="BL203" s="23" t="s">
        <v>188</v>
      </c>
      <c r="BM203" s="23" t="s">
        <v>2718</v>
      </c>
    </row>
    <row r="204" s="1" customFormat="1">
      <c r="B204" s="45"/>
      <c r="C204" s="73"/>
      <c r="D204" s="226" t="s">
        <v>1253</v>
      </c>
      <c r="E204" s="73"/>
      <c r="F204" s="249" t="s">
        <v>2719</v>
      </c>
      <c r="G204" s="73"/>
      <c r="H204" s="73"/>
      <c r="I204" s="183"/>
      <c r="J204" s="73"/>
      <c r="K204" s="73"/>
      <c r="L204" s="71"/>
      <c r="M204" s="250"/>
      <c r="N204" s="46"/>
      <c r="O204" s="46"/>
      <c r="P204" s="46"/>
      <c r="Q204" s="46"/>
      <c r="R204" s="46"/>
      <c r="S204" s="46"/>
      <c r="T204" s="94"/>
      <c r="AT204" s="23" t="s">
        <v>1253</v>
      </c>
      <c r="AU204" s="23" t="s">
        <v>82</v>
      </c>
    </row>
    <row r="205" s="9" customFormat="1" ht="29.88" customHeight="1">
      <c r="B205" s="197"/>
      <c r="C205" s="198"/>
      <c r="D205" s="199" t="s">
        <v>71</v>
      </c>
      <c r="E205" s="259" t="s">
        <v>2720</v>
      </c>
      <c r="F205" s="259" t="s">
        <v>2721</v>
      </c>
      <c r="G205" s="198"/>
      <c r="H205" s="198"/>
      <c r="I205" s="201"/>
      <c r="J205" s="260">
        <f>BK205</f>
        <v>0</v>
      </c>
      <c r="K205" s="198"/>
      <c r="L205" s="203"/>
      <c r="M205" s="204"/>
      <c r="N205" s="205"/>
      <c r="O205" s="205"/>
      <c r="P205" s="206">
        <f>SUM(P206:P209)</f>
        <v>0</v>
      </c>
      <c r="Q205" s="205"/>
      <c r="R205" s="206">
        <f>SUM(R206:R209)</f>
        <v>0</v>
      </c>
      <c r="S205" s="205"/>
      <c r="T205" s="207">
        <f>SUM(T206:T209)</f>
        <v>0</v>
      </c>
      <c r="AR205" s="208" t="s">
        <v>80</v>
      </c>
      <c r="AT205" s="209" t="s">
        <v>71</v>
      </c>
      <c r="AU205" s="209" t="s">
        <v>80</v>
      </c>
      <c r="AY205" s="208" t="s">
        <v>181</v>
      </c>
      <c r="BK205" s="210">
        <f>SUM(BK206:BK209)</f>
        <v>0</v>
      </c>
    </row>
    <row r="206" s="1" customFormat="1" ht="16.5" customHeight="1">
      <c r="B206" s="45"/>
      <c r="C206" s="236" t="s">
        <v>371</v>
      </c>
      <c r="D206" s="236" t="s">
        <v>222</v>
      </c>
      <c r="E206" s="237" t="s">
        <v>2722</v>
      </c>
      <c r="F206" s="238" t="s">
        <v>2723</v>
      </c>
      <c r="G206" s="239" t="s">
        <v>1734</v>
      </c>
      <c r="H206" s="240">
        <v>30</v>
      </c>
      <c r="I206" s="241"/>
      <c r="J206" s="242">
        <f>ROUND(I206*H206,2)</f>
        <v>0</v>
      </c>
      <c r="K206" s="238" t="s">
        <v>1685</v>
      </c>
      <c r="L206" s="71"/>
      <c r="M206" s="243" t="s">
        <v>21</v>
      </c>
      <c r="N206" s="244" t="s">
        <v>43</v>
      </c>
      <c r="O206" s="46"/>
      <c r="P206" s="221">
        <f>O206*H206</f>
        <v>0</v>
      </c>
      <c r="Q206" s="221">
        <v>0</v>
      </c>
      <c r="R206" s="221">
        <f>Q206*H206</f>
        <v>0</v>
      </c>
      <c r="S206" s="221">
        <v>0</v>
      </c>
      <c r="T206" s="222">
        <f>S206*H206</f>
        <v>0</v>
      </c>
      <c r="AR206" s="23" t="s">
        <v>188</v>
      </c>
      <c r="AT206" s="23" t="s">
        <v>222</v>
      </c>
      <c r="AU206" s="23" t="s">
        <v>82</v>
      </c>
      <c r="AY206" s="23" t="s">
        <v>181</v>
      </c>
      <c r="BE206" s="223">
        <f>IF(N206="základní",J206,0)</f>
        <v>0</v>
      </c>
      <c r="BF206" s="223">
        <f>IF(N206="snížená",J206,0)</f>
        <v>0</v>
      </c>
      <c r="BG206" s="223">
        <f>IF(N206="zákl. přenesená",J206,0)</f>
        <v>0</v>
      </c>
      <c r="BH206" s="223">
        <f>IF(N206="sníž. přenesená",J206,0)</f>
        <v>0</v>
      </c>
      <c r="BI206" s="223">
        <f>IF(N206="nulová",J206,0)</f>
        <v>0</v>
      </c>
      <c r="BJ206" s="23" t="s">
        <v>80</v>
      </c>
      <c r="BK206" s="223">
        <f>ROUND(I206*H206,2)</f>
        <v>0</v>
      </c>
      <c r="BL206" s="23" t="s">
        <v>188</v>
      </c>
      <c r="BM206" s="23" t="s">
        <v>2724</v>
      </c>
    </row>
    <row r="207" s="1" customFormat="1">
      <c r="B207" s="45"/>
      <c r="C207" s="73"/>
      <c r="D207" s="226" t="s">
        <v>1253</v>
      </c>
      <c r="E207" s="73"/>
      <c r="F207" s="249" t="s">
        <v>2725</v>
      </c>
      <c r="G207" s="73"/>
      <c r="H207" s="73"/>
      <c r="I207" s="183"/>
      <c r="J207" s="73"/>
      <c r="K207" s="73"/>
      <c r="L207" s="71"/>
      <c r="M207" s="250"/>
      <c r="N207" s="46"/>
      <c r="O207" s="46"/>
      <c r="P207" s="46"/>
      <c r="Q207" s="46"/>
      <c r="R207" s="46"/>
      <c r="S207" s="46"/>
      <c r="T207" s="94"/>
      <c r="AT207" s="23" t="s">
        <v>1253</v>
      </c>
      <c r="AU207" s="23" t="s">
        <v>82</v>
      </c>
    </row>
    <row r="208" s="1" customFormat="1" ht="16.5" customHeight="1">
      <c r="B208" s="45"/>
      <c r="C208" s="236" t="s">
        <v>413</v>
      </c>
      <c r="D208" s="236" t="s">
        <v>222</v>
      </c>
      <c r="E208" s="237" t="s">
        <v>2726</v>
      </c>
      <c r="F208" s="238" t="s">
        <v>2727</v>
      </c>
      <c r="G208" s="239" t="s">
        <v>1734</v>
      </c>
      <c r="H208" s="240">
        <v>4</v>
      </c>
      <c r="I208" s="241"/>
      <c r="J208" s="242">
        <f>ROUND(I208*H208,2)</f>
        <v>0</v>
      </c>
      <c r="K208" s="238" t="s">
        <v>1685</v>
      </c>
      <c r="L208" s="71"/>
      <c r="M208" s="243" t="s">
        <v>21</v>
      </c>
      <c r="N208" s="244" t="s">
        <v>43</v>
      </c>
      <c r="O208" s="46"/>
      <c r="P208" s="221">
        <f>O208*H208</f>
        <v>0</v>
      </c>
      <c r="Q208" s="221">
        <v>0</v>
      </c>
      <c r="R208" s="221">
        <f>Q208*H208</f>
        <v>0</v>
      </c>
      <c r="S208" s="221">
        <v>0</v>
      </c>
      <c r="T208" s="222">
        <f>S208*H208</f>
        <v>0</v>
      </c>
      <c r="AR208" s="23" t="s">
        <v>188</v>
      </c>
      <c r="AT208" s="23" t="s">
        <v>222</v>
      </c>
      <c r="AU208" s="23" t="s">
        <v>82</v>
      </c>
      <c r="AY208" s="23" t="s">
        <v>181</v>
      </c>
      <c r="BE208" s="223">
        <f>IF(N208="základní",J208,0)</f>
        <v>0</v>
      </c>
      <c r="BF208" s="223">
        <f>IF(N208="snížená",J208,0)</f>
        <v>0</v>
      </c>
      <c r="BG208" s="223">
        <f>IF(N208="zákl. přenesená",J208,0)</f>
        <v>0</v>
      </c>
      <c r="BH208" s="223">
        <f>IF(N208="sníž. přenesená",J208,0)</f>
        <v>0</v>
      </c>
      <c r="BI208" s="223">
        <f>IF(N208="nulová",J208,0)</f>
        <v>0</v>
      </c>
      <c r="BJ208" s="23" t="s">
        <v>80</v>
      </c>
      <c r="BK208" s="223">
        <f>ROUND(I208*H208,2)</f>
        <v>0</v>
      </c>
      <c r="BL208" s="23" t="s">
        <v>188</v>
      </c>
      <c r="BM208" s="23" t="s">
        <v>2728</v>
      </c>
    </row>
    <row r="209" s="1" customFormat="1">
      <c r="B209" s="45"/>
      <c r="C209" s="73"/>
      <c r="D209" s="226" t="s">
        <v>1253</v>
      </c>
      <c r="E209" s="73"/>
      <c r="F209" s="249" t="s">
        <v>2681</v>
      </c>
      <c r="G209" s="73"/>
      <c r="H209" s="73"/>
      <c r="I209" s="183"/>
      <c r="J209" s="73"/>
      <c r="K209" s="73"/>
      <c r="L209" s="71"/>
      <c r="M209" s="250"/>
      <c r="N209" s="46"/>
      <c r="O209" s="46"/>
      <c r="P209" s="46"/>
      <c r="Q209" s="46"/>
      <c r="R209" s="46"/>
      <c r="S209" s="46"/>
      <c r="T209" s="94"/>
      <c r="AT209" s="23" t="s">
        <v>1253</v>
      </c>
      <c r="AU209" s="23" t="s">
        <v>82</v>
      </c>
    </row>
    <row r="210" s="9" customFormat="1" ht="29.88" customHeight="1">
      <c r="B210" s="197"/>
      <c r="C210" s="198"/>
      <c r="D210" s="199" t="s">
        <v>71</v>
      </c>
      <c r="E210" s="259" t="s">
        <v>2729</v>
      </c>
      <c r="F210" s="259" t="s">
        <v>2730</v>
      </c>
      <c r="G210" s="198"/>
      <c r="H210" s="198"/>
      <c r="I210" s="201"/>
      <c r="J210" s="260">
        <f>BK210</f>
        <v>0</v>
      </c>
      <c r="K210" s="198"/>
      <c r="L210" s="203"/>
      <c r="M210" s="204"/>
      <c r="N210" s="205"/>
      <c r="O210" s="205"/>
      <c r="P210" s="206">
        <f>SUM(P211:P216)</f>
        <v>0</v>
      </c>
      <c r="Q210" s="205"/>
      <c r="R210" s="206">
        <f>SUM(R211:R216)</f>
        <v>0</v>
      </c>
      <c r="S210" s="205"/>
      <c r="T210" s="207">
        <f>SUM(T211:T216)</f>
        <v>0</v>
      </c>
      <c r="AR210" s="208" t="s">
        <v>80</v>
      </c>
      <c r="AT210" s="209" t="s">
        <v>71</v>
      </c>
      <c r="AU210" s="209" t="s">
        <v>80</v>
      </c>
      <c r="AY210" s="208" t="s">
        <v>181</v>
      </c>
      <c r="BK210" s="210">
        <f>SUM(BK211:BK216)</f>
        <v>0</v>
      </c>
    </row>
    <row r="211" s="1" customFormat="1" ht="16.5" customHeight="1">
      <c r="B211" s="45"/>
      <c r="C211" s="236" t="s">
        <v>451</v>
      </c>
      <c r="D211" s="236" t="s">
        <v>222</v>
      </c>
      <c r="E211" s="237" t="s">
        <v>2731</v>
      </c>
      <c r="F211" s="238" t="s">
        <v>2732</v>
      </c>
      <c r="G211" s="239" t="s">
        <v>1734</v>
      </c>
      <c r="H211" s="240">
        <v>624</v>
      </c>
      <c r="I211" s="241"/>
      <c r="J211" s="242">
        <f>ROUND(I211*H211,2)</f>
        <v>0</v>
      </c>
      <c r="K211" s="238" t="s">
        <v>1685</v>
      </c>
      <c r="L211" s="71"/>
      <c r="M211" s="243" t="s">
        <v>21</v>
      </c>
      <c r="N211" s="244" t="s">
        <v>43</v>
      </c>
      <c r="O211" s="46"/>
      <c r="P211" s="221">
        <f>O211*H211</f>
        <v>0</v>
      </c>
      <c r="Q211" s="221">
        <v>0</v>
      </c>
      <c r="R211" s="221">
        <f>Q211*H211</f>
        <v>0</v>
      </c>
      <c r="S211" s="221">
        <v>0</v>
      </c>
      <c r="T211" s="222">
        <f>S211*H211</f>
        <v>0</v>
      </c>
      <c r="AR211" s="23" t="s">
        <v>188</v>
      </c>
      <c r="AT211" s="23" t="s">
        <v>222</v>
      </c>
      <c r="AU211" s="23" t="s">
        <v>82</v>
      </c>
      <c r="AY211" s="23" t="s">
        <v>181</v>
      </c>
      <c r="BE211" s="223">
        <f>IF(N211="základní",J211,0)</f>
        <v>0</v>
      </c>
      <c r="BF211" s="223">
        <f>IF(N211="snížená",J211,0)</f>
        <v>0</v>
      </c>
      <c r="BG211" s="223">
        <f>IF(N211="zákl. přenesená",J211,0)</f>
        <v>0</v>
      </c>
      <c r="BH211" s="223">
        <f>IF(N211="sníž. přenesená",J211,0)</f>
        <v>0</v>
      </c>
      <c r="BI211" s="223">
        <f>IF(N211="nulová",J211,0)</f>
        <v>0</v>
      </c>
      <c r="BJ211" s="23" t="s">
        <v>80</v>
      </c>
      <c r="BK211" s="223">
        <f>ROUND(I211*H211,2)</f>
        <v>0</v>
      </c>
      <c r="BL211" s="23" t="s">
        <v>188</v>
      </c>
      <c r="BM211" s="23" t="s">
        <v>2733</v>
      </c>
    </row>
    <row r="212" s="1" customFormat="1">
      <c r="B212" s="45"/>
      <c r="C212" s="73"/>
      <c r="D212" s="226" t="s">
        <v>1253</v>
      </c>
      <c r="E212" s="73"/>
      <c r="F212" s="249" t="s">
        <v>2734</v>
      </c>
      <c r="G212" s="73"/>
      <c r="H212" s="73"/>
      <c r="I212" s="183"/>
      <c r="J212" s="73"/>
      <c r="K212" s="73"/>
      <c r="L212" s="71"/>
      <c r="M212" s="250"/>
      <c r="N212" s="46"/>
      <c r="O212" s="46"/>
      <c r="P212" s="46"/>
      <c r="Q212" s="46"/>
      <c r="R212" s="46"/>
      <c r="S212" s="46"/>
      <c r="T212" s="94"/>
      <c r="AT212" s="23" t="s">
        <v>1253</v>
      </c>
      <c r="AU212" s="23" t="s">
        <v>82</v>
      </c>
    </row>
    <row r="213" s="1" customFormat="1" ht="16.5" customHeight="1">
      <c r="B213" s="45"/>
      <c r="C213" s="236" t="s">
        <v>455</v>
      </c>
      <c r="D213" s="236" t="s">
        <v>222</v>
      </c>
      <c r="E213" s="237" t="s">
        <v>2735</v>
      </c>
      <c r="F213" s="238" t="s">
        <v>2736</v>
      </c>
      <c r="G213" s="239" t="s">
        <v>1734</v>
      </c>
      <c r="H213" s="240">
        <v>104</v>
      </c>
      <c r="I213" s="241"/>
      <c r="J213" s="242">
        <f>ROUND(I213*H213,2)</f>
        <v>0</v>
      </c>
      <c r="K213" s="238" t="s">
        <v>1685</v>
      </c>
      <c r="L213" s="71"/>
      <c r="M213" s="243" t="s">
        <v>21</v>
      </c>
      <c r="N213" s="244" t="s">
        <v>43</v>
      </c>
      <c r="O213" s="46"/>
      <c r="P213" s="221">
        <f>O213*H213</f>
        <v>0</v>
      </c>
      <c r="Q213" s="221">
        <v>0</v>
      </c>
      <c r="R213" s="221">
        <f>Q213*H213</f>
        <v>0</v>
      </c>
      <c r="S213" s="221">
        <v>0</v>
      </c>
      <c r="T213" s="222">
        <f>S213*H213</f>
        <v>0</v>
      </c>
      <c r="AR213" s="23" t="s">
        <v>188</v>
      </c>
      <c r="AT213" s="23" t="s">
        <v>222</v>
      </c>
      <c r="AU213" s="23" t="s">
        <v>82</v>
      </c>
      <c r="AY213" s="23" t="s">
        <v>181</v>
      </c>
      <c r="BE213" s="223">
        <f>IF(N213="základní",J213,0)</f>
        <v>0</v>
      </c>
      <c r="BF213" s="223">
        <f>IF(N213="snížená",J213,0)</f>
        <v>0</v>
      </c>
      <c r="BG213" s="223">
        <f>IF(N213="zákl. přenesená",J213,0)</f>
        <v>0</v>
      </c>
      <c r="BH213" s="223">
        <f>IF(N213="sníž. přenesená",J213,0)</f>
        <v>0</v>
      </c>
      <c r="BI213" s="223">
        <f>IF(N213="nulová",J213,0)</f>
        <v>0</v>
      </c>
      <c r="BJ213" s="23" t="s">
        <v>80</v>
      </c>
      <c r="BK213" s="223">
        <f>ROUND(I213*H213,2)</f>
        <v>0</v>
      </c>
      <c r="BL213" s="23" t="s">
        <v>188</v>
      </c>
      <c r="BM213" s="23" t="s">
        <v>2737</v>
      </c>
    </row>
    <row r="214" s="1" customFormat="1">
      <c r="B214" s="45"/>
      <c r="C214" s="73"/>
      <c r="D214" s="226" t="s">
        <v>1253</v>
      </c>
      <c r="E214" s="73"/>
      <c r="F214" s="249" t="s">
        <v>2738</v>
      </c>
      <c r="G214" s="73"/>
      <c r="H214" s="73"/>
      <c r="I214" s="183"/>
      <c r="J214" s="73"/>
      <c r="K214" s="73"/>
      <c r="L214" s="71"/>
      <c r="M214" s="250"/>
      <c r="N214" s="46"/>
      <c r="O214" s="46"/>
      <c r="P214" s="46"/>
      <c r="Q214" s="46"/>
      <c r="R214" s="46"/>
      <c r="S214" s="46"/>
      <c r="T214" s="94"/>
      <c r="AT214" s="23" t="s">
        <v>1253</v>
      </c>
      <c r="AU214" s="23" t="s">
        <v>82</v>
      </c>
    </row>
    <row r="215" s="1" customFormat="1" ht="16.5" customHeight="1">
      <c r="B215" s="45"/>
      <c r="C215" s="236" t="s">
        <v>459</v>
      </c>
      <c r="D215" s="236" t="s">
        <v>222</v>
      </c>
      <c r="E215" s="237" t="s">
        <v>2739</v>
      </c>
      <c r="F215" s="238" t="s">
        <v>2740</v>
      </c>
      <c r="G215" s="239" t="s">
        <v>1734</v>
      </c>
      <c r="H215" s="240">
        <v>13</v>
      </c>
      <c r="I215" s="241"/>
      <c r="J215" s="242">
        <f>ROUND(I215*H215,2)</f>
        <v>0</v>
      </c>
      <c r="K215" s="238" t="s">
        <v>1685</v>
      </c>
      <c r="L215" s="71"/>
      <c r="M215" s="243" t="s">
        <v>21</v>
      </c>
      <c r="N215" s="244" t="s">
        <v>43</v>
      </c>
      <c r="O215" s="46"/>
      <c r="P215" s="221">
        <f>O215*H215</f>
        <v>0</v>
      </c>
      <c r="Q215" s="221">
        <v>0</v>
      </c>
      <c r="R215" s="221">
        <f>Q215*H215</f>
        <v>0</v>
      </c>
      <c r="S215" s="221">
        <v>0</v>
      </c>
      <c r="T215" s="222">
        <f>S215*H215</f>
        <v>0</v>
      </c>
      <c r="AR215" s="23" t="s">
        <v>188</v>
      </c>
      <c r="AT215" s="23" t="s">
        <v>222</v>
      </c>
      <c r="AU215" s="23" t="s">
        <v>82</v>
      </c>
      <c r="AY215" s="23" t="s">
        <v>181</v>
      </c>
      <c r="BE215" s="223">
        <f>IF(N215="základní",J215,0)</f>
        <v>0</v>
      </c>
      <c r="BF215" s="223">
        <f>IF(N215="snížená",J215,0)</f>
        <v>0</v>
      </c>
      <c r="BG215" s="223">
        <f>IF(N215="zákl. přenesená",J215,0)</f>
        <v>0</v>
      </c>
      <c r="BH215" s="223">
        <f>IF(N215="sníž. přenesená",J215,0)</f>
        <v>0</v>
      </c>
      <c r="BI215" s="223">
        <f>IF(N215="nulová",J215,0)</f>
        <v>0</v>
      </c>
      <c r="BJ215" s="23" t="s">
        <v>80</v>
      </c>
      <c r="BK215" s="223">
        <f>ROUND(I215*H215,2)</f>
        <v>0</v>
      </c>
      <c r="BL215" s="23" t="s">
        <v>188</v>
      </c>
      <c r="BM215" s="23" t="s">
        <v>2741</v>
      </c>
    </row>
    <row r="216" s="1" customFormat="1">
      <c r="B216" s="45"/>
      <c r="C216" s="73"/>
      <c r="D216" s="226" t="s">
        <v>1253</v>
      </c>
      <c r="E216" s="73"/>
      <c r="F216" s="249" t="s">
        <v>2742</v>
      </c>
      <c r="G216" s="73"/>
      <c r="H216" s="73"/>
      <c r="I216" s="183"/>
      <c r="J216" s="73"/>
      <c r="K216" s="73"/>
      <c r="L216" s="71"/>
      <c r="M216" s="250"/>
      <c r="N216" s="46"/>
      <c r="O216" s="46"/>
      <c r="P216" s="46"/>
      <c r="Q216" s="46"/>
      <c r="R216" s="46"/>
      <c r="S216" s="46"/>
      <c r="T216" s="94"/>
      <c r="AT216" s="23" t="s">
        <v>1253</v>
      </c>
      <c r="AU216" s="23" t="s">
        <v>82</v>
      </c>
    </row>
    <row r="217" s="9" customFormat="1" ht="29.88" customHeight="1">
      <c r="B217" s="197"/>
      <c r="C217" s="198"/>
      <c r="D217" s="199" t="s">
        <v>71</v>
      </c>
      <c r="E217" s="259" t="s">
        <v>2743</v>
      </c>
      <c r="F217" s="259" t="s">
        <v>2744</v>
      </c>
      <c r="G217" s="198"/>
      <c r="H217" s="198"/>
      <c r="I217" s="201"/>
      <c r="J217" s="260">
        <f>BK217</f>
        <v>0</v>
      </c>
      <c r="K217" s="198"/>
      <c r="L217" s="203"/>
      <c r="M217" s="204"/>
      <c r="N217" s="205"/>
      <c r="O217" s="205"/>
      <c r="P217" s="206">
        <f>SUM(P218:P221)</f>
        <v>0</v>
      </c>
      <c r="Q217" s="205"/>
      <c r="R217" s="206">
        <f>SUM(R218:R221)</f>
        <v>0</v>
      </c>
      <c r="S217" s="205"/>
      <c r="T217" s="207">
        <f>SUM(T218:T221)</f>
        <v>0</v>
      </c>
      <c r="AR217" s="208" t="s">
        <v>80</v>
      </c>
      <c r="AT217" s="209" t="s">
        <v>71</v>
      </c>
      <c r="AU217" s="209" t="s">
        <v>80</v>
      </c>
      <c r="AY217" s="208" t="s">
        <v>181</v>
      </c>
      <c r="BK217" s="210">
        <f>SUM(BK218:BK221)</f>
        <v>0</v>
      </c>
    </row>
    <row r="218" s="1" customFormat="1" ht="16.5" customHeight="1">
      <c r="B218" s="45"/>
      <c r="C218" s="236" t="s">
        <v>463</v>
      </c>
      <c r="D218" s="236" t="s">
        <v>222</v>
      </c>
      <c r="E218" s="237" t="s">
        <v>2745</v>
      </c>
      <c r="F218" s="238" t="s">
        <v>2746</v>
      </c>
      <c r="G218" s="239" t="s">
        <v>1734</v>
      </c>
      <c r="H218" s="240">
        <v>523</v>
      </c>
      <c r="I218" s="241"/>
      <c r="J218" s="242">
        <f>ROUND(I218*H218,2)</f>
        <v>0</v>
      </c>
      <c r="K218" s="238" t="s">
        <v>1685</v>
      </c>
      <c r="L218" s="71"/>
      <c r="M218" s="243" t="s">
        <v>21</v>
      </c>
      <c r="N218" s="244" t="s">
        <v>43</v>
      </c>
      <c r="O218" s="46"/>
      <c r="P218" s="221">
        <f>O218*H218</f>
        <v>0</v>
      </c>
      <c r="Q218" s="221">
        <v>0</v>
      </c>
      <c r="R218" s="221">
        <f>Q218*H218</f>
        <v>0</v>
      </c>
      <c r="S218" s="221">
        <v>0</v>
      </c>
      <c r="T218" s="222">
        <f>S218*H218</f>
        <v>0</v>
      </c>
      <c r="AR218" s="23" t="s">
        <v>188</v>
      </c>
      <c r="AT218" s="23" t="s">
        <v>222</v>
      </c>
      <c r="AU218" s="23" t="s">
        <v>82</v>
      </c>
      <c r="AY218" s="23" t="s">
        <v>181</v>
      </c>
      <c r="BE218" s="223">
        <f>IF(N218="základní",J218,0)</f>
        <v>0</v>
      </c>
      <c r="BF218" s="223">
        <f>IF(N218="snížená",J218,0)</f>
        <v>0</v>
      </c>
      <c r="BG218" s="223">
        <f>IF(N218="zákl. přenesená",J218,0)</f>
        <v>0</v>
      </c>
      <c r="BH218" s="223">
        <f>IF(N218="sníž. přenesená",J218,0)</f>
        <v>0</v>
      </c>
      <c r="BI218" s="223">
        <f>IF(N218="nulová",J218,0)</f>
        <v>0</v>
      </c>
      <c r="BJ218" s="23" t="s">
        <v>80</v>
      </c>
      <c r="BK218" s="223">
        <f>ROUND(I218*H218,2)</f>
        <v>0</v>
      </c>
      <c r="BL218" s="23" t="s">
        <v>188</v>
      </c>
      <c r="BM218" s="23" t="s">
        <v>2747</v>
      </c>
    </row>
    <row r="219" s="1" customFormat="1">
      <c r="B219" s="45"/>
      <c r="C219" s="73"/>
      <c r="D219" s="226" t="s">
        <v>1253</v>
      </c>
      <c r="E219" s="73"/>
      <c r="F219" s="249" t="s">
        <v>2748</v>
      </c>
      <c r="G219" s="73"/>
      <c r="H219" s="73"/>
      <c r="I219" s="183"/>
      <c r="J219" s="73"/>
      <c r="K219" s="73"/>
      <c r="L219" s="71"/>
      <c r="M219" s="250"/>
      <c r="N219" s="46"/>
      <c r="O219" s="46"/>
      <c r="P219" s="46"/>
      <c r="Q219" s="46"/>
      <c r="R219" s="46"/>
      <c r="S219" s="46"/>
      <c r="T219" s="94"/>
      <c r="AT219" s="23" t="s">
        <v>1253</v>
      </c>
      <c r="AU219" s="23" t="s">
        <v>82</v>
      </c>
    </row>
    <row r="220" s="1" customFormat="1" ht="16.5" customHeight="1">
      <c r="B220" s="45"/>
      <c r="C220" s="236" t="s">
        <v>467</v>
      </c>
      <c r="D220" s="236" t="s">
        <v>222</v>
      </c>
      <c r="E220" s="237" t="s">
        <v>2749</v>
      </c>
      <c r="F220" s="238" t="s">
        <v>2750</v>
      </c>
      <c r="G220" s="239" t="s">
        <v>1734</v>
      </c>
      <c r="H220" s="240">
        <v>741</v>
      </c>
      <c r="I220" s="241"/>
      <c r="J220" s="242">
        <f>ROUND(I220*H220,2)</f>
        <v>0</v>
      </c>
      <c r="K220" s="238" t="s">
        <v>1685</v>
      </c>
      <c r="L220" s="71"/>
      <c r="M220" s="243" t="s">
        <v>21</v>
      </c>
      <c r="N220" s="244" t="s">
        <v>43</v>
      </c>
      <c r="O220" s="46"/>
      <c r="P220" s="221">
        <f>O220*H220</f>
        <v>0</v>
      </c>
      <c r="Q220" s="221">
        <v>0</v>
      </c>
      <c r="R220" s="221">
        <f>Q220*H220</f>
        <v>0</v>
      </c>
      <c r="S220" s="221">
        <v>0</v>
      </c>
      <c r="T220" s="222">
        <f>S220*H220</f>
        <v>0</v>
      </c>
      <c r="AR220" s="23" t="s">
        <v>188</v>
      </c>
      <c r="AT220" s="23" t="s">
        <v>222</v>
      </c>
      <c r="AU220" s="23" t="s">
        <v>82</v>
      </c>
      <c r="AY220" s="23" t="s">
        <v>181</v>
      </c>
      <c r="BE220" s="223">
        <f>IF(N220="základní",J220,0)</f>
        <v>0</v>
      </c>
      <c r="BF220" s="223">
        <f>IF(N220="snížená",J220,0)</f>
        <v>0</v>
      </c>
      <c r="BG220" s="223">
        <f>IF(N220="zákl. přenesená",J220,0)</f>
        <v>0</v>
      </c>
      <c r="BH220" s="223">
        <f>IF(N220="sníž. přenesená",J220,0)</f>
        <v>0</v>
      </c>
      <c r="BI220" s="223">
        <f>IF(N220="nulová",J220,0)</f>
        <v>0</v>
      </c>
      <c r="BJ220" s="23" t="s">
        <v>80</v>
      </c>
      <c r="BK220" s="223">
        <f>ROUND(I220*H220,2)</f>
        <v>0</v>
      </c>
      <c r="BL220" s="23" t="s">
        <v>188</v>
      </c>
      <c r="BM220" s="23" t="s">
        <v>2751</v>
      </c>
    </row>
    <row r="221" s="1" customFormat="1">
      <c r="B221" s="45"/>
      <c r="C221" s="73"/>
      <c r="D221" s="226" t="s">
        <v>1253</v>
      </c>
      <c r="E221" s="73"/>
      <c r="F221" s="249" t="s">
        <v>2752</v>
      </c>
      <c r="G221" s="73"/>
      <c r="H221" s="73"/>
      <c r="I221" s="183"/>
      <c r="J221" s="73"/>
      <c r="K221" s="73"/>
      <c r="L221" s="71"/>
      <c r="M221" s="250"/>
      <c r="N221" s="46"/>
      <c r="O221" s="46"/>
      <c r="P221" s="46"/>
      <c r="Q221" s="46"/>
      <c r="R221" s="46"/>
      <c r="S221" s="46"/>
      <c r="T221" s="94"/>
      <c r="AT221" s="23" t="s">
        <v>1253</v>
      </c>
      <c r="AU221" s="23" t="s">
        <v>82</v>
      </c>
    </row>
    <row r="222" s="9" customFormat="1" ht="29.88" customHeight="1">
      <c r="B222" s="197"/>
      <c r="C222" s="198"/>
      <c r="D222" s="199" t="s">
        <v>71</v>
      </c>
      <c r="E222" s="259" t="s">
        <v>2753</v>
      </c>
      <c r="F222" s="259" t="s">
        <v>2754</v>
      </c>
      <c r="G222" s="198"/>
      <c r="H222" s="198"/>
      <c r="I222" s="201"/>
      <c r="J222" s="260">
        <f>BK222</f>
        <v>0</v>
      </c>
      <c r="K222" s="198"/>
      <c r="L222" s="203"/>
      <c r="M222" s="204"/>
      <c r="N222" s="205"/>
      <c r="O222" s="205"/>
      <c r="P222" s="206">
        <f>SUM(P223:P232)</f>
        <v>0</v>
      </c>
      <c r="Q222" s="205"/>
      <c r="R222" s="206">
        <f>SUM(R223:R232)</f>
        <v>0</v>
      </c>
      <c r="S222" s="205"/>
      <c r="T222" s="207">
        <f>SUM(T223:T232)</f>
        <v>0</v>
      </c>
      <c r="AR222" s="208" t="s">
        <v>80</v>
      </c>
      <c r="AT222" s="209" t="s">
        <v>71</v>
      </c>
      <c r="AU222" s="209" t="s">
        <v>80</v>
      </c>
      <c r="AY222" s="208" t="s">
        <v>181</v>
      </c>
      <c r="BK222" s="210">
        <f>SUM(BK223:BK232)</f>
        <v>0</v>
      </c>
    </row>
    <row r="223" s="1" customFormat="1" ht="16.5" customHeight="1">
      <c r="B223" s="45"/>
      <c r="C223" s="236" t="s">
        <v>471</v>
      </c>
      <c r="D223" s="236" t="s">
        <v>222</v>
      </c>
      <c r="E223" s="237" t="s">
        <v>2755</v>
      </c>
      <c r="F223" s="238" t="s">
        <v>2756</v>
      </c>
      <c r="G223" s="239" t="s">
        <v>1734</v>
      </c>
      <c r="H223" s="240">
        <v>259</v>
      </c>
      <c r="I223" s="241"/>
      <c r="J223" s="242">
        <f>ROUND(I223*H223,2)</f>
        <v>0</v>
      </c>
      <c r="K223" s="238" t="s">
        <v>1685</v>
      </c>
      <c r="L223" s="71"/>
      <c r="M223" s="243" t="s">
        <v>21</v>
      </c>
      <c r="N223" s="244" t="s">
        <v>43</v>
      </c>
      <c r="O223" s="46"/>
      <c r="P223" s="221">
        <f>O223*H223</f>
        <v>0</v>
      </c>
      <c r="Q223" s="221">
        <v>0</v>
      </c>
      <c r="R223" s="221">
        <f>Q223*H223</f>
        <v>0</v>
      </c>
      <c r="S223" s="221">
        <v>0</v>
      </c>
      <c r="T223" s="222">
        <f>S223*H223</f>
        <v>0</v>
      </c>
      <c r="AR223" s="23" t="s">
        <v>188</v>
      </c>
      <c r="AT223" s="23" t="s">
        <v>222</v>
      </c>
      <c r="AU223" s="23" t="s">
        <v>82</v>
      </c>
      <c r="AY223" s="23" t="s">
        <v>181</v>
      </c>
      <c r="BE223" s="223">
        <f>IF(N223="základní",J223,0)</f>
        <v>0</v>
      </c>
      <c r="BF223" s="223">
        <f>IF(N223="snížená",J223,0)</f>
        <v>0</v>
      </c>
      <c r="BG223" s="223">
        <f>IF(N223="zákl. přenesená",J223,0)</f>
        <v>0</v>
      </c>
      <c r="BH223" s="223">
        <f>IF(N223="sníž. přenesená",J223,0)</f>
        <v>0</v>
      </c>
      <c r="BI223" s="223">
        <f>IF(N223="nulová",J223,0)</f>
        <v>0</v>
      </c>
      <c r="BJ223" s="23" t="s">
        <v>80</v>
      </c>
      <c r="BK223" s="223">
        <f>ROUND(I223*H223,2)</f>
        <v>0</v>
      </c>
      <c r="BL223" s="23" t="s">
        <v>188</v>
      </c>
      <c r="BM223" s="23" t="s">
        <v>2757</v>
      </c>
    </row>
    <row r="224" s="1" customFormat="1">
      <c r="B224" s="45"/>
      <c r="C224" s="73"/>
      <c r="D224" s="226" t="s">
        <v>1253</v>
      </c>
      <c r="E224" s="73"/>
      <c r="F224" s="249" t="s">
        <v>2758</v>
      </c>
      <c r="G224" s="73"/>
      <c r="H224" s="73"/>
      <c r="I224" s="183"/>
      <c r="J224" s="73"/>
      <c r="K224" s="73"/>
      <c r="L224" s="71"/>
      <c r="M224" s="250"/>
      <c r="N224" s="46"/>
      <c r="O224" s="46"/>
      <c r="P224" s="46"/>
      <c r="Q224" s="46"/>
      <c r="R224" s="46"/>
      <c r="S224" s="46"/>
      <c r="T224" s="94"/>
      <c r="AT224" s="23" t="s">
        <v>1253</v>
      </c>
      <c r="AU224" s="23" t="s">
        <v>82</v>
      </c>
    </row>
    <row r="225" s="1" customFormat="1" ht="16.5" customHeight="1">
      <c r="B225" s="45"/>
      <c r="C225" s="236" t="s">
        <v>475</v>
      </c>
      <c r="D225" s="236" t="s">
        <v>222</v>
      </c>
      <c r="E225" s="237" t="s">
        <v>2759</v>
      </c>
      <c r="F225" s="238" t="s">
        <v>2760</v>
      </c>
      <c r="G225" s="239" t="s">
        <v>1734</v>
      </c>
      <c r="H225" s="240">
        <v>64</v>
      </c>
      <c r="I225" s="241"/>
      <c r="J225" s="242">
        <f>ROUND(I225*H225,2)</f>
        <v>0</v>
      </c>
      <c r="K225" s="238" t="s">
        <v>1685</v>
      </c>
      <c r="L225" s="71"/>
      <c r="M225" s="243" t="s">
        <v>21</v>
      </c>
      <c r="N225" s="244" t="s">
        <v>43</v>
      </c>
      <c r="O225" s="46"/>
      <c r="P225" s="221">
        <f>O225*H225</f>
        <v>0</v>
      </c>
      <c r="Q225" s="221">
        <v>0</v>
      </c>
      <c r="R225" s="221">
        <f>Q225*H225</f>
        <v>0</v>
      </c>
      <c r="S225" s="221">
        <v>0</v>
      </c>
      <c r="T225" s="222">
        <f>S225*H225</f>
        <v>0</v>
      </c>
      <c r="AR225" s="23" t="s">
        <v>188</v>
      </c>
      <c r="AT225" s="23" t="s">
        <v>222</v>
      </c>
      <c r="AU225" s="23" t="s">
        <v>82</v>
      </c>
      <c r="AY225" s="23" t="s">
        <v>181</v>
      </c>
      <c r="BE225" s="223">
        <f>IF(N225="základní",J225,0)</f>
        <v>0</v>
      </c>
      <c r="BF225" s="223">
        <f>IF(N225="snížená",J225,0)</f>
        <v>0</v>
      </c>
      <c r="BG225" s="223">
        <f>IF(N225="zákl. přenesená",J225,0)</f>
        <v>0</v>
      </c>
      <c r="BH225" s="223">
        <f>IF(N225="sníž. přenesená",J225,0)</f>
        <v>0</v>
      </c>
      <c r="BI225" s="223">
        <f>IF(N225="nulová",J225,0)</f>
        <v>0</v>
      </c>
      <c r="BJ225" s="23" t="s">
        <v>80</v>
      </c>
      <c r="BK225" s="223">
        <f>ROUND(I225*H225,2)</f>
        <v>0</v>
      </c>
      <c r="BL225" s="23" t="s">
        <v>188</v>
      </c>
      <c r="BM225" s="23" t="s">
        <v>2761</v>
      </c>
    </row>
    <row r="226" s="1" customFormat="1">
      <c r="B226" s="45"/>
      <c r="C226" s="73"/>
      <c r="D226" s="226" t="s">
        <v>1253</v>
      </c>
      <c r="E226" s="73"/>
      <c r="F226" s="249" t="s">
        <v>2762</v>
      </c>
      <c r="G226" s="73"/>
      <c r="H226" s="73"/>
      <c r="I226" s="183"/>
      <c r="J226" s="73"/>
      <c r="K226" s="73"/>
      <c r="L226" s="71"/>
      <c r="M226" s="250"/>
      <c r="N226" s="46"/>
      <c r="O226" s="46"/>
      <c r="P226" s="46"/>
      <c r="Q226" s="46"/>
      <c r="R226" s="46"/>
      <c r="S226" s="46"/>
      <c r="T226" s="94"/>
      <c r="AT226" s="23" t="s">
        <v>1253</v>
      </c>
      <c r="AU226" s="23" t="s">
        <v>82</v>
      </c>
    </row>
    <row r="227" s="1" customFormat="1" ht="16.5" customHeight="1">
      <c r="B227" s="45"/>
      <c r="C227" s="236" t="s">
        <v>482</v>
      </c>
      <c r="D227" s="236" t="s">
        <v>222</v>
      </c>
      <c r="E227" s="237" t="s">
        <v>2763</v>
      </c>
      <c r="F227" s="238" t="s">
        <v>2764</v>
      </c>
      <c r="G227" s="239" t="s">
        <v>1734</v>
      </c>
      <c r="H227" s="240">
        <v>10</v>
      </c>
      <c r="I227" s="241"/>
      <c r="J227" s="242">
        <f>ROUND(I227*H227,2)</f>
        <v>0</v>
      </c>
      <c r="K227" s="238" t="s">
        <v>1685</v>
      </c>
      <c r="L227" s="71"/>
      <c r="M227" s="243" t="s">
        <v>21</v>
      </c>
      <c r="N227" s="244" t="s">
        <v>43</v>
      </c>
      <c r="O227" s="46"/>
      <c r="P227" s="221">
        <f>O227*H227</f>
        <v>0</v>
      </c>
      <c r="Q227" s="221">
        <v>0</v>
      </c>
      <c r="R227" s="221">
        <f>Q227*H227</f>
        <v>0</v>
      </c>
      <c r="S227" s="221">
        <v>0</v>
      </c>
      <c r="T227" s="222">
        <f>S227*H227</f>
        <v>0</v>
      </c>
      <c r="AR227" s="23" t="s">
        <v>188</v>
      </c>
      <c r="AT227" s="23" t="s">
        <v>222</v>
      </c>
      <c r="AU227" s="23" t="s">
        <v>82</v>
      </c>
      <c r="AY227" s="23" t="s">
        <v>181</v>
      </c>
      <c r="BE227" s="223">
        <f>IF(N227="základní",J227,0)</f>
        <v>0</v>
      </c>
      <c r="BF227" s="223">
        <f>IF(N227="snížená",J227,0)</f>
        <v>0</v>
      </c>
      <c r="BG227" s="223">
        <f>IF(N227="zákl. přenesená",J227,0)</f>
        <v>0</v>
      </c>
      <c r="BH227" s="223">
        <f>IF(N227="sníž. přenesená",J227,0)</f>
        <v>0</v>
      </c>
      <c r="BI227" s="223">
        <f>IF(N227="nulová",J227,0)</f>
        <v>0</v>
      </c>
      <c r="BJ227" s="23" t="s">
        <v>80</v>
      </c>
      <c r="BK227" s="223">
        <f>ROUND(I227*H227,2)</f>
        <v>0</v>
      </c>
      <c r="BL227" s="23" t="s">
        <v>188</v>
      </c>
      <c r="BM227" s="23" t="s">
        <v>2765</v>
      </c>
    </row>
    <row r="228" s="1" customFormat="1">
      <c r="B228" s="45"/>
      <c r="C228" s="73"/>
      <c r="D228" s="226" t="s">
        <v>1253</v>
      </c>
      <c r="E228" s="73"/>
      <c r="F228" s="249" t="s">
        <v>2766</v>
      </c>
      <c r="G228" s="73"/>
      <c r="H228" s="73"/>
      <c r="I228" s="183"/>
      <c r="J228" s="73"/>
      <c r="K228" s="73"/>
      <c r="L228" s="71"/>
      <c r="M228" s="250"/>
      <c r="N228" s="46"/>
      <c r="O228" s="46"/>
      <c r="P228" s="46"/>
      <c r="Q228" s="46"/>
      <c r="R228" s="46"/>
      <c r="S228" s="46"/>
      <c r="T228" s="94"/>
      <c r="AT228" s="23" t="s">
        <v>1253</v>
      </c>
      <c r="AU228" s="23" t="s">
        <v>82</v>
      </c>
    </row>
    <row r="229" s="1" customFormat="1" ht="16.5" customHeight="1">
      <c r="B229" s="45"/>
      <c r="C229" s="236" t="s">
        <v>486</v>
      </c>
      <c r="D229" s="236" t="s">
        <v>222</v>
      </c>
      <c r="E229" s="237" t="s">
        <v>2767</v>
      </c>
      <c r="F229" s="238" t="s">
        <v>2768</v>
      </c>
      <c r="G229" s="239" t="s">
        <v>1734</v>
      </c>
      <c r="H229" s="240">
        <v>10</v>
      </c>
      <c r="I229" s="241"/>
      <c r="J229" s="242">
        <f>ROUND(I229*H229,2)</f>
        <v>0</v>
      </c>
      <c r="K229" s="238" t="s">
        <v>1685</v>
      </c>
      <c r="L229" s="71"/>
      <c r="M229" s="243" t="s">
        <v>21</v>
      </c>
      <c r="N229" s="244" t="s">
        <v>43</v>
      </c>
      <c r="O229" s="46"/>
      <c r="P229" s="221">
        <f>O229*H229</f>
        <v>0</v>
      </c>
      <c r="Q229" s="221">
        <v>0</v>
      </c>
      <c r="R229" s="221">
        <f>Q229*H229</f>
        <v>0</v>
      </c>
      <c r="S229" s="221">
        <v>0</v>
      </c>
      <c r="T229" s="222">
        <f>S229*H229</f>
        <v>0</v>
      </c>
      <c r="AR229" s="23" t="s">
        <v>188</v>
      </c>
      <c r="AT229" s="23" t="s">
        <v>222</v>
      </c>
      <c r="AU229" s="23" t="s">
        <v>82</v>
      </c>
      <c r="AY229" s="23" t="s">
        <v>181</v>
      </c>
      <c r="BE229" s="223">
        <f>IF(N229="základní",J229,0)</f>
        <v>0</v>
      </c>
      <c r="BF229" s="223">
        <f>IF(N229="snížená",J229,0)</f>
        <v>0</v>
      </c>
      <c r="BG229" s="223">
        <f>IF(N229="zákl. přenesená",J229,0)</f>
        <v>0</v>
      </c>
      <c r="BH229" s="223">
        <f>IF(N229="sníž. přenesená",J229,0)</f>
        <v>0</v>
      </c>
      <c r="BI229" s="223">
        <f>IF(N229="nulová",J229,0)</f>
        <v>0</v>
      </c>
      <c r="BJ229" s="23" t="s">
        <v>80</v>
      </c>
      <c r="BK229" s="223">
        <f>ROUND(I229*H229,2)</f>
        <v>0</v>
      </c>
      <c r="BL229" s="23" t="s">
        <v>188</v>
      </c>
      <c r="BM229" s="23" t="s">
        <v>2769</v>
      </c>
    </row>
    <row r="230" s="1" customFormat="1">
      <c r="B230" s="45"/>
      <c r="C230" s="73"/>
      <c r="D230" s="226" t="s">
        <v>1253</v>
      </c>
      <c r="E230" s="73"/>
      <c r="F230" s="249" t="s">
        <v>2766</v>
      </c>
      <c r="G230" s="73"/>
      <c r="H230" s="73"/>
      <c r="I230" s="183"/>
      <c r="J230" s="73"/>
      <c r="K230" s="73"/>
      <c r="L230" s="71"/>
      <c r="M230" s="250"/>
      <c r="N230" s="46"/>
      <c r="O230" s="46"/>
      <c r="P230" s="46"/>
      <c r="Q230" s="46"/>
      <c r="R230" s="46"/>
      <c r="S230" s="46"/>
      <c r="T230" s="94"/>
      <c r="AT230" s="23" t="s">
        <v>1253</v>
      </c>
      <c r="AU230" s="23" t="s">
        <v>82</v>
      </c>
    </row>
    <row r="231" s="1" customFormat="1" ht="16.5" customHeight="1">
      <c r="B231" s="45"/>
      <c r="C231" s="236" t="s">
        <v>490</v>
      </c>
      <c r="D231" s="236" t="s">
        <v>222</v>
      </c>
      <c r="E231" s="237" t="s">
        <v>2770</v>
      </c>
      <c r="F231" s="238" t="s">
        <v>2771</v>
      </c>
      <c r="G231" s="239" t="s">
        <v>1734</v>
      </c>
      <c r="H231" s="240">
        <v>2</v>
      </c>
      <c r="I231" s="241"/>
      <c r="J231" s="242">
        <f>ROUND(I231*H231,2)</f>
        <v>0</v>
      </c>
      <c r="K231" s="238" t="s">
        <v>1685</v>
      </c>
      <c r="L231" s="71"/>
      <c r="M231" s="243" t="s">
        <v>21</v>
      </c>
      <c r="N231" s="244" t="s">
        <v>43</v>
      </c>
      <c r="O231" s="46"/>
      <c r="P231" s="221">
        <f>O231*H231</f>
        <v>0</v>
      </c>
      <c r="Q231" s="221">
        <v>0</v>
      </c>
      <c r="R231" s="221">
        <f>Q231*H231</f>
        <v>0</v>
      </c>
      <c r="S231" s="221">
        <v>0</v>
      </c>
      <c r="T231" s="222">
        <f>S231*H231</f>
        <v>0</v>
      </c>
      <c r="AR231" s="23" t="s">
        <v>188</v>
      </c>
      <c r="AT231" s="23" t="s">
        <v>222</v>
      </c>
      <c r="AU231" s="23" t="s">
        <v>82</v>
      </c>
      <c r="AY231" s="23" t="s">
        <v>181</v>
      </c>
      <c r="BE231" s="223">
        <f>IF(N231="základní",J231,0)</f>
        <v>0</v>
      </c>
      <c r="BF231" s="223">
        <f>IF(N231="snížená",J231,0)</f>
        <v>0</v>
      </c>
      <c r="BG231" s="223">
        <f>IF(N231="zákl. přenesená",J231,0)</f>
        <v>0</v>
      </c>
      <c r="BH231" s="223">
        <f>IF(N231="sníž. přenesená",J231,0)</f>
        <v>0</v>
      </c>
      <c r="BI231" s="223">
        <f>IF(N231="nulová",J231,0)</f>
        <v>0</v>
      </c>
      <c r="BJ231" s="23" t="s">
        <v>80</v>
      </c>
      <c r="BK231" s="223">
        <f>ROUND(I231*H231,2)</f>
        <v>0</v>
      </c>
      <c r="BL231" s="23" t="s">
        <v>188</v>
      </c>
      <c r="BM231" s="23" t="s">
        <v>2772</v>
      </c>
    </row>
    <row r="232" s="1" customFormat="1">
      <c r="B232" s="45"/>
      <c r="C232" s="73"/>
      <c r="D232" s="226" t="s">
        <v>1253</v>
      </c>
      <c r="E232" s="73"/>
      <c r="F232" s="249" t="s">
        <v>2773</v>
      </c>
      <c r="G232" s="73"/>
      <c r="H232" s="73"/>
      <c r="I232" s="183"/>
      <c r="J232" s="73"/>
      <c r="K232" s="73"/>
      <c r="L232" s="71"/>
      <c r="M232" s="250"/>
      <c r="N232" s="46"/>
      <c r="O232" s="46"/>
      <c r="P232" s="46"/>
      <c r="Q232" s="46"/>
      <c r="R232" s="46"/>
      <c r="S232" s="46"/>
      <c r="T232" s="94"/>
      <c r="AT232" s="23" t="s">
        <v>1253</v>
      </c>
      <c r="AU232" s="23" t="s">
        <v>82</v>
      </c>
    </row>
    <row r="233" s="9" customFormat="1" ht="29.88" customHeight="1">
      <c r="B233" s="197"/>
      <c r="C233" s="198"/>
      <c r="D233" s="199" t="s">
        <v>71</v>
      </c>
      <c r="E233" s="259" t="s">
        <v>2774</v>
      </c>
      <c r="F233" s="259" t="s">
        <v>2775</v>
      </c>
      <c r="G233" s="198"/>
      <c r="H233" s="198"/>
      <c r="I233" s="201"/>
      <c r="J233" s="260">
        <f>BK233</f>
        <v>0</v>
      </c>
      <c r="K233" s="198"/>
      <c r="L233" s="203"/>
      <c r="M233" s="204"/>
      <c r="N233" s="205"/>
      <c r="O233" s="205"/>
      <c r="P233" s="206">
        <f>SUM(P234:P239)</f>
        <v>0</v>
      </c>
      <c r="Q233" s="205"/>
      <c r="R233" s="206">
        <f>SUM(R234:R239)</f>
        <v>0</v>
      </c>
      <c r="S233" s="205"/>
      <c r="T233" s="207">
        <f>SUM(T234:T239)</f>
        <v>0</v>
      </c>
      <c r="AR233" s="208" t="s">
        <v>80</v>
      </c>
      <c r="AT233" s="209" t="s">
        <v>71</v>
      </c>
      <c r="AU233" s="209" t="s">
        <v>80</v>
      </c>
      <c r="AY233" s="208" t="s">
        <v>181</v>
      </c>
      <c r="BK233" s="210">
        <f>SUM(BK234:BK239)</f>
        <v>0</v>
      </c>
    </row>
    <row r="234" s="1" customFormat="1" ht="16.5" customHeight="1">
      <c r="B234" s="45"/>
      <c r="C234" s="236" t="s">
        <v>494</v>
      </c>
      <c r="D234" s="236" t="s">
        <v>222</v>
      </c>
      <c r="E234" s="237" t="s">
        <v>2776</v>
      </c>
      <c r="F234" s="238" t="s">
        <v>2777</v>
      </c>
      <c r="G234" s="239" t="s">
        <v>1734</v>
      </c>
      <c r="H234" s="240">
        <v>128</v>
      </c>
      <c r="I234" s="241"/>
      <c r="J234" s="242">
        <f>ROUND(I234*H234,2)</f>
        <v>0</v>
      </c>
      <c r="K234" s="238" t="s">
        <v>1685</v>
      </c>
      <c r="L234" s="71"/>
      <c r="M234" s="243" t="s">
        <v>21</v>
      </c>
      <c r="N234" s="244" t="s">
        <v>43</v>
      </c>
      <c r="O234" s="46"/>
      <c r="P234" s="221">
        <f>O234*H234</f>
        <v>0</v>
      </c>
      <c r="Q234" s="221">
        <v>0</v>
      </c>
      <c r="R234" s="221">
        <f>Q234*H234</f>
        <v>0</v>
      </c>
      <c r="S234" s="221">
        <v>0</v>
      </c>
      <c r="T234" s="222">
        <f>S234*H234</f>
        <v>0</v>
      </c>
      <c r="AR234" s="23" t="s">
        <v>188</v>
      </c>
      <c r="AT234" s="23" t="s">
        <v>222</v>
      </c>
      <c r="AU234" s="23" t="s">
        <v>82</v>
      </c>
      <c r="AY234" s="23" t="s">
        <v>181</v>
      </c>
      <c r="BE234" s="223">
        <f>IF(N234="základní",J234,0)</f>
        <v>0</v>
      </c>
      <c r="BF234" s="223">
        <f>IF(N234="snížená",J234,0)</f>
        <v>0</v>
      </c>
      <c r="BG234" s="223">
        <f>IF(N234="zákl. přenesená",J234,0)</f>
        <v>0</v>
      </c>
      <c r="BH234" s="223">
        <f>IF(N234="sníž. přenesená",J234,0)</f>
        <v>0</v>
      </c>
      <c r="BI234" s="223">
        <f>IF(N234="nulová",J234,0)</f>
        <v>0</v>
      </c>
      <c r="BJ234" s="23" t="s">
        <v>80</v>
      </c>
      <c r="BK234" s="223">
        <f>ROUND(I234*H234,2)</f>
        <v>0</v>
      </c>
      <c r="BL234" s="23" t="s">
        <v>188</v>
      </c>
      <c r="BM234" s="23" t="s">
        <v>2778</v>
      </c>
    </row>
    <row r="235" s="1" customFormat="1">
      <c r="B235" s="45"/>
      <c r="C235" s="73"/>
      <c r="D235" s="226" t="s">
        <v>1253</v>
      </c>
      <c r="E235" s="73"/>
      <c r="F235" s="249" t="s">
        <v>2779</v>
      </c>
      <c r="G235" s="73"/>
      <c r="H235" s="73"/>
      <c r="I235" s="183"/>
      <c r="J235" s="73"/>
      <c r="K235" s="73"/>
      <c r="L235" s="71"/>
      <c r="M235" s="250"/>
      <c r="N235" s="46"/>
      <c r="O235" s="46"/>
      <c r="P235" s="46"/>
      <c r="Q235" s="46"/>
      <c r="R235" s="46"/>
      <c r="S235" s="46"/>
      <c r="T235" s="94"/>
      <c r="AT235" s="23" t="s">
        <v>1253</v>
      </c>
      <c r="AU235" s="23" t="s">
        <v>82</v>
      </c>
    </row>
    <row r="236" s="1" customFormat="1" ht="16.5" customHeight="1">
      <c r="B236" s="45"/>
      <c r="C236" s="236" t="s">
        <v>498</v>
      </c>
      <c r="D236" s="236" t="s">
        <v>222</v>
      </c>
      <c r="E236" s="237" t="s">
        <v>2780</v>
      </c>
      <c r="F236" s="238" t="s">
        <v>2781</v>
      </c>
      <c r="G236" s="239" t="s">
        <v>361</v>
      </c>
      <c r="H236" s="240">
        <v>250</v>
      </c>
      <c r="I236" s="241"/>
      <c r="J236" s="242">
        <f>ROUND(I236*H236,2)</f>
        <v>0</v>
      </c>
      <c r="K236" s="238" t="s">
        <v>1685</v>
      </c>
      <c r="L236" s="71"/>
      <c r="M236" s="243" t="s">
        <v>21</v>
      </c>
      <c r="N236" s="244" t="s">
        <v>43</v>
      </c>
      <c r="O236" s="46"/>
      <c r="P236" s="221">
        <f>O236*H236</f>
        <v>0</v>
      </c>
      <c r="Q236" s="221">
        <v>0</v>
      </c>
      <c r="R236" s="221">
        <f>Q236*H236</f>
        <v>0</v>
      </c>
      <c r="S236" s="221">
        <v>0</v>
      </c>
      <c r="T236" s="222">
        <f>S236*H236</f>
        <v>0</v>
      </c>
      <c r="AR236" s="23" t="s">
        <v>188</v>
      </c>
      <c r="AT236" s="23" t="s">
        <v>222</v>
      </c>
      <c r="AU236" s="23" t="s">
        <v>82</v>
      </c>
      <c r="AY236" s="23" t="s">
        <v>181</v>
      </c>
      <c r="BE236" s="223">
        <f>IF(N236="základní",J236,0)</f>
        <v>0</v>
      </c>
      <c r="BF236" s="223">
        <f>IF(N236="snížená",J236,0)</f>
        <v>0</v>
      </c>
      <c r="BG236" s="223">
        <f>IF(N236="zákl. přenesená",J236,0)</f>
        <v>0</v>
      </c>
      <c r="BH236" s="223">
        <f>IF(N236="sníž. přenesená",J236,0)</f>
        <v>0</v>
      </c>
      <c r="BI236" s="223">
        <f>IF(N236="nulová",J236,0)</f>
        <v>0</v>
      </c>
      <c r="BJ236" s="23" t="s">
        <v>80</v>
      </c>
      <c r="BK236" s="223">
        <f>ROUND(I236*H236,2)</f>
        <v>0</v>
      </c>
      <c r="BL236" s="23" t="s">
        <v>188</v>
      </c>
      <c r="BM236" s="23" t="s">
        <v>2782</v>
      </c>
    </row>
    <row r="237" s="1" customFormat="1">
      <c r="B237" s="45"/>
      <c r="C237" s="73"/>
      <c r="D237" s="226" t="s">
        <v>1253</v>
      </c>
      <c r="E237" s="73"/>
      <c r="F237" s="249" t="s">
        <v>2783</v>
      </c>
      <c r="G237" s="73"/>
      <c r="H237" s="73"/>
      <c r="I237" s="183"/>
      <c r="J237" s="73"/>
      <c r="K237" s="73"/>
      <c r="L237" s="71"/>
      <c r="M237" s="250"/>
      <c r="N237" s="46"/>
      <c r="O237" s="46"/>
      <c r="P237" s="46"/>
      <c r="Q237" s="46"/>
      <c r="R237" s="46"/>
      <c r="S237" s="46"/>
      <c r="T237" s="94"/>
      <c r="AT237" s="23" t="s">
        <v>1253</v>
      </c>
      <c r="AU237" s="23" t="s">
        <v>82</v>
      </c>
    </row>
    <row r="238" s="1" customFormat="1" ht="16.5" customHeight="1">
      <c r="B238" s="45"/>
      <c r="C238" s="236" t="s">
        <v>502</v>
      </c>
      <c r="D238" s="236" t="s">
        <v>222</v>
      </c>
      <c r="E238" s="237" t="s">
        <v>2784</v>
      </c>
      <c r="F238" s="238" t="s">
        <v>2785</v>
      </c>
      <c r="G238" s="239" t="s">
        <v>361</v>
      </c>
      <c r="H238" s="240">
        <v>200</v>
      </c>
      <c r="I238" s="241"/>
      <c r="J238" s="242">
        <f>ROUND(I238*H238,2)</f>
        <v>0</v>
      </c>
      <c r="K238" s="238" t="s">
        <v>1685</v>
      </c>
      <c r="L238" s="71"/>
      <c r="M238" s="243" t="s">
        <v>21</v>
      </c>
      <c r="N238" s="244" t="s">
        <v>43</v>
      </c>
      <c r="O238" s="46"/>
      <c r="P238" s="221">
        <f>O238*H238</f>
        <v>0</v>
      </c>
      <c r="Q238" s="221">
        <v>0</v>
      </c>
      <c r="R238" s="221">
        <f>Q238*H238</f>
        <v>0</v>
      </c>
      <c r="S238" s="221">
        <v>0</v>
      </c>
      <c r="T238" s="222">
        <f>S238*H238</f>
        <v>0</v>
      </c>
      <c r="AR238" s="23" t="s">
        <v>188</v>
      </c>
      <c r="AT238" s="23" t="s">
        <v>222</v>
      </c>
      <c r="AU238" s="23" t="s">
        <v>82</v>
      </c>
      <c r="AY238" s="23" t="s">
        <v>181</v>
      </c>
      <c r="BE238" s="223">
        <f>IF(N238="základní",J238,0)</f>
        <v>0</v>
      </c>
      <c r="BF238" s="223">
        <f>IF(N238="snížená",J238,0)</f>
        <v>0</v>
      </c>
      <c r="BG238" s="223">
        <f>IF(N238="zákl. přenesená",J238,0)</f>
        <v>0</v>
      </c>
      <c r="BH238" s="223">
        <f>IF(N238="sníž. přenesená",J238,0)</f>
        <v>0</v>
      </c>
      <c r="BI238" s="223">
        <f>IF(N238="nulová",J238,0)</f>
        <v>0</v>
      </c>
      <c r="BJ238" s="23" t="s">
        <v>80</v>
      </c>
      <c r="BK238" s="223">
        <f>ROUND(I238*H238,2)</f>
        <v>0</v>
      </c>
      <c r="BL238" s="23" t="s">
        <v>188</v>
      </c>
      <c r="BM238" s="23" t="s">
        <v>2786</v>
      </c>
    </row>
    <row r="239" s="1" customFormat="1">
      <c r="B239" s="45"/>
      <c r="C239" s="73"/>
      <c r="D239" s="226" t="s">
        <v>1253</v>
      </c>
      <c r="E239" s="73"/>
      <c r="F239" s="249" t="s">
        <v>2787</v>
      </c>
      <c r="G239" s="73"/>
      <c r="H239" s="73"/>
      <c r="I239" s="183"/>
      <c r="J239" s="73"/>
      <c r="K239" s="73"/>
      <c r="L239" s="71"/>
      <c r="M239" s="250"/>
      <c r="N239" s="46"/>
      <c r="O239" s="46"/>
      <c r="P239" s="46"/>
      <c r="Q239" s="46"/>
      <c r="R239" s="46"/>
      <c r="S239" s="46"/>
      <c r="T239" s="94"/>
      <c r="AT239" s="23" t="s">
        <v>1253</v>
      </c>
      <c r="AU239" s="23" t="s">
        <v>82</v>
      </c>
    </row>
    <row r="240" s="9" customFormat="1" ht="29.88" customHeight="1">
      <c r="B240" s="197"/>
      <c r="C240" s="198"/>
      <c r="D240" s="199" t="s">
        <v>71</v>
      </c>
      <c r="E240" s="259" t="s">
        <v>2788</v>
      </c>
      <c r="F240" s="259" t="s">
        <v>2789</v>
      </c>
      <c r="G240" s="198"/>
      <c r="H240" s="198"/>
      <c r="I240" s="201"/>
      <c r="J240" s="260">
        <f>BK240</f>
        <v>0</v>
      </c>
      <c r="K240" s="198"/>
      <c r="L240" s="203"/>
      <c r="M240" s="204"/>
      <c r="N240" s="205"/>
      <c r="O240" s="205"/>
      <c r="P240" s="206">
        <f>SUM(P241:P244)</f>
        <v>0</v>
      </c>
      <c r="Q240" s="205"/>
      <c r="R240" s="206">
        <f>SUM(R241:R244)</f>
        <v>0</v>
      </c>
      <c r="S240" s="205"/>
      <c r="T240" s="207">
        <f>SUM(T241:T244)</f>
        <v>0</v>
      </c>
      <c r="AR240" s="208" t="s">
        <v>80</v>
      </c>
      <c r="AT240" s="209" t="s">
        <v>71</v>
      </c>
      <c r="AU240" s="209" t="s">
        <v>80</v>
      </c>
      <c r="AY240" s="208" t="s">
        <v>181</v>
      </c>
      <c r="BK240" s="210">
        <f>SUM(BK241:BK244)</f>
        <v>0</v>
      </c>
    </row>
    <row r="241" s="1" customFormat="1" ht="16.5" customHeight="1">
      <c r="B241" s="45"/>
      <c r="C241" s="236" t="s">
        <v>506</v>
      </c>
      <c r="D241" s="236" t="s">
        <v>222</v>
      </c>
      <c r="E241" s="237" t="s">
        <v>2790</v>
      </c>
      <c r="F241" s="238" t="s">
        <v>2791</v>
      </c>
      <c r="G241" s="239" t="s">
        <v>361</v>
      </c>
      <c r="H241" s="240">
        <v>200</v>
      </c>
      <c r="I241" s="241"/>
      <c r="J241" s="242">
        <f>ROUND(I241*H241,2)</f>
        <v>0</v>
      </c>
      <c r="K241" s="238" t="s">
        <v>1685</v>
      </c>
      <c r="L241" s="71"/>
      <c r="M241" s="243" t="s">
        <v>21</v>
      </c>
      <c r="N241" s="244" t="s">
        <v>43</v>
      </c>
      <c r="O241" s="46"/>
      <c r="P241" s="221">
        <f>O241*H241</f>
        <v>0</v>
      </c>
      <c r="Q241" s="221">
        <v>0</v>
      </c>
      <c r="R241" s="221">
        <f>Q241*H241</f>
        <v>0</v>
      </c>
      <c r="S241" s="221">
        <v>0</v>
      </c>
      <c r="T241" s="222">
        <f>S241*H241</f>
        <v>0</v>
      </c>
      <c r="AR241" s="23" t="s">
        <v>188</v>
      </c>
      <c r="AT241" s="23" t="s">
        <v>222</v>
      </c>
      <c r="AU241" s="23" t="s">
        <v>82</v>
      </c>
      <c r="AY241" s="23" t="s">
        <v>181</v>
      </c>
      <c r="BE241" s="223">
        <f>IF(N241="základní",J241,0)</f>
        <v>0</v>
      </c>
      <c r="BF241" s="223">
        <f>IF(N241="snížená",J241,0)</f>
        <v>0</v>
      </c>
      <c r="BG241" s="223">
        <f>IF(N241="zákl. přenesená",J241,0)</f>
        <v>0</v>
      </c>
      <c r="BH241" s="223">
        <f>IF(N241="sníž. přenesená",J241,0)</f>
        <v>0</v>
      </c>
      <c r="BI241" s="223">
        <f>IF(N241="nulová",J241,0)</f>
        <v>0</v>
      </c>
      <c r="BJ241" s="23" t="s">
        <v>80</v>
      </c>
      <c r="BK241" s="223">
        <f>ROUND(I241*H241,2)</f>
        <v>0</v>
      </c>
      <c r="BL241" s="23" t="s">
        <v>188</v>
      </c>
      <c r="BM241" s="23" t="s">
        <v>2792</v>
      </c>
    </row>
    <row r="242" s="1" customFormat="1">
      <c r="B242" s="45"/>
      <c r="C242" s="73"/>
      <c r="D242" s="226" t="s">
        <v>1253</v>
      </c>
      <c r="E242" s="73"/>
      <c r="F242" s="249" t="s">
        <v>2787</v>
      </c>
      <c r="G242" s="73"/>
      <c r="H242" s="73"/>
      <c r="I242" s="183"/>
      <c r="J242" s="73"/>
      <c r="K242" s="73"/>
      <c r="L242" s="71"/>
      <c r="M242" s="250"/>
      <c r="N242" s="46"/>
      <c r="O242" s="46"/>
      <c r="P242" s="46"/>
      <c r="Q242" s="46"/>
      <c r="R242" s="46"/>
      <c r="S242" s="46"/>
      <c r="T242" s="94"/>
      <c r="AT242" s="23" t="s">
        <v>1253</v>
      </c>
      <c r="AU242" s="23" t="s">
        <v>82</v>
      </c>
    </row>
    <row r="243" s="1" customFormat="1" ht="16.5" customHeight="1">
      <c r="B243" s="45"/>
      <c r="C243" s="236" t="s">
        <v>510</v>
      </c>
      <c r="D243" s="236" t="s">
        <v>222</v>
      </c>
      <c r="E243" s="237" t="s">
        <v>2793</v>
      </c>
      <c r="F243" s="238" t="s">
        <v>2794</v>
      </c>
      <c r="G243" s="239" t="s">
        <v>361</v>
      </c>
      <c r="H243" s="240">
        <v>50</v>
      </c>
      <c r="I243" s="241"/>
      <c r="J243" s="242">
        <f>ROUND(I243*H243,2)</f>
        <v>0</v>
      </c>
      <c r="K243" s="238" t="s">
        <v>1685</v>
      </c>
      <c r="L243" s="71"/>
      <c r="M243" s="243" t="s">
        <v>21</v>
      </c>
      <c r="N243" s="244" t="s">
        <v>43</v>
      </c>
      <c r="O243" s="46"/>
      <c r="P243" s="221">
        <f>O243*H243</f>
        <v>0</v>
      </c>
      <c r="Q243" s="221">
        <v>0</v>
      </c>
      <c r="R243" s="221">
        <f>Q243*H243</f>
        <v>0</v>
      </c>
      <c r="S243" s="221">
        <v>0</v>
      </c>
      <c r="T243" s="222">
        <f>S243*H243</f>
        <v>0</v>
      </c>
      <c r="AR243" s="23" t="s">
        <v>188</v>
      </c>
      <c r="AT243" s="23" t="s">
        <v>222</v>
      </c>
      <c r="AU243" s="23" t="s">
        <v>82</v>
      </c>
      <c r="AY243" s="23" t="s">
        <v>181</v>
      </c>
      <c r="BE243" s="223">
        <f>IF(N243="základní",J243,0)</f>
        <v>0</v>
      </c>
      <c r="BF243" s="223">
        <f>IF(N243="snížená",J243,0)</f>
        <v>0</v>
      </c>
      <c r="BG243" s="223">
        <f>IF(N243="zákl. přenesená",J243,0)</f>
        <v>0</v>
      </c>
      <c r="BH243" s="223">
        <f>IF(N243="sníž. přenesená",J243,0)</f>
        <v>0</v>
      </c>
      <c r="BI243" s="223">
        <f>IF(N243="nulová",J243,0)</f>
        <v>0</v>
      </c>
      <c r="BJ243" s="23" t="s">
        <v>80</v>
      </c>
      <c r="BK243" s="223">
        <f>ROUND(I243*H243,2)</f>
        <v>0</v>
      </c>
      <c r="BL243" s="23" t="s">
        <v>188</v>
      </c>
      <c r="BM243" s="23" t="s">
        <v>2795</v>
      </c>
    </row>
    <row r="244" s="1" customFormat="1">
      <c r="B244" s="45"/>
      <c r="C244" s="73"/>
      <c r="D244" s="226" t="s">
        <v>1253</v>
      </c>
      <c r="E244" s="73"/>
      <c r="F244" s="249" t="s">
        <v>2796</v>
      </c>
      <c r="G244" s="73"/>
      <c r="H244" s="73"/>
      <c r="I244" s="183"/>
      <c r="J244" s="73"/>
      <c r="K244" s="73"/>
      <c r="L244" s="71"/>
      <c r="M244" s="250"/>
      <c r="N244" s="46"/>
      <c r="O244" s="46"/>
      <c r="P244" s="46"/>
      <c r="Q244" s="46"/>
      <c r="R244" s="46"/>
      <c r="S244" s="46"/>
      <c r="T244" s="94"/>
      <c r="AT244" s="23" t="s">
        <v>1253</v>
      </c>
      <c r="AU244" s="23" t="s">
        <v>82</v>
      </c>
    </row>
    <row r="245" s="9" customFormat="1" ht="29.88" customHeight="1">
      <c r="B245" s="197"/>
      <c r="C245" s="198"/>
      <c r="D245" s="199" t="s">
        <v>71</v>
      </c>
      <c r="E245" s="259" t="s">
        <v>2797</v>
      </c>
      <c r="F245" s="259" t="s">
        <v>2798</v>
      </c>
      <c r="G245" s="198"/>
      <c r="H245" s="198"/>
      <c r="I245" s="201"/>
      <c r="J245" s="260">
        <f>BK245</f>
        <v>0</v>
      </c>
      <c r="K245" s="198"/>
      <c r="L245" s="203"/>
      <c r="M245" s="204"/>
      <c r="N245" s="205"/>
      <c r="O245" s="205"/>
      <c r="P245" s="206">
        <f>SUM(P246:P259)</f>
        <v>0</v>
      </c>
      <c r="Q245" s="205"/>
      <c r="R245" s="206">
        <f>SUM(R246:R259)</f>
        <v>0</v>
      </c>
      <c r="S245" s="205"/>
      <c r="T245" s="207">
        <f>SUM(T246:T259)</f>
        <v>0</v>
      </c>
      <c r="AR245" s="208" t="s">
        <v>80</v>
      </c>
      <c r="AT245" s="209" t="s">
        <v>71</v>
      </c>
      <c r="AU245" s="209" t="s">
        <v>80</v>
      </c>
      <c r="AY245" s="208" t="s">
        <v>181</v>
      </c>
      <c r="BK245" s="210">
        <f>SUM(BK246:BK259)</f>
        <v>0</v>
      </c>
    </row>
    <row r="246" s="1" customFormat="1" ht="25.5" customHeight="1">
      <c r="B246" s="45"/>
      <c r="C246" s="236" t="s">
        <v>516</v>
      </c>
      <c r="D246" s="236" t="s">
        <v>222</v>
      </c>
      <c r="E246" s="237" t="s">
        <v>2799</v>
      </c>
      <c r="F246" s="238" t="s">
        <v>2800</v>
      </c>
      <c r="G246" s="239" t="s">
        <v>1734</v>
      </c>
      <c r="H246" s="240">
        <v>21</v>
      </c>
      <c r="I246" s="241"/>
      <c r="J246" s="242">
        <f>ROUND(I246*H246,2)</f>
        <v>0</v>
      </c>
      <c r="K246" s="238" t="s">
        <v>1685</v>
      </c>
      <c r="L246" s="71"/>
      <c r="M246" s="243" t="s">
        <v>21</v>
      </c>
      <c r="N246" s="244" t="s">
        <v>43</v>
      </c>
      <c r="O246" s="46"/>
      <c r="P246" s="221">
        <f>O246*H246</f>
        <v>0</v>
      </c>
      <c r="Q246" s="221">
        <v>0</v>
      </c>
      <c r="R246" s="221">
        <f>Q246*H246</f>
        <v>0</v>
      </c>
      <c r="S246" s="221">
        <v>0</v>
      </c>
      <c r="T246" s="222">
        <f>S246*H246</f>
        <v>0</v>
      </c>
      <c r="AR246" s="23" t="s">
        <v>188</v>
      </c>
      <c r="AT246" s="23" t="s">
        <v>222</v>
      </c>
      <c r="AU246" s="23" t="s">
        <v>82</v>
      </c>
      <c r="AY246" s="23" t="s">
        <v>181</v>
      </c>
      <c r="BE246" s="223">
        <f>IF(N246="základní",J246,0)</f>
        <v>0</v>
      </c>
      <c r="BF246" s="223">
        <f>IF(N246="snížená",J246,0)</f>
        <v>0</v>
      </c>
      <c r="BG246" s="223">
        <f>IF(N246="zákl. přenesená",J246,0)</f>
        <v>0</v>
      </c>
      <c r="BH246" s="223">
        <f>IF(N246="sníž. přenesená",J246,0)</f>
        <v>0</v>
      </c>
      <c r="BI246" s="223">
        <f>IF(N246="nulová",J246,0)</f>
        <v>0</v>
      </c>
      <c r="BJ246" s="23" t="s">
        <v>80</v>
      </c>
      <c r="BK246" s="223">
        <f>ROUND(I246*H246,2)</f>
        <v>0</v>
      </c>
      <c r="BL246" s="23" t="s">
        <v>188</v>
      </c>
      <c r="BM246" s="23" t="s">
        <v>2801</v>
      </c>
    </row>
    <row r="247" s="1" customFormat="1">
      <c r="B247" s="45"/>
      <c r="C247" s="73"/>
      <c r="D247" s="226" t="s">
        <v>1253</v>
      </c>
      <c r="E247" s="73"/>
      <c r="F247" s="249" t="s">
        <v>2802</v>
      </c>
      <c r="G247" s="73"/>
      <c r="H247" s="73"/>
      <c r="I247" s="183"/>
      <c r="J247" s="73"/>
      <c r="K247" s="73"/>
      <c r="L247" s="71"/>
      <c r="M247" s="250"/>
      <c r="N247" s="46"/>
      <c r="O247" s="46"/>
      <c r="P247" s="46"/>
      <c r="Q247" s="46"/>
      <c r="R247" s="46"/>
      <c r="S247" s="46"/>
      <c r="T247" s="94"/>
      <c r="AT247" s="23" t="s">
        <v>1253</v>
      </c>
      <c r="AU247" s="23" t="s">
        <v>82</v>
      </c>
    </row>
    <row r="248" s="1" customFormat="1" ht="25.5" customHeight="1">
      <c r="B248" s="45"/>
      <c r="C248" s="236" t="s">
        <v>520</v>
      </c>
      <c r="D248" s="236" t="s">
        <v>222</v>
      </c>
      <c r="E248" s="237" t="s">
        <v>2803</v>
      </c>
      <c r="F248" s="238" t="s">
        <v>2804</v>
      </c>
      <c r="G248" s="239" t="s">
        <v>1734</v>
      </c>
      <c r="H248" s="240">
        <v>26</v>
      </c>
      <c r="I248" s="241"/>
      <c r="J248" s="242">
        <f>ROUND(I248*H248,2)</f>
        <v>0</v>
      </c>
      <c r="K248" s="238" t="s">
        <v>1685</v>
      </c>
      <c r="L248" s="71"/>
      <c r="M248" s="243" t="s">
        <v>21</v>
      </c>
      <c r="N248" s="244" t="s">
        <v>43</v>
      </c>
      <c r="O248" s="46"/>
      <c r="P248" s="221">
        <f>O248*H248</f>
        <v>0</v>
      </c>
      <c r="Q248" s="221">
        <v>0</v>
      </c>
      <c r="R248" s="221">
        <f>Q248*H248</f>
        <v>0</v>
      </c>
      <c r="S248" s="221">
        <v>0</v>
      </c>
      <c r="T248" s="222">
        <f>S248*H248</f>
        <v>0</v>
      </c>
      <c r="AR248" s="23" t="s">
        <v>188</v>
      </c>
      <c r="AT248" s="23" t="s">
        <v>222</v>
      </c>
      <c r="AU248" s="23" t="s">
        <v>82</v>
      </c>
      <c r="AY248" s="23" t="s">
        <v>181</v>
      </c>
      <c r="BE248" s="223">
        <f>IF(N248="základní",J248,0)</f>
        <v>0</v>
      </c>
      <c r="BF248" s="223">
        <f>IF(N248="snížená",J248,0)</f>
        <v>0</v>
      </c>
      <c r="BG248" s="223">
        <f>IF(N248="zákl. přenesená",J248,0)</f>
        <v>0</v>
      </c>
      <c r="BH248" s="223">
        <f>IF(N248="sníž. přenesená",J248,0)</f>
        <v>0</v>
      </c>
      <c r="BI248" s="223">
        <f>IF(N248="nulová",J248,0)</f>
        <v>0</v>
      </c>
      <c r="BJ248" s="23" t="s">
        <v>80</v>
      </c>
      <c r="BK248" s="223">
        <f>ROUND(I248*H248,2)</f>
        <v>0</v>
      </c>
      <c r="BL248" s="23" t="s">
        <v>188</v>
      </c>
      <c r="BM248" s="23" t="s">
        <v>2805</v>
      </c>
    </row>
    <row r="249" s="1" customFormat="1">
      <c r="B249" s="45"/>
      <c r="C249" s="73"/>
      <c r="D249" s="226" t="s">
        <v>1253</v>
      </c>
      <c r="E249" s="73"/>
      <c r="F249" s="249" t="s">
        <v>2806</v>
      </c>
      <c r="G249" s="73"/>
      <c r="H249" s="73"/>
      <c r="I249" s="183"/>
      <c r="J249" s="73"/>
      <c r="K249" s="73"/>
      <c r="L249" s="71"/>
      <c r="M249" s="250"/>
      <c r="N249" s="46"/>
      <c r="O249" s="46"/>
      <c r="P249" s="46"/>
      <c r="Q249" s="46"/>
      <c r="R249" s="46"/>
      <c r="S249" s="46"/>
      <c r="T249" s="94"/>
      <c r="AT249" s="23" t="s">
        <v>1253</v>
      </c>
      <c r="AU249" s="23" t="s">
        <v>82</v>
      </c>
    </row>
    <row r="250" s="1" customFormat="1" ht="25.5" customHeight="1">
      <c r="B250" s="45"/>
      <c r="C250" s="236" t="s">
        <v>524</v>
      </c>
      <c r="D250" s="236" t="s">
        <v>222</v>
      </c>
      <c r="E250" s="237" t="s">
        <v>2807</v>
      </c>
      <c r="F250" s="238" t="s">
        <v>2808</v>
      </c>
      <c r="G250" s="239" t="s">
        <v>1734</v>
      </c>
      <c r="H250" s="240">
        <v>23</v>
      </c>
      <c r="I250" s="241"/>
      <c r="J250" s="242">
        <f>ROUND(I250*H250,2)</f>
        <v>0</v>
      </c>
      <c r="K250" s="238" t="s">
        <v>1685</v>
      </c>
      <c r="L250" s="71"/>
      <c r="M250" s="243" t="s">
        <v>21</v>
      </c>
      <c r="N250" s="244" t="s">
        <v>43</v>
      </c>
      <c r="O250" s="46"/>
      <c r="P250" s="221">
        <f>O250*H250</f>
        <v>0</v>
      </c>
      <c r="Q250" s="221">
        <v>0</v>
      </c>
      <c r="R250" s="221">
        <f>Q250*H250</f>
        <v>0</v>
      </c>
      <c r="S250" s="221">
        <v>0</v>
      </c>
      <c r="T250" s="222">
        <f>S250*H250</f>
        <v>0</v>
      </c>
      <c r="AR250" s="23" t="s">
        <v>188</v>
      </c>
      <c r="AT250" s="23" t="s">
        <v>222</v>
      </c>
      <c r="AU250" s="23" t="s">
        <v>82</v>
      </c>
      <c r="AY250" s="23" t="s">
        <v>181</v>
      </c>
      <c r="BE250" s="223">
        <f>IF(N250="základní",J250,0)</f>
        <v>0</v>
      </c>
      <c r="BF250" s="223">
        <f>IF(N250="snížená",J250,0)</f>
        <v>0</v>
      </c>
      <c r="BG250" s="223">
        <f>IF(N250="zákl. přenesená",J250,0)</f>
        <v>0</v>
      </c>
      <c r="BH250" s="223">
        <f>IF(N250="sníž. přenesená",J250,0)</f>
        <v>0</v>
      </c>
      <c r="BI250" s="223">
        <f>IF(N250="nulová",J250,0)</f>
        <v>0</v>
      </c>
      <c r="BJ250" s="23" t="s">
        <v>80</v>
      </c>
      <c r="BK250" s="223">
        <f>ROUND(I250*H250,2)</f>
        <v>0</v>
      </c>
      <c r="BL250" s="23" t="s">
        <v>188</v>
      </c>
      <c r="BM250" s="23" t="s">
        <v>2809</v>
      </c>
    </row>
    <row r="251" s="1" customFormat="1">
      <c r="B251" s="45"/>
      <c r="C251" s="73"/>
      <c r="D251" s="226" t="s">
        <v>1253</v>
      </c>
      <c r="E251" s="73"/>
      <c r="F251" s="249" t="s">
        <v>2810</v>
      </c>
      <c r="G251" s="73"/>
      <c r="H251" s="73"/>
      <c r="I251" s="183"/>
      <c r="J251" s="73"/>
      <c r="K251" s="73"/>
      <c r="L251" s="71"/>
      <c r="M251" s="250"/>
      <c r="N251" s="46"/>
      <c r="O251" s="46"/>
      <c r="P251" s="46"/>
      <c r="Q251" s="46"/>
      <c r="R251" s="46"/>
      <c r="S251" s="46"/>
      <c r="T251" s="94"/>
      <c r="AT251" s="23" t="s">
        <v>1253</v>
      </c>
      <c r="AU251" s="23" t="s">
        <v>82</v>
      </c>
    </row>
    <row r="252" s="1" customFormat="1" ht="25.5" customHeight="1">
      <c r="B252" s="45"/>
      <c r="C252" s="236" t="s">
        <v>530</v>
      </c>
      <c r="D252" s="236" t="s">
        <v>222</v>
      </c>
      <c r="E252" s="237" t="s">
        <v>2811</v>
      </c>
      <c r="F252" s="238" t="s">
        <v>2812</v>
      </c>
      <c r="G252" s="239" t="s">
        <v>1734</v>
      </c>
      <c r="H252" s="240">
        <v>1</v>
      </c>
      <c r="I252" s="241"/>
      <c r="J252" s="242">
        <f>ROUND(I252*H252,2)</f>
        <v>0</v>
      </c>
      <c r="K252" s="238" t="s">
        <v>1685</v>
      </c>
      <c r="L252" s="71"/>
      <c r="M252" s="243" t="s">
        <v>21</v>
      </c>
      <c r="N252" s="244" t="s">
        <v>43</v>
      </c>
      <c r="O252" s="46"/>
      <c r="P252" s="221">
        <f>O252*H252</f>
        <v>0</v>
      </c>
      <c r="Q252" s="221">
        <v>0</v>
      </c>
      <c r="R252" s="221">
        <f>Q252*H252</f>
        <v>0</v>
      </c>
      <c r="S252" s="221">
        <v>0</v>
      </c>
      <c r="T252" s="222">
        <f>S252*H252</f>
        <v>0</v>
      </c>
      <c r="AR252" s="23" t="s">
        <v>188</v>
      </c>
      <c r="AT252" s="23" t="s">
        <v>222</v>
      </c>
      <c r="AU252" s="23" t="s">
        <v>82</v>
      </c>
      <c r="AY252" s="23" t="s">
        <v>181</v>
      </c>
      <c r="BE252" s="223">
        <f>IF(N252="základní",J252,0)</f>
        <v>0</v>
      </c>
      <c r="BF252" s="223">
        <f>IF(N252="snížená",J252,0)</f>
        <v>0</v>
      </c>
      <c r="BG252" s="223">
        <f>IF(N252="zákl. přenesená",J252,0)</f>
        <v>0</v>
      </c>
      <c r="BH252" s="223">
        <f>IF(N252="sníž. přenesená",J252,0)</f>
        <v>0</v>
      </c>
      <c r="BI252" s="223">
        <f>IF(N252="nulová",J252,0)</f>
        <v>0</v>
      </c>
      <c r="BJ252" s="23" t="s">
        <v>80</v>
      </c>
      <c r="BK252" s="223">
        <f>ROUND(I252*H252,2)</f>
        <v>0</v>
      </c>
      <c r="BL252" s="23" t="s">
        <v>188</v>
      </c>
      <c r="BM252" s="23" t="s">
        <v>2813</v>
      </c>
    </row>
    <row r="253" s="1" customFormat="1">
      <c r="B253" s="45"/>
      <c r="C253" s="73"/>
      <c r="D253" s="226" t="s">
        <v>1253</v>
      </c>
      <c r="E253" s="73"/>
      <c r="F253" s="249" t="s">
        <v>2814</v>
      </c>
      <c r="G253" s="73"/>
      <c r="H253" s="73"/>
      <c r="I253" s="183"/>
      <c r="J253" s="73"/>
      <c r="K253" s="73"/>
      <c r="L253" s="71"/>
      <c r="M253" s="250"/>
      <c r="N253" s="46"/>
      <c r="O253" s="46"/>
      <c r="P253" s="46"/>
      <c r="Q253" s="46"/>
      <c r="R253" s="46"/>
      <c r="S253" s="46"/>
      <c r="T253" s="94"/>
      <c r="AT253" s="23" t="s">
        <v>1253</v>
      </c>
      <c r="AU253" s="23" t="s">
        <v>82</v>
      </c>
    </row>
    <row r="254" s="1" customFormat="1" ht="25.5" customHeight="1">
      <c r="B254" s="45"/>
      <c r="C254" s="236" t="s">
        <v>535</v>
      </c>
      <c r="D254" s="236" t="s">
        <v>222</v>
      </c>
      <c r="E254" s="237" t="s">
        <v>2815</v>
      </c>
      <c r="F254" s="238" t="s">
        <v>2816</v>
      </c>
      <c r="G254" s="239" t="s">
        <v>1734</v>
      </c>
      <c r="H254" s="240">
        <v>24</v>
      </c>
      <c r="I254" s="241"/>
      <c r="J254" s="242">
        <f>ROUND(I254*H254,2)</f>
        <v>0</v>
      </c>
      <c r="K254" s="238" t="s">
        <v>1685</v>
      </c>
      <c r="L254" s="71"/>
      <c r="M254" s="243" t="s">
        <v>21</v>
      </c>
      <c r="N254" s="244" t="s">
        <v>43</v>
      </c>
      <c r="O254" s="46"/>
      <c r="P254" s="221">
        <f>O254*H254</f>
        <v>0</v>
      </c>
      <c r="Q254" s="221">
        <v>0</v>
      </c>
      <c r="R254" s="221">
        <f>Q254*H254</f>
        <v>0</v>
      </c>
      <c r="S254" s="221">
        <v>0</v>
      </c>
      <c r="T254" s="222">
        <f>S254*H254</f>
        <v>0</v>
      </c>
      <c r="AR254" s="23" t="s">
        <v>188</v>
      </c>
      <c r="AT254" s="23" t="s">
        <v>222</v>
      </c>
      <c r="AU254" s="23" t="s">
        <v>82</v>
      </c>
      <c r="AY254" s="23" t="s">
        <v>181</v>
      </c>
      <c r="BE254" s="223">
        <f>IF(N254="základní",J254,0)</f>
        <v>0</v>
      </c>
      <c r="BF254" s="223">
        <f>IF(N254="snížená",J254,0)</f>
        <v>0</v>
      </c>
      <c r="BG254" s="223">
        <f>IF(N254="zákl. přenesená",J254,0)</f>
        <v>0</v>
      </c>
      <c r="BH254" s="223">
        <f>IF(N254="sníž. přenesená",J254,0)</f>
        <v>0</v>
      </c>
      <c r="BI254" s="223">
        <f>IF(N254="nulová",J254,0)</f>
        <v>0</v>
      </c>
      <c r="BJ254" s="23" t="s">
        <v>80</v>
      </c>
      <c r="BK254" s="223">
        <f>ROUND(I254*H254,2)</f>
        <v>0</v>
      </c>
      <c r="BL254" s="23" t="s">
        <v>188</v>
      </c>
      <c r="BM254" s="23" t="s">
        <v>2817</v>
      </c>
    </row>
    <row r="255" s="1" customFormat="1">
      <c r="B255" s="45"/>
      <c r="C255" s="73"/>
      <c r="D255" s="226" t="s">
        <v>1253</v>
      </c>
      <c r="E255" s="73"/>
      <c r="F255" s="249" t="s">
        <v>2818</v>
      </c>
      <c r="G255" s="73"/>
      <c r="H255" s="73"/>
      <c r="I255" s="183"/>
      <c r="J255" s="73"/>
      <c r="K255" s="73"/>
      <c r="L255" s="71"/>
      <c r="M255" s="250"/>
      <c r="N255" s="46"/>
      <c r="O255" s="46"/>
      <c r="P255" s="46"/>
      <c r="Q255" s="46"/>
      <c r="R255" s="46"/>
      <c r="S255" s="46"/>
      <c r="T255" s="94"/>
      <c r="AT255" s="23" t="s">
        <v>1253</v>
      </c>
      <c r="AU255" s="23" t="s">
        <v>82</v>
      </c>
    </row>
    <row r="256" s="1" customFormat="1" ht="25.5" customHeight="1">
      <c r="B256" s="45"/>
      <c r="C256" s="236" t="s">
        <v>539</v>
      </c>
      <c r="D256" s="236" t="s">
        <v>222</v>
      </c>
      <c r="E256" s="237" t="s">
        <v>2819</v>
      </c>
      <c r="F256" s="238" t="s">
        <v>2820</v>
      </c>
      <c r="G256" s="239" t="s">
        <v>1734</v>
      </c>
      <c r="H256" s="240">
        <v>8</v>
      </c>
      <c r="I256" s="241"/>
      <c r="J256" s="242">
        <f>ROUND(I256*H256,2)</f>
        <v>0</v>
      </c>
      <c r="K256" s="238" t="s">
        <v>1685</v>
      </c>
      <c r="L256" s="71"/>
      <c r="M256" s="243" t="s">
        <v>21</v>
      </c>
      <c r="N256" s="244" t="s">
        <v>43</v>
      </c>
      <c r="O256" s="46"/>
      <c r="P256" s="221">
        <f>O256*H256</f>
        <v>0</v>
      </c>
      <c r="Q256" s="221">
        <v>0</v>
      </c>
      <c r="R256" s="221">
        <f>Q256*H256</f>
        <v>0</v>
      </c>
      <c r="S256" s="221">
        <v>0</v>
      </c>
      <c r="T256" s="222">
        <f>S256*H256</f>
        <v>0</v>
      </c>
      <c r="AR256" s="23" t="s">
        <v>188</v>
      </c>
      <c r="AT256" s="23" t="s">
        <v>222</v>
      </c>
      <c r="AU256" s="23" t="s">
        <v>82</v>
      </c>
      <c r="AY256" s="23" t="s">
        <v>181</v>
      </c>
      <c r="BE256" s="223">
        <f>IF(N256="základní",J256,0)</f>
        <v>0</v>
      </c>
      <c r="BF256" s="223">
        <f>IF(N256="snížená",J256,0)</f>
        <v>0</v>
      </c>
      <c r="BG256" s="223">
        <f>IF(N256="zákl. přenesená",J256,0)</f>
        <v>0</v>
      </c>
      <c r="BH256" s="223">
        <f>IF(N256="sníž. přenesená",J256,0)</f>
        <v>0</v>
      </c>
      <c r="BI256" s="223">
        <f>IF(N256="nulová",J256,0)</f>
        <v>0</v>
      </c>
      <c r="BJ256" s="23" t="s">
        <v>80</v>
      </c>
      <c r="BK256" s="223">
        <f>ROUND(I256*H256,2)</f>
        <v>0</v>
      </c>
      <c r="BL256" s="23" t="s">
        <v>188</v>
      </c>
      <c r="BM256" s="23" t="s">
        <v>2821</v>
      </c>
    </row>
    <row r="257" s="1" customFormat="1">
      <c r="B257" s="45"/>
      <c r="C257" s="73"/>
      <c r="D257" s="226" t="s">
        <v>1253</v>
      </c>
      <c r="E257" s="73"/>
      <c r="F257" s="249" t="s">
        <v>2822</v>
      </c>
      <c r="G257" s="73"/>
      <c r="H257" s="73"/>
      <c r="I257" s="183"/>
      <c r="J257" s="73"/>
      <c r="K257" s="73"/>
      <c r="L257" s="71"/>
      <c r="M257" s="250"/>
      <c r="N257" s="46"/>
      <c r="O257" s="46"/>
      <c r="P257" s="46"/>
      <c r="Q257" s="46"/>
      <c r="R257" s="46"/>
      <c r="S257" s="46"/>
      <c r="T257" s="94"/>
      <c r="AT257" s="23" t="s">
        <v>1253</v>
      </c>
      <c r="AU257" s="23" t="s">
        <v>82</v>
      </c>
    </row>
    <row r="258" s="1" customFormat="1" ht="25.5" customHeight="1">
      <c r="B258" s="45"/>
      <c r="C258" s="236" t="s">
        <v>543</v>
      </c>
      <c r="D258" s="236" t="s">
        <v>222</v>
      </c>
      <c r="E258" s="237" t="s">
        <v>2823</v>
      </c>
      <c r="F258" s="238" t="s">
        <v>2824</v>
      </c>
      <c r="G258" s="239" t="s">
        <v>1734</v>
      </c>
      <c r="H258" s="240">
        <v>1</v>
      </c>
      <c r="I258" s="241"/>
      <c r="J258" s="242">
        <f>ROUND(I258*H258,2)</f>
        <v>0</v>
      </c>
      <c r="K258" s="238" t="s">
        <v>1685</v>
      </c>
      <c r="L258" s="71"/>
      <c r="M258" s="243" t="s">
        <v>21</v>
      </c>
      <c r="N258" s="244" t="s">
        <v>43</v>
      </c>
      <c r="O258" s="46"/>
      <c r="P258" s="221">
        <f>O258*H258</f>
        <v>0</v>
      </c>
      <c r="Q258" s="221">
        <v>0</v>
      </c>
      <c r="R258" s="221">
        <f>Q258*H258</f>
        <v>0</v>
      </c>
      <c r="S258" s="221">
        <v>0</v>
      </c>
      <c r="T258" s="222">
        <f>S258*H258</f>
        <v>0</v>
      </c>
      <c r="AR258" s="23" t="s">
        <v>188</v>
      </c>
      <c r="AT258" s="23" t="s">
        <v>222</v>
      </c>
      <c r="AU258" s="23" t="s">
        <v>82</v>
      </c>
      <c r="AY258" s="23" t="s">
        <v>181</v>
      </c>
      <c r="BE258" s="223">
        <f>IF(N258="základní",J258,0)</f>
        <v>0</v>
      </c>
      <c r="BF258" s="223">
        <f>IF(N258="snížená",J258,0)</f>
        <v>0</v>
      </c>
      <c r="BG258" s="223">
        <f>IF(N258="zákl. přenesená",J258,0)</f>
        <v>0</v>
      </c>
      <c r="BH258" s="223">
        <f>IF(N258="sníž. přenesená",J258,0)</f>
        <v>0</v>
      </c>
      <c r="BI258" s="223">
        <f>IF(N258="nulová",J258,0)</f>
        <v>0</v>
      </c>
      <c r="BJ258" s="23" t="s">
        <v>80</v>
      </c>
      <c r="BK258" s="223">
        <f>ROUND(I258*H258,2)</f>
        <v>0</v>
      </c>
      <c r="BL258" s="23" t="s">
        <v>188</v>
      </c>
      <c r="BM258" s="23" t="s">
        <v>2825</v>
      </c>
    </row>
    <row r="259" s="1" customFormat="1">
      <c r="B259" s="45"/>
      <c r="C259" s="73"/>
      <c r="D259" s="226" t="s">
        <v>1253</v>
      </c>
      <c r="E259" s="73"/>
      <c r="F259" s="249" t="s">
        <v>2814</v>
      </c>
      <c r="G259" s="73"/>
      <c r="H259" s="73"/>
      <c r="I259" s="183"/>
      <c r="J259" s="73"/>
      <c r="K259" s="73"/>
      <c r="L259" s="71"/>
      <c r="M259" s="250"/>
      <c r="N259" s="46"/>
      <c r="O259" s="46"/>
      <c r="P259" s="46"/>
      <c r="Q259" s="46"/>
      <c r="R259" s="46"/>
      <c r="S259" s="46"/>
      <c r="T259" s="94"/>
      <c r="AT259" s="23" t="s">
        <v>1253</v>
      </c>
      <c r="AU259" s="23" t="s">
        <v>82</v>
      </c>
    </row>
    <row r="260" s="9" customFormat="1" ht="29.88" customHeight="1">
      <c r="B260" s="197"/>
      <c r="C260" s="198"/>
      <c r="D260" s="199" t="s">
        <v>71</v>
      </c>
      <c r="E260" s="259" t="s">
        <v>2826</v>
      </c>
      <c r="F260" s="259" t="s">
        <v>2827</v>
      </c>
      <c r="G260" s="198"/>
      <c r="H260" s="198"/>
      <c r="I260" s="201"/>
      <c r="J260" s="260">
        <f>BK260</f>
        <v>0</v>
      </c>
      <c r="K260" s="198"/>
      <c r="L260" s="203"/>
      <c r="M260" s="204"/>
      <c r="N260" s="205"/>
      <c r="O260" s="205"/>
      <c r="P260" s="206">
        <f>SUM(P261:P268)</f>
        <v>0</v>
      </c>
      <c r="Q260" s="205"/>
      <c r="R260" s="206">
        <f>SUM(R261:R268)</f>
        <v>0</v>
      </c>
      <c r="S260" s="205"/>
      <c r="T260" s="207">
        <f>SUM(T261:T268)</f>
        <v>0</v>
      </c>
      <c r="AR260" s="208" t="s">
        <v>80</v>
      </c>
      <c r="AT260" s="209" t="s">
        <v>71</v>
      </c>
      <c r="AU260" s="209" t="s">
        <v>80</v>
      </c>
      <c r="AY260" s="208" t="s">
        <v>181</v>
      </c>
      <c r="BK260" s="210">
        <f>SUM(BK261:BK268)</f>
        <v>0</v>
      </c>
    </row>
    <row r="261" s="1" customFormat="1" ht="16.5" customHeight="1">
      <c r="B261" s="45"/>
      <c r="C261" s="236" t="s">
        <v>547</v>
      </c>
      <c r="D261" s="236" t="s">
        <v>222</v>
      </c>
      <c r="E261" s="237" t="s">
        <v>2828</v>
      </c>
      <c r="F261" s="238" t="s">
        <v>2829</v>
      </c>
      <c r="G261" s="239" t="s">
        <v>1734</v>
      </c>
      <c r="H261" s="240">
        <v>68</v>
      </c>
      <c r="I261" s="241"/>
      <c r="J261" s="242">
        <f>ROUND(I261*H261,2)</f>
        <v>0</v>
      </c>
      <c r="K261" s="238" t="s">
        <v>1685</v>
      </c>
      <c r="L261" s="71"/>
      <c r="M261" s="243" t="s">
        <v>21</v>
      </c>
      <c r="N261" s="244" t="s">
        <v>43</v>
      </c>
      <c r="O261" s="46"/>
      <c r="P261" s="221">
        <f>O261*H261</f>
        <v>0</v>
      </c>
      <c r="Q261" s="221">
        <v>0</v>
      </c>
      <c r="R261" s="221">
        <f>Q261*H261</f>
        <v>0</v>
      </c>
      <c r="S261" s="221">
        <v>0</v>
      </c>
      <c r="T261" s="222">
        <f>S261*H261</f>
        <v>0</v>
      </c>
      <c r="AR261" s="23" t="s">
        <v>188</v>
      </c>
      <c r="AT261" s="23" t="s">
        <v>222</v>
      </c>
      <c r="AU261" s="23" t="s">
        <v>82</v>
      </c>
      <c r="AY261" s="23" t="s">
        <v>181</v>
      </c>
      <c r="BE261" s="223">
        <f>IF(N261="základní",J261,0)</f>
        <v>0</v>
      </c>
      <c r="BF261" s="223">
        <f>IF(N261="snížená",J261,0)</f>
        <v>0</v>
      </c>
      <c r="BG261" s="223">
        <f>IF(N261="zákl. přenesená",J261,0)</f>
        <v>0</v>
      </c>
      <c r="BH261" s="223">
        <f>IF(N261="sníž. přenesená",J261,0)</f>
        <v>0</v>
      </c>
      <c r="BI261" s="223">
        <f>IF(N261="nulová",J261,0)</f>
        <v>0</v>
      </c>
      <c r="BJ261" s="23" t="s">
        <v>80</v>
      </c>
      <c r="BK261" s="223">
        <f>ROUND(I261*H261,2)</f>
        <v>0</v>
      </c>
      <c r="BL261" s="23" t="s">
        <v>188</v>
      </c>
      <c r="BM261" s="23" t="s">
        <v>2830</v>
      </c>
    </row>
    <row r="262" s="1" customFormat="1">
      <c r="B262" s="45"/>
      <c r="C262" s="73"/>
      <c r="D262" s="226" t="s">
        <v>1253</v>
      </c>
      <c r="E262" s="73"/>
      <c r="F262" s="249" t="s">
        <v>2831</v>
      </c>
      <c r="G262" s="73"/>
      <c r="H262" s="73"/>
      <c r="I262" s="183"/>
      <c r="J262" s="73"/>
      <c r="K262" s="73"/>
      <c r="L262" s="71"/>
      <c r="M262" s="250"/>
      <c r="N262" s="46"/>
      <c r="O262" s="46"/>
      <c r="P262" s="46"/>
      <c r="Q262" s="46"/>
      <c r="R262" s="46"/>
      <c r="S262" s="46"/>
      <c r="T262" s="94"/>
      <c r="AT262" s="23" t="s">
        <v>1253</v>
      </c>
      <c r="AU262" s="23" t="s">
        <v>82</v>
      </c>
    </row>
    <row r="263" s="1" customFormat="1" ht="16.5" customHeight="1">
      <c r="B263" s="45"/>
      <c r="C263" s="236" t="s">
        <v>551</v>
      </c>
      <c r="D263" s="236" t="s">
        <v>222</v>
      </c>
      <c r="E263" s="237" t="s">
        <v>2832</v>
      </c>
      <c r="F263" s="238" t="s">
        <v>2833</v>
      </c>
      <c r="G263" s="239" t="s">
        <v>1734</v>
      </c>
      <c r="H263" s="240">
        <v>27</v>
      </c>
      <c r="I263" s="241"/>
      <c r="J263" s="242">
        <f>ROUND(I263*H263,2)</f>
        <v>0</v>
      </c>
      <c r="K263" s="238" t="s">
        <v>1685</v>
      </c>
      <c r="L263" s="71"/>
      <c r="M263" s="243" t="s">
        <v>21</v>
      </c>
      <c r="N263" s="244" t="s">
        <v>43</v>
      </c>
      <c r="O263" s="46"/>
      <c r="P263" s="221">
        <f>O263*H263</f>
        <v>0</v>
      </c>
      <c r="Q263" s="221">
        <v>0</v>
      </c>
      <c r="R263" s="221">
        <f>Q263*H263</f>
        <v>0</v>
      </c>
      <c r="S263" s="221">
        <v>0</v>
      </c>
      <c r="T263" s="222">
        <f>S263*H263</f>
        <v>0</v>
      </c>
      <c r="AR263" s="23" t="s">
        <v>188</v>
      </c>
      <c r="AT263" s="23" t="s">
        <v>222</v>
      </c>
      <c r="AU263" s="23" t="s">
        <v>82</v>
      </c>
      <c r="AY263" s="23" t="s">
        <v>181</v>
      </c>
      <c r="BE263" s="223">
        <f>IF(N263="základní",J263,0)</f>
        <v>0</v>
      </c>
      <c r="BF263" s="223">
        <f>IF(N263="snížená",J263,0)</f>
        <v>0</v>
      </c>
      <c r="BG263" s="223">
        <f>IF(N263="zákl. přenesená",J263,0)</f>
        <v>0</v>
      </c>
      <c r="BH263" s="223">
        <f>IF(N263="sníž. přenesená",J263,0)</f>
        <v>0</v>
      </c>
      <c r="BI263" s="223">
        <f>IF(N263="nulová",J263,0)</f>
        <v>0</v>
      </c>
      <c r="BJ263" s="23" t="s">
        <v>80</v>
      </c>
      <c r="BK263" s="223">
        <f>ROUND(I263*H263,2)</f>
        <v>0</v>
      </c>
      <c r="BL263" s="23" t="s">
        <v>188</v>
      </c>
      <c r="BM263" s="23" t="s">
        <v>2834</v>
      </c>
    </row>
    <row r="264" s="1" customFormat="1">
      <c r="B264" s="45"/>
      <c r="C264" s="73"/>
      <c r="D264" s="226" t="s">
        <v>1253</v>
      </c>
      <c r="E264" s="73"/>
      <c r="F264" s="249" t="s">
        <v>2835</v>
      </c>
      <c r="G264" s="73"/>
      <c r="H264" s="73"/>
      <c r="I264" s="183"/>
      <c r="J264" s="73"/>
      <c r="K264" s="73"/>
      <c r="L264" s="71"/>
      <c r="M264" s="250"/>
      <c r="N264" s="46"/>
      <c r="O264" s="46"/>
      <c r="P264" s="46"/>
      <c r="Q264" s="46"/>
      <c r="R264" s="46"/>
      <c r="S264" s="46"/>
      <c r="T264" s="94"/>
      <c r="AT264" s="23" t="s">
        <v>1253</v>
      </c>
      <c r="AU264" s="23" t="s">
        <v>82</v>
      </c>
    </row>
    <row r="265" s="1" customFormat="1" ht="16.5" customHeight="1">
      <c r="B265" s="45"/>
      <c r="C265" s="236" t="s">
        <v>555</v>
      </c>
      <c r="D265" s="236" t="s">
        <v>222</v>
      </c>
      <c r="E265" s="237" t="s">
        <v>2836</v>
      </c>
      <c r="F265" s="238" t="s">
        <v>2837</v>
      </c>
      <c r="G265" s="239" t="s">
        <v>1734</v>
      </c>
      <c r="H265" s="240">
        <v>1</v>
      </c>
      <c r="I265" s="241"/>
      <c r="J265" s="242">
        <f>ROUND(I265*H265,2)</f>
        <v>0</v>
      </c>
      <c r="K265" s="238" t="s">
        <v>1685</v>
      </c>
      <c r="L265" s="71"/>
      <c r="M265" s="243" t="s">
        <v>21</v>
      </c>
      <c r="N265" s="244" t="s">
        <v>43</v>
      </c>
      <c r="O265" s="46"/>
      <c r="P265" s="221">
        <f>O265*H265</f>
        <v>0</v>
      </c>
      <c r="Q265" s="221">
        <v>0</v>
      </c>
      <c r="R265" s="221">
        <f>Q265*H265</f>
        <v>0</v>
      </c>
      <c r="S265" s="221">
        <v>0</v>
      </c>
      <c r="T265" s="222">
        <f>S265*H265</f>
        <v>0</v>
      </c>
      <c r="AR265" s="23" t="s">
        <v>188</v>
      </c>
      <c r="AT265" s="23" t="s">
        <v>222</v>
      </c>
      <c r="AU265" s="23" t="s">
        <v>82</v>
      </c>
      <c r="AY265" s="23" t="s">
        <v>181</v>
      </c>
      <c r="BE265" s="223">
        <f>IF(N265="základní",J265,0)</f>
        <v>0</v>
      </c>
      <c r="BF265" s="223">
        <f>IF(N265="snížená",J265,0)</f>
        <v>0</v>
      </c>
      <c r="BG265" s="223">
        <f>IF(N265="zákl. přenesená",J265,0)</f>
        <v>0</v>
      </c>
      <c r="BH265" s="223">
        <f>IF(N265="sníž. přenesená",J265,0)</f>
        <v>0</v>
      </c>
      <c r="BI265" s="223">
        <f>IF(N265="nulová",J265,0)</f>
        <v>0</v>
      </c>
      <c r="BJ265" s="23" t="s">
        <v>80</v>
      </c>
      <c r="BK265" s="223">
        <f>ROUND(I265*H265,2)</f>
        <v>0</v>
      </c>
      <c r="BL265" s="23" t="s">
        <v>188</v>
      </c>
      <c r="BM265" s="23" t="s">
        <v>2838</v>
      </c>
    </row>
    <row r="266" s="1" customFormat="1">
      <c r="B266" s="45"/>
      <c r="C266" s="73"/>
      <c r="D266" s="226" t="s">
        <v>1253</v>
      </c>
      <c r="E266" s="73"/>
      <c r="F266" s="249" t="s">
        <v>2814</v>
      </c>
      <c r="G266" s="73"/>
      <c r="H266" s="73"/>
      <c r="I266" s="183"/>
      <c r="J266" s="73"/>
      <c r="K266" s="73"/>
      <c r="L266" s="71"/>
      <c r="M266" s="250"/>
      <c r="N266" s="46"/>
      <c r="O266" s="46"/>
      <c r="P266" s="46"/>
      <c r="Q266" s="46"/>
      <c r="R266" s="46"/>
      <c r="S266" s="46"/>
      <c r="T266" s="94"/>
      <c r="AT266" s="23" t="s">
        <v>1253</v>
      </c>
      <c r="AU266" s="23" t="s">
        <v>82</v>
      </c>
    </row>
    <row r="267" s="1" customFormat="1" ht="16.5" customHeight="1">
      <c r="B267" s="45"/>
      <c r="C267" s="236" t="s">
        <v>559</v>
      </c>
      <c r="D267" s="236" t="s">
        <v>222</v>
      </c>
      <c r="E267" s="237" t="s">
        <v>2839</v>
      </c>
      <c r="F267" s="238" t="s">
        <v>2840</v>
      </c>
      <c r="G267" s="239" t="s">
        <v>1734</v>
      </c>
      <c r="H267" s="240">
        <v>8</v>
      </c>
      <c r="I267" s="241"/>
      <c r="J267" s="242">
        <f>ROUND(I267*H267,2)</f>
        <v>0</v>
      </c>
      <c r="K267" s="238" t="s">
        <v>1685</v>
      </c>
      <c r="L267" s="71"/>
      <c r="M267" s="243" t="s">
        <v>21</v>
      </c>
      <c r="N267" s="244" t="s">
        <v>43</v>
      </c>
      <c r="O267" s="46"/>
      <c r="P267" s="221">
        <f>O267*H267</f>
        <v>0</v>
      </c>
      <c r="Q267" s="221">
        <v>0</v>
      </c>
      <c r="R267" s="221">
        <f>Q267*H267</f>
        <v>0</v>
      </c>
      <c r="S267" s="221">
        <v>0</v>
      </c>
      <c r="T267" s="222">
        <f>S267*H267</f>
        <v>0</v>
      </c>
      <c r="AR267" s="23" t="s">
        <v>188</v>
      </c>
      <c r="AT267" s="23" t="s">
        <v>222</v>
      </c>
      <c r="AU267" s="23" t="s">
        <v>82</v>
      </c>
      <c r="AY267" s="23" t="s">
        <v>181</v>
      </c>
      <c r="BE267" s="223">
        <f>IF(N267="základní",J267,0)</f>
        <v>0</v>
      </c>
      <c r="BF267" s="223">
        <f>IF(N267="snížená",J267,0)</f>
        <v>0</v>
      </c>
      <c r="BG267" s="223">
        <f>IF(N267="zákl. přenesená",J267,0)</f>
        <v>0</v>
      </c>
      <c r="BH267" s="223">
        <f>IF(N267="sníž. přenesená",J267,0)</f>
        <v>0</v>
      </c>
      <c r="BI267" s="223">
        <f>IF(N267="nulová",J267,0)</f>
        <v>0</v>
      </c>
      <c r="BJ267" s="23" t="s">
        <v>80</v>
      </c>
      <c r="BK267" s="223">
        <f>ROUND(I267*H267,2)</f>
        <v>0</v>
      </c>
      <c r="BL267" s="23" t="s">
        <v>188</v>
      </c>
      <c r="BM267" s="23" t="s">
        <v>2841</v>
      </c>
    </row>
    <row r="268" s="1" customFormat="1">
      <c r="B268" s="45"/>
      <c r="C268" s="73"/>
      <c r="D268" s="226" t="s">
        <v>1253</v>
      </c>
      <c r="E268" s="73"/>
      <c r="F268" s="249" t="s">
        <v>2822</v>
      </c>
      <c r="G268" s="73"/>
      <c r="H268" s="73"/>
      <c r="I268" s="183"/>
      <c r="J268" s="73"/>
      <c r="K268" s="73"/>
      <c r="L268" s="71"/>
      <c r="M268" s="250"/>
      <c r="N268" s="46"/>
      <c r="O268" s="46"/>
      <c r="P268" s="46"/>
      <c r="Q268" s="46"/>
      <c r="R268" s="46"/>
      <c r="S268" s="46"/>
      <c r="T268" s="94"/>
      <c r="AT268" s="23" t="s">
        <v>1253</v>
      </c>
      <c r="AU268" s="23" t="s">
        <v>82</v>
      </c>
    </row>
    <row r="269" s="9" customFormat="1" ht="29.88" customHeight="1">
      <c r="B269" s="197"/>
      <c r="C269" s="198"/>
      <c r="D269" s="199" t="s">
        <v>71</v>
      </c>
      <c r="E269" s="259" t="s">
        <v>2842</v>
      </c>
      <c r="F269" s="259" t="s">
        <v>2843</v>
      </c>
      <c r="G269" s="198"/>
      <c r="H269" s="198"/>
      <c r="I269" s="201"/>
      <c r="J269" s="260">
        <f>BK269</f>
        <v>0</v>
      </c>
      <c r="K269" s="198"/>
      <c r="L269" s="203"/>
      <c r="M269" s="204"/>
      <c r="N269" s="205"/>
      <c r="O269" s="205"/>
      <c r="P269" s="206">
        <f>SUM(P270:P271)</f>
        <v>0</v>
      </c>
      <c r="Q269" s="205"/>
      <c r="R269" s="206">
        <f>SUM(R270:R271)</f>
        <v>0</v>
      </c>
      <c r="S269" s="205"/>
      <c r="T269" s="207">
        <f>SUM(T270:T271)</f>
        <v>0</v>
      </c>
      <c r="AR269" s="208" t="s">
        <v>80</v>
      </c>
      <c r="AT269" s="209" t="s">
        <v>71</v>
      </c>
      <c r="AU269" s="209" t="s">
        <v>80</v>
      </c>
      <c r="AY269" s="208" t="s">
        <v>181</v>
      </c>
      <c r="BK269" s="210">
        <f>SUM(BK270:BK271)</f>
        <v>0</v>
      </c>
    </row>
    <row r="270" s="1" customFormat="1" ht="16.5" customHeight="1">
      <c r="B270" s="45"/>
      <c r="C270" s="236" t="s">
        <v>563</v>
      </c>
      <c r="D270" s="236" t="s">
        <v>222</v>
      </c>
      <c r="E270" s="237" t="s">
        <v>2844</v>
      </c>
      <c r="F270" s="238" t="s">
        <v>2845</v>
      </c>
      <c r="G270" s="239" t="s">
        <v>1734</v>
      </c>
      <c r="H270" s="240">
        <v>1</v>
      </c>
      <c r="I270" s="241"/>
      <c r="J270" s="242">
        <f>ROUND(I270*H270,2)</f>
        <v>0</v>
      </c>
      <c r="K270" s="238" t="s">
        <v>1685</v>
      </c>
      <c r="L270" s="71"/>
      <c r="M270" s="243" t="s">
        <v>21</v>
      </c>
      <c r="N270" s="244" t="s">
        <v>43</v>
      </c>
      <c r="O270" s="46"/>
      <c r="P270" s="221">
        <f>O270*H270</f>
        <v>0</v>
      </c>
      <c r="Q270" s="221">
        <v>0</v>
      </c>
      <c r="R270" s="221">
        <f>Q270*H270</f>
        <v>0</v>
      </c>
      <c r="S270" s="221">
        <v>0</v>
      </c>
      <c r="T270" s="222">
        <f>S270*H270</f>
        <v>0</v>
      </c>
      <c r="AR270" s="23" t="s">
        <v>188</v>
      </c>
      <c r="AT270" s="23" t="s">
        <v>222</v>
      </c>
      <c r="AU270" s="23" t="s">
        <v>82</v>
      </c>
      <c r="AY270" s="23" t="s">
        <v>181</v>
      </c>
      <c r="BE270" s="223">
        <f>IF(N270="základní",J270,0)</f>
        <v>0</v>
      </c>
      <c r="BF270" s="223">
        <f>IF(N270="snížená",J270,0)</f>
        <v>0</v>
      </c>
      <c r="BG270" s="223">
        <f>IF(N270="zákl. přenesená",J270,0)</f>
        <v>0</v>
      </c>
      <c r="BH270" s="223">
        <f>IF(N270="sníž. přenesená",J270,0)</f>
        <v>0</v>
      </c>
      <c r="BI270" s="223">
        <f>IF(N270="nulová",J270,0)</f>
        <v>0</v>
      </c>
      <c r="BJ270" s="23" t="s">
        <v>80</v>
      </c>
      <c r="BK270" s="223">
        <f>ROUND(I270*H270,2)</f>
        <v>0</v>
      </c>
      <c r="BL270" s="23" t="s">
        <v>188</v>
      </c>
      <c r="BM270" s="23" t="s">
        <v>2846</v>
      </c>
    </row>
    <row r="271" s="1" customFormat="1">
      <c r="B271" s="45"/>
      <c r="C271" s="73"/>
      <c r="D271" s="226" t="s">
        <v>1253</v>
      </c>
      <c r="E271" s="73"/>
      <c r="F271" s="249" t="s">
        <v>2814</v>
      </c>
      <c r="G271" s="73"/>
      <c r="H271" s="73"/>
      <c r="I271" s="183"/>
      <c r="J271" s="73"/>
      <c r="K271" s="73"/>
      <c r="L271" s="71"/>
      <c r="M271" s="250"/>
      <c r="N271" s="46"/>
      <c r="O271" s="46"/>
      <c r="P271" s="46"/>
      <c r="Q271" s="46"/>
      <c r="R271" s="46"/>
      <c r="S271" s="46"/>
      <c r="T271" s="94"/>
      <c r="AT271" s="23" t="s">
        <v>1253</v>
      </c>
      <c r="AU271" s="23" t="s">
        <v>82</v>
      </c>
    </row>
    <row r="272" s="9" customFormat="1" ht="29.88" customHeight="1">
      <c r="B272" s="197"/>
      <c r="C272" s="198"/>
      <c r="D272" s="199" t="s">
        <v>71</v>
      </c>
      <c r="E272" s="259" t="s">
        <v>2847</v>
      </c>
      <c r="F272" s="259" t="s">
        <v>2848</v>
      </c>
      <c r="G272" s="198"/>
      <c r="H272" s="198"/>
      <c r="I272" s="201"/>
      <c r="J272" s="260">
        <f>BK272</f>
        <v>0</v>
      </c>
      <c r="K272" s="198"/>
      <c r="L272" s="203"/>
      <c r="M272" s="204"/>
      <c r="N272" s="205"/>
      <c r="O272" s="205"/>
      <c r="P272" s="206">
        <f>SUM(P273:P274)</f>
        <v>0</v>
      </c>
      <c r="Q272" s="205"/>
      <c r="R272" s="206">
        <f>SUM(R273:R274)</f>
        <v>0</v>
      </c>
      <c r="S272" s="205"/>
      <c r="T272" s="207">
        <f>SUM(T273:T274)</f>
        <v>0</v>
      </c>
      <c r="AR272" s="208" t="s">
        <v>80</v>
      </c>
      <c r="AT272" s="209" t="s">
        <v>71</v>
      </c>
      <c r="AU272" s="209" t="s">
        <v>80</v>
      </c>
      <c r="AY272" s="208" t="s">
        <v>181</v>
      </c>
      <c r="BK272" s="210">
        <f>SUM(BK273:BK274)</f>
        <v>0</v>
      </c>
    </row>
    <row r="273" s="1" customFormat="1" ht="16.5" customHeight="1">
      <c r="B273" s="45"/>
      <c r="C273" s="236" t="s">
        <v>567</v>
      </c>
      <c r="D273" s="236" t="s">
        <v>222</v>
      </c>
      <c r="E273" s="237" t="s">
        <v>2849</v>
      </c>
      <c r="F273" s="238" t="s">
        <v>2850</v>
      </c>
      <c r="G273" s="239" t="s">
        <v>1734</v>
      </c>
      <c r="H273" s="240">
        <v>130</v>
      </c>
      <c r="I273" s="241"/>
      <c r="J273" s="242">
        <f>ROUND(I273*H273,2)</f>
        <v>0</v>
      </c>
      <c r="K273" s="238" t="s">
        <v>1685</v>
      </c>
      <c r="L273" s="71"/>
      <c r="M273" s="243" t="s">
        <v>21</v>
      </c>
      <c r="N273" s="244" t="s">
        <v>43</v>
      </c>
      <c r="O273" s="46"/>
      <c r="P273" s="221">
        <f>O273*H273</f>
        <v>0</v>
      </c>
      <c r="Q273" s="221">
        <v>0</v>
      </c>
      <c r="R273" s="221">
        <f>Q273*H273</f>
        <v>0</v>
      </c>
      <c r="S273" s="221">
        <v>0</v>
      </c>
      <c r="T273" s="222">
        <f>S273*H273</f>
        <v>0</v>
      </c>
      <c r="AR273" s="23" t="s">
        <v>188</v>
      </c>
      <c r="AT273" s="23" t="s">
        <v>222</v>
      </c>
      <c r="AU273" s="23" t="s">
        <v>82</v>
      </c>
      <c r="AY273" s="23" t="s">
        <v>181</v>
      </c>
      <c r="BE273" s="223">
        <f>IF(N273="základní",J273,0)</f>
        <v>0</v>
      </c>
      <c r="BF273" s="223">
        <f>IF(N273="snížená",J273,0)</f>
        <v>0</v>
      </c>
      <c r="BG273" s="223">
        <f>IF(N273="zákl. přenesená",J273,0)</f>
        <v>0</v>
      </c>
      <c r="BH273" s="223">
        <f>IF(N273="sníž. přenesená",J273,0)</f>
        <v>0</v>
      </c>
      <c r="BI273" s="223">
        <f>IF(N273="nulová",J273,0)</f>
        <v>0</v>
      </c>
      <c r="BJ273" s="23" t="s">
        <v>80</v>
      </c>
      <c r="BK273" s="223">
        <f>ROUND(I273*H273,2)</f>
        <v>0</v>
      </c>
      <c r="BL273" s="23" t="s">
        <v>188</v>
      </c>
      <c r="BM273" s="23" t="s">
        <v>2851</v>
      </c>
    </row>
    <row r="274" s="1" customFormat="1">
      <c r="B274" s="45"/>
      <c r="C274" s="73"/>
      <c r="D274" s="226" t="s">
        <v>1253</v>
      </c>
      <c r="E274" s="73"/>
      <c r="F274" s="249" t="s">
        <v>2852</v>
      </c>
      <c r="G274" s="73"/>
      <c r="H274" s="73"/>
      <c r="I274" s="183"/>
      <c r="J274" s="73"/>
      <c r="K274" s="73"/>
      <c r="L274" s="71"/>
      <c r="M274" s="250"/>
      <c r="N274" s="46"/>
      <c r="O274" s="46"/>
      <c r="P274" s="46"/>
      <c r="Q274" s="46"/>
      <c r="R274" s="46"/>
      <c r="S274" s="46"/>
      <c r="T274" s="94"/>
      <c r="AT274" s="23" t="s">
        <v>1253</v>
      </c>
      <c r="AU274" s="23" t="s">
        <v>82</v>
      </c>
    </row>
    <row r="275" s="9" customFormat="1" ht="29.88" customHeight="1">
      <c r="B275" s="197"/>
      <c r="C275" s="198"/>
      <c r="D275" s="199" t="s">
        <v>71</v>
      </c>
      <c r="E275" s="259" t="s">
        <v>2853</v>
      </c>
      <c r="F275" s="259" t="s">
        <v>2854</v>
      </c>
      <c r="G275" s="198"/>
      <c r="H275" s="198"/>
      <c r="I275" s="201"/>
      <c r="J275" s="260">
        <f>BK275</f>
        <v>0</v>
      </c>
      <c r="K275" s="198"/>
      <c r="L275" s="203"/>
      <c r="M275" s="204"/>
      <c r="N275" s="205"/>
      <c r="O275" s="205"/>
      <c r="P275" s="206">
        <f>SUM(P276:P277)</f>
        <v>0</v>
      </c>
      <c r="Q275" s="205"/>
      <c r="R275" s="206">
        <f>SUM(R276:R277)</f>
        <v>0</v>
      </c>
      <c r="S275" s="205"/>
      <c r="T275" s="207">
        <f>SUM(T276:T277)</f>
        <v>0</v>
      </c>
      <c r="AR275" s="208" t="s">
        <v>80</v>
      </c>
      <c r="AT275" s="209" t="s">
        <v>71</v>
      </c>
      <c r="AU275" s="209" t="s">
        <v>80</v>
      </c>
      <c r="AY275" s="208" t="s">
        <v>181</v>
      </c>
      <c r="BK275" s="210">
        <f>SUM(BK276:BK277)</f>
        <v>0</v>
      </c>
    </row>
    <row r="276" s="1" customFormat="1" ht="16.5" customHeight="1">
      <c r="B276" s="45"/>
      <c r="C276" s="236" t="s">
        <v>571</v>
      </c>
      <c r="D276" s="236" t="s">
        <v>222</v>
      </c>
      <c r="E276" s="237" t="s">
        <v>2855</v>
      </c>
      <c r="F276" s="238" t="s">
        <v>2856</v>
      </c>
      <c r="G276" s="239" t="s">
        <v>1734</v>
      </c>
      <c r="H276" s="240">
        <v>234</v>
      </c>
      <c r="I276" s="241"/>
      <c r="J276" s="242">
        <f>ROUND(I276*H276,2)</f>
        <v>0</v>
      </c>
      <c r="K276" s="238" t="s">
        <v>1685</v>
      </c>
      <c r="L276" s="71"/>
      <c r="M276" s="243" t="s">
        <v>21</v>
      </c>
      <c r="N276" s="244" t="s">
        <v>43</v>
      </c>
      <c r="O276" s="46"/>
      <c r="P276" s="221">
        <f>O276*H276</f>
        <v>0</v>
      </c>
      <c r="Q276" s="221">
        <v>0</v>
      </c>
      <c r="R276" s="221">
        <f>Q276*H276</f>
        <v>0</v>
      </c>
      <c r="S276" s="221">
        <v>0</v>
      </c>
      <c r="T276" s="222">
        <f>S276*H276</f>
        <v>0</v>
      </c>
      <c r="AR276" s="23" t="s">
        <v>188</v>
      </c>
      <c r="AT276" s="23" t="s">
        <v>222</v>
      </c>
      <c r="AU276" s="23" t="s">
        <v>82</v>
      </c>
      <c r="AY276" s="23" t="s">
        <v>181</v>
      </c>
      <c r="BE276" s="223">
        <f>IF(N276="základní",J276,0)</f>
        <v>0</v>
      </c>
      <c r="BF276" s="223">
        <f>IF(N276="snížená",J276,0)</f>
        <v>0</v>
      </c>
      <c r="BG276" s="223">
        <f>IF(N276="zákl. přenesená",J276,0)</f>
        <v>0</v>
      </c>
      <c r="BH276" s="223">
        <f>IF(N276="sníž. přenesená",J276,0)</f>
        <v>0</v>
      </c>
      <c r="BI276" s="223">
        <f>IF(N276="nulová",J276,0)</f>
        <v>0</v>
      </c>
      <c r="BJ276" s="23" t="s">
        <v>80</v>
      </c>
      <c r="BK276" s="223">
        <f>ROUND(I276*H276,2)</f>
        <v>0</v>
      </c>
      <c r="BL276" s="23" t="s">
        <v>188</v>
      </c>
      <c r="BM276" s="23" t="s">
        <v>2857</v>
      </c>
    </row>
    <row r="277" s="1" customFormat="1">
      <c r="B277" s="45"/>
      <c r="C277" s="73"/>
      <c r="D277" s="226" t="s">
        <v>1253</v>
      </c>
      <c r="E277" s="73"/>
      <c r="F277" s="249" t="s">
        <v>2858</v>
      </c>
      <c r="G277" s="73"/>
      <c r="H277" s="73"/>
      <c r="I277" s="183"/>
      <c r="J277" s="73"/>
      <c r="K277" s="73"/>
      <c r="L277" s="71"/>
      <c r="M277" s="250"/>
      <c r="N277" s="46"/>
      <c r="O277" s="46"/>
      <c r="P277" s="46"/>
      <c r="Q277" s="46"/>
      <c r="R277" s="46"/>
      <c r="S277" s="46"/>
      <c r="T277" s="94"/>
      <c r="AT277" s="23" t="s">
        <v>1253</v>
      </c>
      <c r="AU277" s="23" t="s">
        <v>82</v>
      </c>
    </row>
    <row r="278" s="9" customFormat="1" ht="29.88" customHeight="1">
      <c r="B278" s="197"/>
      <c r="C278" s="198"/>
      <c r="D278" s="199" t="s">
        <v>71</v>
      </c>
      <c r="E278" s="259" t="s">
        <v>2847</v>
      </c>
      <c r="F278" s="259" t="s">
        <v>2848</v>
      </c>
      <c r="G278" s="198"/>
      <c r="H278" s="198"/>
      <c r="I278" s="201"/>
      <c r="J278" s="260">
        <f>BK278</f>
        <v>0</v>
      </c>
      <c r="K278" s="198"/>
      <c r="L278" s="203"/>
      <c r="M278" s="204"/>
      <c r="N278" s="205"/>
      <c r="O278" s="205"/>
      <c r="P278" s="206">
        <f>SUM(P279:P280)</f>
        <v>0</v>
      </c>
      <c r="Q278" s="205"/>
      <c r="R278" s="206">
        <f>SUM(R279:R280)</f>
        <v>0</v>
      </c>
      <c r="S278" s="205"/>
      <c r="T278" s="207">
        <f>SUM(T279:T280)</f>
        <v>0</v>
      </c>
      <c r="AR278" s="208" t="s">
        <v>80</v>
      </c>
      <c r="AT278" s="209" t="s">
        <v>71</v>
      </c>
      <c r="AU278" s="209" t="s">
        <v>80</v>
      </c>
      <c r="AY278" s="208" t="s">
        <v>181</v>
      </c>
      <c r="BK278" s="210">
        <f>SUM(BK279:BK280)</f>
        <v>0</v>
      </c>
    </row>
    <row r="279" s="1" customFormat="1" ht="25.5" customHeight="1">
      <c r="B279" s="45"/>
      <c r="C279" s="236" t="s">
        <v>577</v>
      </c>
      <c r="D279" s="236" t="s">
        <v>222</v>
      </c>
      <c r="E279" s="237" t="s">
        <v>2859</v>
      </c>
      <c r="F279" s="238" t="s">
        <v>2860</v>
      </c>
      <c r="G279" s="239" t="s">
        <v>1734</v>
      </c>
      <c r="H279" s="240">
        <v>4</v>
      </c>
      <c r="I279" s="241"/>
      <c r="J279" s="242">
        <f>ROUND(I279*H279,2)</f>
        <v>0</v>
      </c>
      <c r="K279" s="238" t="s">
        <v>1685</v>
      </c>
      <c r="L279" s="71"/>
      <c r="M279" s="243" t="s">
        <v>21</v>
      </c>
      <c r="N279" s="244" t="s">
        <v>43</v>
      </c>
      <c r="O279" s="46"/>
      <c r="P279" s="221">
        <f>O279*H279</f>
        <v>0</v>
      </c>
      <c r="Q279" s="221">
        <v>0</v>
      </c>
      <c r="R279" s="221">
        <f>Q279*H279</f>
        <v>0</v>
      </c>
      <c r="S279" s="221">
        <v>0</v>
      </c>
      <c r="T279" s="222">
        <f>S279*H279</f>
        <v>0</v>
      </c>
      <c r="AR279" s="23" t="s">
        <v>188</v>
      </c>
      <c r="AT279" s="23" t="s">
        <v>222</v>
      </c>
      <c r="AU279" s="23" t="s">
        <v>82</v>
      </c>
      <c r="AY279" s="23" t="s">
        <v>181</v>
      </c>
      <c r="BE279" s="223">
        <f>IF(N279="základní",J279,0)</f>
        <v>0</v>
      </c>
      <c r="BF279" s="223">
        <f>IF(N279="snížená",J279,0)</f>
        <v>0</v>
      </c>
      <c r="BG279" s="223">
        <f>IF(N279="zákl. přenesená",J279,0)</f>
        <v>0</v>
      </c>
      <c r="BH279" s="223">
        <f>IF(N279="sníž. přenesená",J279,0)</f>
        <v>0</v>
      </c>
      <c r="BI279" s="223">
        <f>IF(N279="nulová",J279,0)</f>
        <v>0</v>
      </c>
      <c r="BJ279" s="23" t="s">
        <v>80</v>
      </c>
      <c r="BK279" s="223">
        <f>ROUND(I279*H279,2)</f>
        <v>0</v>
      </c>
      <c r="BL279" s="23" t="s">
        <v>188</v>
      </c>
      <c r="BM279" s="23" t="s">
        <v>2861</v>
      </c>
    </row>
    <row r="280" s="1" customFormat="1">
      <c r="B280" s="45"/>
      <c r="C280" s="73"/>
      <c r="D280" s="226" t="s">
        <v>1253</v>
      </c>
      <c r="E280" s="73"/>
      <c r="F280" s="249" t="s">
        <v>2681</v>
      </c>
      <c r="G280" s="73"/>
      <c r="H280" s="73"/>
      <c r="I280" s="183"/>
      <c r="J280" s="73"/>
      <c r="K280" s="73"/>
      <c r="L280" s="71"/>
      <c r="M280" s="250"/>
      <c r="N280" s="46"/>
      <c r="O280" s="46"/>
      <c r="P280" s="46"/>
      <c r="Q280" s="46"/>
      <c r="R280" s="46"/>
      <c r="S280" s="46"/>
      <c r="T280" s="94"/>
      <c r="AT280" s="23" t="s">
        <v>1253</v>
      </c>
      <c r="AU280" s="23" t="s">
        <v>82</v>
      </c>
    </row>
    <row r="281" s="9" customFormat="1" ht="29.88" customHeight="1">
      <c r="B281" s="197"/>
      <c r="C281" s="198"/>
      <c r="D281" s="199" t="s">
        <v>71</v>
      </c>
      <c r="E281" s="259" t="s">
        <v>2862</v>
      </c>
      <c r="F281" s="259" t="s">
        <v>2863</v>
      </c>
      <c r="G281" s="198"/>
      <c r="H281" s="198"/>
      <c r="I281" s="201"/>
      <c r="J281" s="260">
        <f>BK281</f>
        <v>0</v>
      </c>
      <c r="K281" s="198"/>
      <c r="L281" s="203"/>
      <c r="M281" s="204"/>
      <c r="N281" s="205"/>
      <c r="O281" s="205"/>
      <c r="P281" s="206">
        <f>SUM(P282:P285)</f>
        <v>0</v>
      </c>
      <c r="Q281" s="205"/>
      <c r="R281" s="206">
        <f>SUM(R282:R285)</f>
        <v>0</v>
      </c>
      <c r="S281" s="205"/>
      <c r="T281" s="207">
        <f>SUM(T282:T285)</f>
        <v>0</v>
      </c>
      <c r="AR281" s="208" t="s">
        <v>80</v>
      </c>
      <c r="AT281" s="209" t="s">
        <v>71</v>
      </c>
      <c r="AU281" s="209" t="s">
        <v>80</v>
      </c>
      <c r="AY281" s="208" t="s">
        <v>181</v>
      </c>
      <c r="BK281" s="210">
        <f>SUM(BK282:BK285)</f>
        <v>0</v>
      </c>
    </row>
    <row r="282" s="1" customFormat="1" ht="16.5" customHeight="1">
      <c r="B282" s="45"/>
      <c r="C282" s="236" t="s">
        <v>581</v>
      </c>
      <c r="D282" s="236" t="s">
        <v>222</v>
      </c>
      <c r="E282" s="237" t="s">
        <v>2864</v>
      </c>
      <c r="F282" s="238" t="s">
        <v>2865</v>
      </c>
      <c r="G282" s="239" t="s">
        <v>1734</v>
      </c>
      <c r="H282" s="240">
        <v>5</v>
      </c>
      <c r="I282" s="241"/>
      <c r="J282" s="242">
        <f>ROUND(I282*H282,2)</f>
        <v>0</v>
      </c>
      <c r="K282" s="238" t="s">
        <v>1685</v>
      </c>
      <c r="L282" s="71"/>
      <c r="M282" s="243" t="s">
        <v>21</v>
      </c>
      <c r="N282" s="244" t="s">
        <v>43</v>
      </c>
      <c r="O282" s="46"/>
      <c r="P282" s="221">
        <f>O282*H282</f>
        <v>0</v>
      </c>
      <c r="Q282" s="221">
        <v>0</v>
      </c>
      <c r="R282" s="221">
        <f>Q282*H282</f>
        <v>0</v>
      </c>
      <c r="S282" s="221">
        <v>0</v>
      </c>
      <c r="T282" s="222">
        <f>S282*H282</f>
        <v>0</v>
      </c>
      <c r="AR282" s="23" t="s">
        <v>188</v>
      </c>
      <c r="AT282" s="23" t="s">
        <v>222</v>
      </c>
      <c r="AU282" s="23" t="s">
        <v>82</v>
      </c>
      <c r="AY282" s="23" t="s">
        <v>181</v>
      </c>
      <c r="BE282" s="223">
        <f>IF(N282="základní",J282,0)</f>
        <v>0</v>
      </c>
      <c r="BF282" s="223">
        <f>IF(N282="snížená",J282,0)</f>
        <v>0</v>
      </c>
      <c r="BG282" s="223">
        <f>IF(N282="zákl. přenesená",J282,0)</f>
        <v>0</v>
      </c>
      <c r="BH282" s="223">
        <f>IF(N282="sníž. přenesená",J282,0)</f>
        <v>0</v>
      </c>
      <c r="BI282" s="223">
        <f>IF(N282="nulová",J282,0)</f>
        <v>0</v>
      </c>
      <c r="BJ282" s="23" t="s">
        <v>80</v>
      </c>
      <c r="BK282" s="223">
        <f>ROUND(I282*H282,2)</f>
        <v>0</v>
      </c>
      <c r="BL282" s="23" t="s">
        <v>188</v>
      </c>
      <c r="BM282" s="23" t="s">
        <v>2866</v>
      </c>
    </row>
    <row r="283" s="1" customFormat="1">
      <c r="B283" s="45"/>
      <c r="C283" s="73"/>
      <c r="D283" s="226" t="s">
        <v>1253</v>
      </c>
      <c r="E283" s="73"/>
      <c r="F283" s="249" t="s">
        <v>2715</v>
      </c>
      <c r="G283" s="73"/>
      <c r="H283" s="73"/>
      <c r="I283" s="183"/>
      <c r="J283" s="73"/>
      <c r="K283" s="73"/>
      <c r="L283" s="71"/>
      <c r="M283" s="250"/>
      <c r="N283" s="46"/>
      <c r="O283" s="46"/>
      <c r="P283" s="46"/>
      <c r="Q283" s="46"/>
      <c r="R283" s="46"/>
      <c r="S283" s="46"/>
      <c r="T283" s="94"/>
      <c r="AT283" s="23" t="s">
        <v>1253</v>
      </c>
      <c r="AU283" s="23" t="s">
        <v>82</v>
      </c>
    </row>
    <row r="284" s="1" customFormat="1" ht="16.5" customHeight="1">
      <c r="B284" s="45"/>
      <c r="C284" s="236" t="s">
        <v>583</v>
      </c>
      <c r="D284" s="236" t="s">
        <v>222</v>
      </c>
      <c r="E284" s="237" t="s">
        <v>2867</v>
      </c>
      <c r="F284" s="238" t="s">
        <v>2868</v>
      </c>
      <c r="G284" s="239" t="s">
        <v>1734</v>
      </c>
      <c r="H284" s="240">
        <v>2</v>
      </c>
      <c r="I284" s="241"/>
      <c r="J284" s="242">
        <f>ROUND(I284*H284,2)</f>
        <v>0</v>
      </c>
      <c r="K284" s="238" t="s">
        <v>1685</v>
      </c>
      <c r="L284" s="71"/>
      <c r="M284" s="243" t="s">
        <v>21</v>
      </c>
      <c r="N284" s="244" t="s">
        <v>43</v>
      </c>
      <c r="O284" s="46"/>
      <c r="P284" s="221">
        <f>O284*H284</f>
        <v>0</v>
      </c>
      <c r="Q284" s="221">
        <v>0</v>
      </c>
      <c r="R284" s="221">
        <f>Q284*H284</f>
        <v>0</v>
      </c>
      <c r="S284" s="221">
        <v>0</v>
      </c>
      <c r="T284" s="222">
        <f>S284*H284</f>
        <v>0</v>
      </c>
      <c r="AR284" s="23" t="s">
        <v>188</v>
      </c>
      <c r="AT284" s="23" t="s">
        <v>222</v>
      </c>
      <c r="AU284" s="23" t="s">
        <v>82</v>
      </c>
      <c r="AY284" s="23" t="s">
        <v>181</v>
      </c>
      <c r="BE284" s="223">
        <f>IF(N284="základní",J284,0)</f>
        <v>0</v>
      </c>
      <c r="BF284" s="223">
        <f>IF(N284="snížená",J284,0)</f>
        <v>0</v>
      </c>
      <c r="BG284" s="223">
        <f>IF(N284="zákl. přenesená",J284,0)</f>
        <v>0</v>
      </c>
      <c r="BH284" s="223">
        <f>IF(N284="sníž. přenesená",J284,0)</f>
        <v>0</v>
      </c>
      <c r="BI284" s="223">
        <f>IF(N284="nulová",J284,0)</f>
        <v>0</v>
      </c>
      <c r="BJ284" s="23" t="s">
        <v>80</v>
      </c>
      <c r="BK284" s="223">
        <f>ROUND(I284*H284,2)</f>
        <v>0</v>
      </c>
      <c r="BL284" s="23" t="s">
        <v>188</v>
      </c>
      <c r="BM284" s="23" t="s">
        <v>2869</v>
      </c>
    </row>
    <row r="285" s="1" customFormat="1">
      <c r="B285" s="45"/>
      <c r="C285" s="73"/>
      <c r="D285" s="226" t="s">
        <v>1253</v>
      </c>
      <c r="E285" s="73"/>
      <c r="F285" s="249" t="s">
        <v>2773</v>
      </c>
      <c r="G285" s="73"/>
      <c r="H285" s="73"/>
      <c r="I285" s="183"/>
      <c r="J285" s="73"/>
      <c r="K285" s="73"/>
      <c r="L285" s="71"/>
      <c r="M285" s="250"/>
      <c r="N285" s="46"/>
      <c r="O285" s="46"/>
      <c r="P285" s="46"/>
      <c r="Q285" s="46"/>
      <c r="R285" s="46"/>
      <c r="S285" s="46"/>
      <c r="T285" s="94"/>
      <c r="AT285" s="23" t="s">
        <v>1253</v>
      </c>
      <c r="AU285" s="23" t="s">
        <v>82</v>
      </c>
    </row>
    <row r="286" s="9" customFormat="1" ht="29.88" customHeight="1">
      <c r="B286" s="197"/>
      <c r="C286" s="198"/>
      <c r="D286" s="199" t="s">
        <v>71</v>
      </c>
      <c r="E286" s="259" t="s">
        <v>2870</v>
      </c>
      <c r="F286" s="259" t="s">
        <v>2871</v>
      </c>
      <c r="G286" s="198"/>
      <c r="H286" s="198"/>
      <c r="I286" s="201"/>
      <c r="J286" s="260">
        <f>BK286</f>
        <v>0</v>
      </c>
      <c r="K286" s="198"/>
      <c r="L286" s="203"/>
      <c r="M286" s="204"/>
      <c r="N286" s="205"/>
      <c r="O286" s="205"/>
      <c r="P286" s="206">
        <f>SUM(P287:P288)</f>
        <v>0</v>
      </c>
      <c r="Q286" s="205"/>
      <c r="R286" s="206">
        <f>SUM(R287:R288)</f>
        <v>0</v>
      </c>
      <c r="S286" s="205"/>
      <c r="T286" s="207">
        <f>SUM(T287:T288)</f>
        <v>0</v>
      </c>
      <c r="AR286" s="208" t="s">
        <v>80</v>
      </c>
      <c r="AT286" s="209" t="s">
        <v>71</v>
      </c>
      <c r="AU286" s="209" t="s">
        <v>80</v>
      </c>
      <c r="AY286" s="208" t="s">
        <v>181</v>
      </c>
      <c r="BK286" s="210">
        <f>SUM(BK287:BK288)</f>
        <v>0</v>
      </c>
    </row>
    <row r="287" s="1" customFormat="1" ht="25.5" customHeight="1">
      <c r="B287" s="45"/>
      <c r="C287" s="236" t="s">
        <v>587</v>
      </c>
      <c r="D287" s="236" t="s">
        <v>222</v>
      </c>
      <c r="E287" s="237" t="s">
        <v>2872</v>
      </c>
      <c r="F287" s="238" t="s">
        <v>2873</v>
      </c>
      <c r="G287" s="239" t="s">
        <v>1734</v>
      </c>
      <c r="H287" s="240">
        <v>14</v>
      </c>
      <c r="I287" s="241"/>
      <c r="J287" s="242">
        <f>ROUND(I287*H287,2)</f>
        <v>0</v>
      </c>
      <c r="K287" s="238" t="s">
        <v>1685</v>
      </c>
      <c r="L287" s="71"/>
      <c r="M287" s="243" t="s">
        <v>21</v>
      </c>
      <c r="N287" s="244" t="s">
        <v>43</v>
      </c>
      <c r="O287" s="46"/>
      <c r="P287" s="221">
        <f>O287*H287</f>
        <v>0</v>
      </c>
      <c r="Q287" s="221">
        <v>0</v>
      </c>
      <c r="R287" s="221">
        <f>Q287*H287</f>
        <v>0</v>
      </c>
      <c r="S287" s="221">
        <v>0</v>
      </c>
      <c r="T287" s="222">
        <f>S287*H287</f>
        <v>0</v>
      </c>
      <c r="AR287" s="23" t="s">
        <v>188</v>
      </c>
      <c r="AT287" s="23" t="s">
        <v>222</v>
      </c>
      <c r="AU287" s="23" t="s">
        <v>82</v>
      </c>
      <c r="AY287" s="23" t="s">
        <v>181</v>
      </c>
      <c r="BE287" s="223">
        <f>IF(N287="základní",J287,0)</f>
        <v>0</v>
      </c>
      <c r="BF287" s="223">
        <f>IF(N287="snížená",J287,0)</f>
        <v>0</v>
      </c>
      <c r="BG287" s="223">
        <f>IF(N287="zákl. přenesená",J287,0)</f>
        <v>0</v>
      </c>
      <c r="BH287" s="223">
        <f>IF(N287="sníž. přenesená",J287,0)</f>
        <v>0</v>
      </c>
      <c r="BI287" s="223">
        <f>IF(N287="nulová",J287,0)</f>
        <v>0</v>
      </c>
      <c r="BJ287" s="23" t="s">
        <v>80</v>
      </c>
      <c r="BK287" s="223">
        <f>ROUND(I287*H287,2)</f>
        <v>0</v>
      </c>
      <c r="BL287" s="23" t="s">
        <v>188</v>
      </c>
      <c r="BM287" s="23" t="s">
        <v>2874</v>
      </c>
    </row>
    <row r="288" s="1" customFormat="1">
      <c r="B288" s="45"/>
      <c r="C288" s="73"/>
      <c r="D288" s="226" t="s">
        <v>1253</v>
      </c>
      <c r="E288" s="73"/>
      <c r="F288" s="249" t="s">
        <v>2691</v>
      </c>
      <c r="G288" s="73"/>
      <c r="H288" s="73"/>
      <c r="I288" s="183"/>
      <c r="J288" s="73"/>
      <c r="K288" s="73"/>
      <c r="L288" s="71"/>
      <c r="M288" s="250"/>
      <c r="N288" s="46"/>
      <c r="O288" s="46"/>
      <c r="P288" s="46"/>
      <c r="Q288" s="46"/>
      <c r="R288" s="46"/>
      <c r="S288" s="46"/>
      <c r="T288" s="94"/>
      <c r="AT288" s="23" t="s">
        <v>1253</v>
      </c>
      <c r="AU288" s="23" t="s">
        <v>82</v>
      </c>
    </row>
    <row r="289" s="9" customFormat="1" ht="29.88" customHeight="1">
      <c r="B289" s="197"/>
      <c r="C289" s="198"/>
      <c r="D289" s="199" t="s">
        <v>71</v>
      </c>
      <c r="E289" s="259" t="s">
        <v>2875</v>
      </c>
      <c r="F289" s="259" t="s">
        <v>2876</v>
      </c>
      <c r="G289" s="198"/>
      <c r="H289" s="198"/>
      <c r="I289" s="201"/>
      <c r="J289" s="260">
        <f>BK289</f>
        <v>0</v>
      </c>
      <c r="K289" s="198"/>
      <c r="L289" s="203"/>
      <c r="M289" s="204"/>
      <c r="N289" s="205"/>
      <c r="O289" s="205"/>
      <c r="P289" s="206">
        <f>SUM(P290:P291)</f>
        <v>0</v>
      </c>
      <c r="Q289" s="205"/>
      <c r="R289" s="206">
        <f>SUM(R290:R291)</f>
        <v>0</v>
      </c>
      <c r="S289" s="205"/>
      <c r="T289" s="207">
        <f>SUM(T290:T291)</f>
        <v>0</v>
      </c>
      <c r="AR289" s="208" t="s">
        <v>80</v>
      </c>
      <c r="AT289" s="209" t="s">
        <v>71</v>
      </c>
      <c r="AU289" s="209" t="s">
        <v>80</v>
      </c>
      <c r="AY289" s="208" t="s">
        <v>181</v>
      </c>
      <c r="BK289" s="210">
        <f>SUM(BK290:BK291)</f>
        <v>0</v>
      </c>
    </row>
    <row r="290" s="1" customFormat="1" ht="16.5" customHeight="1">
      <c r="B290" s="45"/>
      <c r="C290" s="236" t="s">
        <v>591</v>
      </c>
      <c r="D290" s="236" t="s">
        <v>222</v>
      </c>
      <c r="E290" s="237" t="s">
        <v>2877</v>
      </c>
      <c r="F290" s="238" t="s">
        <v>2878</v>
      </c>
      <c r="G290" s="239" t="s">
        <v>1734</v>
      </c>
      <c r="H290" s="240">
        <v>2</v>
      </c>
      <c r="I290" s="241"/>
      <c r="J290" s="242">
        <f>ROUND(I290*H290,2)</f>
        <v>0</v>
      </c>
      <c r="K290" s="238" t="s">
        <v>1685</v>
      </c>
      <c r="L290" s="71"/>
      <c r="M290" s="243" t="s">
        <v>21</v>
      </c>
      <c r="N290" s="244" t="s">
        <v>43</v>
      </c>
      <c r="O290" s="46"/>
      <c r="P290" s="221">
        <f>O290*H290</f>
        <v>0</v>
      </c>
      <c r="Q290" s="221">
        <v>0</v>
      </c>
      <c r="R290" s="221">
        <f>Q290*H290</f>
        <v>0</v>
      </c>
      <c r="S290" s="221">
        <v>0</v>
      </c>
      <c r="T290" s="222">
        <f>S290*H290</f>
        <v>0</v>
      </c>
      <c r="AR290" s="23" t="s">
        <v>188</v>
      </c>
      <c r="AT290" s="23" t="s">
        <v>222</v>
      </c>
      <c r="AU290" s="23" t="s">
        <v>82</v>
      </c>
      <c r="AY290" s="23" t="s">
        <v>181</v>
      </c>
      <c r="BE290" s="223">
        <f>IF(N290="základní",J290,0)</f>
        <v>0</v>
      </c>
      <c r="BF290" s="223">
        <f>IF(N290="snížená",J290,0)</f>
        <v>0</v>
      </c>
      <c r="BG290" s="223">
        <f>IF(N290="zákl. přenesená",J290,0)</f>
        <v>0</v>
      </c>
      <c r="BH290" s="223">
        <f>IF(N290="sníž. přenesená",J290,0)</f>
        <v>0</v>
      </c>
      <c r="BI290" s="223">
        <f>IF(N290="nulová",J290,0)</f>
        <v>0</v>
      </c>
      <c r="BJ290" s="23" t="s">
        <v>80</v>
      </c>
      <c r="BK290" s="223">
        <f>ROUND(I290*H290,2)</f>
        <v>0</v>
      </c>
      <c r="BL290" s="23" t="s">
        <v>188</v>
      </c>
      <c r="BM290" s="23" t="s">
        <v>2879</v>
      </c>
    </row>
    <row r="291" s="1" customFormat="1">
      <c r="B291" s="45"/>
      <c r="C291" s="73"/>
      <c r="D291" s="226" t="s">
        <v>1253</v>
      </c>
      <c r="E291" s="73"/>
      <c r="F291" s="249" t="s">
        <v>2773</v>
      </c>
      <c r="G291" s="73"/>
      <c r="H291" s="73"/>
      <c r="I291" s="183"/>
      <c r="J291" s="73"/>
      <c r="K291" s="73"/>
      <c r="L291" s="71"/>
      <c r="M291" s="250"/>
      <c r="N291" s="46"/>
      <c r="O291" s="46"/>
      <c r="P291" s="46"/>
      <c r="Q291" s="46"/>
      <c r="R291" s="46"/>
      <c r="S291" s="46"/>
      <c r="T291" s="94"/>
      <c r="AT291" s="23" t="s">
        <v>1253</v>
      </c>
      <c r="AU291" s="23" t="s">
        <v>82</v>
      </c>
    </row>
    <row r="292" s="9" customFormat="1" ht="29.88" customHeight="1">
      <c r="B292" s="197"/>
      <c r="C292" s="198"/>
      <c r="D292" s="199" t="s">
        <v>71</v>
      </c>
      <c r="E292" s="259" t="s">
        <v>2880</v>
      </c>
      <c r="F292" s="259" t="s">
        <v>2881</v>
      </c>
      <c r="G292" s="198"/>
      <c r="H292" s="198"/>
      <c r="I292" s="201"/>
      <c r="J292" s="260">
        <f>BK292</f>
        <v>0</v>
      </c>
      <c r="K292" s="198"/>
      <c r="L292" s="203"/>
      <c r="M292" s="204"/>
      <c r="N292" s="205"/>
      <c r="O292" s="205"/>
      <c r="P292" s="206">
        <f>SUM(P293:P294)</f>
        <v>0</v>
      </c>
      <c r="Q292" s="205"/>
      <c r="R292" s="206">
        <f>SUM(R293:R294)</f>
        <v>0</v>
      </c>
      <c r="S292" s="205"/>
      <c r="T292" s="207">
        <f>SUM(T293:T294)</f>
        <v>0</v>
      </c>
      <c r="AR292" s="208" t="s">
        <v>80</v>
      </c>
      <c r="AT292" s="209" t="s">
        <v>71</v>
      </c>
      <c r="AU292" s="209" t="s">
        <v>80</v>
      </c>
      <c r="AY292" s="208" t="s">
        <v>181</v>
      </c>
      <c r="BK292" s="210">
        <f>SUM(BK293:BK294)</f>
        <v>0</v>
      </c>
    </row>
    <row r="293" s="1" customFormat="1" ht="25.5" customHeight="1">
      <c r="B293" s="45"/>
      <c r="C293" s="236" t="s">
        <v>595</v>
      </c>
      <c r="D293" s="236" t="s">
        <v>222</v>
      </c>
      <c r="E293" s="237" t="s">
        <v>2882</v>
      </c>
      <c r="F293" s="238" t="s">
        <v>2883</v>
      </c>
      <c r="G293" s="239" t="s">
        <v>1734</v>
      </c>
      <c r="H293" s="240">
        <v>6</v>
      </c>
      <c r="I293" s="241"/>
      <c r="J293" s="242">
        <f>ROUND(I293*H293,2)</f>
        <v>0</v>
      </c>
      <c r="K293" s="238" t="s">
        <v>1685</v>
      </c>
      <c r="L293" s="71"/>
      <c r="M293" s="243" t="s">
        <v>21</v>
      </c>
      <c r="N293" s="244" t="s">
        <v>43</v>
      </c>
      <c r="O293" s="46"/>
      <c r="P293" s="221">
        <f>O293*H293</f>
        <v>0</v>
      </c>
      <c r="Q293" s="221">
        <v>0</v>
      </c>
      <c r="R293" s="221">
        <f>Q293*H293</f>
        <v>0</v>
      </c>
      <c r="S293" s="221">
        <v>0</v>
      </c>
      <c r="T293" s="222">
        <f>S293*H293</f>
        <v>0</v>
      </c>
      <c r="AR293" s="23" t="s">
        <v>188</v>
      </c>
      <c r="AT293" s="23" t="s">
        <v>222</v>
      </c>
      <c r="AU293" s="23" t="s">
        <v>82</v>
      </c>
      <c r="AY293" s="23" t="s">
        <v>181</v>
      </c>
      <c r="BE293" s="223">
        <f>IF(N293="základní",J293,0)</f>
        <v>0</v>
      </c>
      <c r="BF293" s="223">
        <f>IF(N293="snížená",J293,0)</f>
        <v>0</v>
      </c>
      <c r="BG293" s="223">
        <f>IF(N293="zákl. přenesená",J293,0)</f>
        <v>0</v>
      </c>
      <c r="BH293" s="223">
        <f>IF(N293="sníž. přenesená",J293,0)</f>
        <v>0</v>
      </c>
      <c r="BI293" s="223">
        <f>IF(N293="nulová",J293,0)</f>
        <v>0</v>
      </c>
      <c r="BJ293" s="23" t="s">
        <v>80</v>
      </c>
      <c r="BK293" s="223">
        <f>ROUND(I293*H293,2)</f>
        <v>0</v>
      </c>
      <c r="BL293" s="23" t="s">
        <v>188</v>
      </c>
      <c r="BM293" s="23" t="s">
        <v>2884</v>
      </c>
    </row>
    <row r="294" s="1" customFormat="1">
      <c r="B294" s="45"/>
      <c r="C294" s="73"/>
      <c r="D294" s="226" t="s">
        <v>1253</v>
      </c>
      <c r="E294" s="73"/>
      <c r="F294" s="249" t="s">
        <v>2885</v>
      </c>
      <c r="G294" s="73"/>
      <c r="H294" s="73"/>
      <c r="I294" s="183"/>
      <c r="J294" s="73"/>
      <c r="K294" s="73"/>
      <c r="L294" s="71"/>
      <c r="M294" s="250"/>
      <c r="N294" s="46"/>
      <c r="O294" s="46"/>
      <c r="P294" s="46"/>
      <c r="Q294" s="46"/>
      <c r="R294" s="46"/>
      <c r="S294" s="46"/>
      <c r="T294" s="94"/>
      <c r="AT294" s="23" t="s">
        <v>1253</v>
      </c>
      <c r="AU294" s="23" t="s">
        <v>82</v>
      </c>
    </row>
    <row r="295" s="9" customFormat="1" ht="29.88" customHeight="1">
      <c r="B295" s="197"/>
      <c r="C295" s="198"/>
      <c r="D295" s="199" t="s">
        <v>71</v>
      </c>
      <c r="E295" s="259" t="s">
        <v>2886</v>
      </c>
      <c r="F295" s="259" t="s">
        <v>2887</v>
      </c>
      <c r="G295" s="198"/>
      <c r="H295" s="198"/>
      <c r="I295" s="201"/>
      <c r="J295" s="260">
        <f>BK295</f>
        <v>0</v>
      </c>
      <c r="K295" s="198"/>
      <c r="L295" s="203"/>
      <c r="M295" s="204"/>
      <c r="N295" s="205"/>
      <c r="O295" s="205"/>
      <c r="P295" s="206">
        <f>SUM(P296:P297)</f>
        <v>0</v>
      </c>
      <c r="Q295" s="205"/>
      <c r="R295" s="206">
        <f>SUM(R296:R297)</f>
        <v>0</v>
      </c>
      <c r="S295" s="205"/>
      <c r="T295" s="207">
        <f>SUM(T296:T297)</f>
        <v>0</v>
      </c>
      <c r="AR295" s="208" t="s">
        <v>80</v>
      </c>
      <c r="AT295" s="209" t="s">
        <v>71</v>
      </c>
      <c r="AU295" s="209" t="s">
        <v>80</v>
      </c>
      <c r="AY295" s="208" t="s">
        <v>181</v>
      </c>
      <c r="BK295" s="210">
        <f>SUM(BK296:BK297)</f>
        <v>0</v>
      </c>
    </row>
    <row r="296" s="1" customFormat="1" ht="16.5" customHeight="1">
      <c r="B296" s="45"/>
      <c r="C296" s="236" t="s">
        <v>601</v>
      </c>
      <c r="D296" s="236" t="s">
        <v>222</v>
      </c>
      <c r="E296" s="237" t="s">
        <v>2888</v>
      </c>
      <c r="F296" s="238" t="s">
        <v>2889</v>
      </c>
      <c r="G296" s="239" t="s">
        <v>1734</v>
      </c>
      <c r="H296" s="240">
        <v>6</v>
      </c>
      <c r="I296" s="241"/>
      <c r="J296" s="242">
        <f>ROUND(I296*H296,2)</f>
        <v>0</v>
      </c>
      <c r="K296" s="238" t="s">
        <v>1685</v>
      </c>
      <c r="L296" s="71"/>
      <c r="M296" s="243" t="s">
        <v>21</v>
      </c>
      <c r="N296" s="244" t="s">
        <v>43</v>
      </c>
      <c r="O296" s="46"/>
      <c r="P296" s="221">
        <f>O296*H296</f>
        <v>0</v>
      </c>
      <c r="Q296" s="221">
        <v>0</v>
      </c>
      <c r="R296" s="221">
        <f>Q296*H296</f>
        <v>0</v>
      </c>
      <c r="S296" s="221">
        <v>0</v>
      </c>
      <c r="T296" s="222">
        <f>S296*H296</f>
        <v>0</v>
      </c>
      <c r="AR296" s="23" t="s">
        <v>188</v>
      </c>
      <c r="AT296" s="23" t="s">
        <v>222</v>
      </c>
      <c r="AU296" s="23" t="s">
        <v>82</v>
      </c>
      <c r="AY296" s="23" t="s">
        <v>181</v>
      </c>
      <c r="BE296" s="223">
        <f>IF(N296="základní",J296,0)</f>
        <v>0</v>
      </c>
      <c r="BF296" s="223">
        <f>IF(N296="snížená",J296,0)</f>
        <v>0</v>
      </c>
      <c r="BG296" s="223">
        <f>IF(N296="zákl. přenesená",J296,0)</f>
        <v>0</v>
      </c>
      <c r="BH296" s="223">
        <f>IF(N296="sníž. přenesená",J296,0)</f>
        <v>0</v>
      </c>
      <c r="BI296" s="223">
        <f>IF(N296="nulová",J296,0)</f>
        <v>0</v>
      </c>
      <c r="BJ296" s="23" t="s">
        <v>80</v>
      </c>
      <c r="BK296" s="223">
        <f>ROUND(I296*H296,2)</f>
        <v>0</v>
      </c>
      <c r="BL296" s="23" t="s">
        <v>188</v>
      </c>
      <c r="BM296" s="23" t="s">
        <v>2890</v>
      </c>
    </row>
    <row r="297" s="1" customFormat="1">
      <c r="B297" s="45"/>
      <c r="C297" s="73"/>
      <c r="D297" s="226" t="s">
        <v>1253</v>
      </c>
      <c r="E297" s="73"/>
      <c r="F297" s="249" t="s">
        <v>2891</v>
      </c>
      <c r="G297" s="73"/>
      <c r="H297" s="73"/>
      <c r="I297" s="183"/>
      <c r="J297" s="73"/>
      <c r="K297" s="73"/>
      <c r="L297" s="71"/>
      <c r="M297" s="250"/>
      <c r="N297" s="46"/>
      <c r="O297" s="46"/>
      <c r="P297" s="46"/>
      <c r="Q297" s="46"/>
      <c r="R297" s="46"/>
      <c r="S297" s="46"/>
      <c r="T297" s="94"/>
      <c r="AT297" s="23" t="s">
        <v>1253</v>
      </c>
      <c r="AU297" s="23" t="s">
        <v>82</v>
      </c>
    </row>
    <row r="298" s="9" customFormat="1" ht="29.88" customHeight="1">
      <c r="B298" s="197"/>
      <c r="C298" s="198"/>
      <c r="D298" s="199" t="s">
        <v>71</v>
      </c>
      <c r="E298" s="259" t="s">
        <v>2892</v>
      </c>
      <c r="F298" s="259" t="s">
        <v>2893</v>
      </c>
      <c r="G298" s="198"/>
      <c r="H298" s="198"/>
      <c r="I298" s="201"/>
      <c r="J298" s="260">
        <f>BK298</f>
        <v>0</v>
      </c>
      <c r="K298" s="198"/>
      <c r="L298" s="203"/>
      <c r="M298" s="204"/>
      <c r="N298" s="205"/>
      <c r="O298" s="205"/>
      <c r="P298" s="206">
        <f>SUM(P299:P304)</f>
        <v>0</v>
      </c>
      <c r="Q298" s="205"/>
      <c r="R298" s="206">
        <f>SUM(R299:R304)</f>
        <v>0</v>
      </c>
      <c r="S298" s="205"/>
      <c r="T298" s="207">
        <f>SUM(T299:T304)</f>
        <v>0</v>
      </c>
      <c r="AR298" s="208" t="s">
        <v>80</v>
      </c>
      <c r="AT298" s="209" t="s">
        <v>71</v>
      </c>
      <c r="AU298" s="209" t="s">
        <v>80</v>
      </c>
      <c r="AY298" s="208" t="s">
        <v>181</v>
      </c>
      <c r="BK298" s="210">
        <f>SUM(BK299:BK304)</f>
        <v>0</v>
      </c>
    </row>
    <row r="299" s="1" customFormat="1" ht="16.5" customHeight="1">
      <c r="B299" s="45"/>
      <c r="C299" s="236" t="s">
        <v>605</v>
      </c>
      <c r="D299" s="236" t="s">
        <v>222</v>
      </c>
      <c r="E299" s="237" t="s">
        <v>2894</v>
      </c>
      <c r="F299" s="238" t="s">
        <v>2895</v>
      </c>
      <c r="G299" s="239" t="s">
        <v>361</v>
      </c>
      <c r="H299" s="240">
        <v>270</v>
      </c>
      <c r="I299" s="241"/>
      <c r="J299" s="242">
        <f>ROUND(I299*H299,2)</f>
        <v>0</v>
      </c>
      <c r="K299" s="238" t="s">
        <v>1685</v>
      </c>
      <c r="L299" s="71"/>
      <c r="M299" s="243" t="s">
        <v>21</v>
      </c>
      <c r="N299" s="244" t="s">
        <v>43</v>
      </c>
      <c r="O299" s="46"/>
      <c r="P299" s="221">
        <f>O299*H299</f>
        <v>0</v>
      </c>
      <c r="Q299" s="221">
        <v>0</v>
      </c>
      <c r="R299" s="221">
        <f>Q299*H299</f>
        <v>0</v>
      </c>
      <c r="S299" s="221">
        <v>0</v>
      </c>
      <c r="T299" s="222">
        <f>S299*H299</f>
        <v>0</v>
      </c>
      <c r="AR299" s="23" t="s">
        <v>188</v>
      </c>
      <c r="AT299" s="23" t="s">
        <v>222</v>
      </c>
      <c r="AU299" s="23" t="s">
        <v>82</v>
      </c>
      <c r="AY299" s="23" t="s">
        <v>181</v>
      </c>
      <c r="BE299" s="223">
        <f>IF(N299="základní",J299,0)</f>
        <v>0</v>
      </c>
      <c r="BF299" s="223">
        <f>IF(N299="snížená",J299,0)</f>
        <v>0</v>
      </c>
      <c r="BG299" s="223">
        <f>IF(N299="zákl. přenesená",J299,0)</f>
        <v>0</v>
      </c>
      <c r="BH299" s="223">
        <f>IF(N299="sníž. přenesená",J299,0)</f>
        <v>0</v>
      </c>
      <c r="BI299" s="223">
        <f>IF(N299="nulová",J299,0)</f>
        <v>0</v>
      </c>
      <c r="BJ299" s="23" t="s">
        <v>80</v>
      </c>
      <c r="BK299" s="223">
        <f>ROUND(I299*H299,2)</f>
        <v>0</v>
      </c>
      <c r="BL299" s="23" t="s">
        <v>188</v>
      </c>
      <c r="BM299" s="23" t="s">
        <v>2896</v>
      </c>
    </row>
    <row r="300" s="1" customFormat="1">
      <c r="B300" s="45"/>
      <c r="C300" s="73"/>
      <c r="D300" s="226" t="s">
        <v>1253</v>
      </c>
      <c r="E300" s="73"/>
      <c r="F300" s="249" t="s">
        <v>2897</v>
      </c>
      <c r="G300" s="73"/>
      <c r="H300" s="73"/>
      <c r="I300" s="183"/>
      <c r="J300" s="73"/>
      <c r="K300" s="73"/>
      <c r="L300" s="71"/>
      <c r="M300" s="250"/>
      <c r="N300" s="46"/>
      <c r="O300" s="46"/>
      <c r="P300" s="46"/>
      <c r="Q300" s="46"/>
      <c r="R300" s="46"/>
      <c r="S300" s="46"/>
      <c r="T300" s="94"/>
      <c r="AT300" s="23" t="s">
        <v>1253</v>
      </c>
      <c r="AU300" s="23" t="s">
        <v>82</v>
      </c>
    </row>
    <row r="301" s="1" customFormat="1" ht="16.5" customHeight="1">
      <c r="B301" s="45"/>
      <c r="C301" s="236" t="s">
        <v>609</v>
      </c>
      <c r="D301" s="236" t="s">
        <v>222</v>
      </c>
      <c r="E301" s="237" t="s">
        <v>2898</v>
      </c>
      <c r="F301" s="238" t="s">
        <v>2899</v>
      </c>
      <c r="G301" s="239" t="s">
        <v>361</v>
      </c>
      <c r="H301" s="240">
        <v>270</v>
      </c>
      <c r="I301" s="241"/>
      <c r="J301" s="242">
        <f>ROUND(I301*H301,2)</f>
        <v>0</v>
      </c>
      <c r="K301" s="238" t="s">
        <v>1685</v>
      </c>
      <c r="L301" s="71"/>
      <c r="M301" s="243" t="s">
        <v>21</v>
      </c>
      <c r="N301" s="244" t="s">
        <v>43</v>
      </c>
      <c r="O301" s="46"/>
      <c r="P301" s="221">
        <f>O301*H301</f>
        <v>0</v>
      </c>
      <c r="Q301" s="221">
        <v>0</v>
      </c>
      <c r="R301" s="221">
        <f>Q301*H301</f>
        <v>0</v>
      </c>
      <c r="S301" s="221">
        <v>0</v>
      </c>
      <c r="T301" s="222">
        <f>S301*H301</f>
        <v>0</v>
      </c>
      <c r="AR301" s="23" t="s">
        <v>188</v>
      </c>
      <c r="AT301" s="23" t="s">
        <v>222</v>
      </c>
      <c r="AU301" s="23" t="s">
        <v>82</v>
      </c>
      <c r="AY301" s="23" t="s">
        <v>181</v>
      </c>
      <c r="BE301" s="223">
        <f>IF(N301="základní",J301,0)</f>
        <v>0</v>
      </c>
      <c r="BF301" s="223">
        <f>IF(N301="snížená",J301,0)</f>
        <v>0</v>
      </c>
      <c r="BG301" s="223">
        <f>IF(N301="zákl. přenesená",J301,0)</f>
        <v>0</v>
      </c>
      <c r="BH301" s="223">
        <f>IF(N301="sníž. přenesená",J301,0)</f>
        <v>0</v>
      </c>
      <c r="BI301" s="223">
        <f>IF(N301="nulová",J301,0)</f>
        <v>0</v>
      </c>
      <c r="BJ301" s="23" t="s">
        <v>80</v>
      </c>
      <c r="BK301" s="223">
        <f>ROUND(I301*H301,2)</f>
        <v>0</v>
      </c>
      <c r="BL301" s="23" t="s">
        <v>188</v>
      </c>
      <c r="BM301" s="23" t="s">
        <v>2900</v>
      </c>
    </row>
    <row r="302" s="1" customFormat="1">
      <c r="B302" s="45"/>
      <c r="C302" s="73"/>
      <c r="D302" s="226" t="s">
        <v>1253</v>
      </c>
      <c r="E302" s="73"/>
      <c r="F302" s="249" t="s">
        <v>2897</v>
      </c>
      <c r="G302" s="73"/>
      <c r="H302" s="73"/>
      <c r="I302" s="183"/>
      <c r="J302" s="73"/>
      <c r="K302" s="73"/>
      <c r="L302" s="71"/>
      <c r="M302" s="250"/>
      <c r="N302" s="46"/>
      <c r="O302" s="46"/>
      <c r="P302" s="46"/>
      <c r="Q302" s="46"/>
      <c r="R302" s="46"/>
      <c r="S302" s="46"/>
      <c r="T302" s="94"/>
      <c r="AT302" s="23" t="s">
        <v>1253</v>
      </c>
      <c r="AU302" s="23" t="s">
        <v>82</v>
      </c>
    </row>
    <row r="303" s="1" customFormat="1" ht="16.5" customHeight="1">
      <c r="B303" s="45"/>
      <c r="C303" s="236" t="s">
        <v>615</v>
      </c>
      <c r="D303" s="236" t="s">
        <v>222</v>
      </c>
      <c r="E303" s="237" t="s">
        <v>2901</v>
      </c>
      <c r="F303" s="238" t="s">
        <v>2902</v>
      </c>
      <c r="G303" s="239" t="s">
        <v>361</v>
      </c>
      <c r="H303" s="240">
        <v>450</v>
      </c>
      <c r="I303" s="241"/>
      <c r="J303" s="242">
        <f>ROUND(I303*H303,2)</f>
        <v>0</v>
      </c>
      <c r="K303" s="238" t="s">
        <v>1685</v>
      </c>
      <c r="L303" s="71"/>
      <c r="M303" s="243" t="s">
        <v>21</v>
      </c>
      <c r="N303" s="244" t="s">
        <v>43</v>
      </c>
      <c r="O303" s="46"/>
      <c r="P303" s="221">
        <f>O303*H303</f>
        <v>0</v>
      </c>
      <c r="Q303" s="221">
        <v>0</v>
      </c>
      <c r="R303" s="221">
        <f>Q303*H303</f>
        <v>0</v>
      </c>
      <c r="S303" s="221">
        <v>0</v>
      </c>
      <c r="T303" s="222">
        <f>S303*H303</f>
        <v>0</v>
      </c>
      <c r="AR303" s="23" t="s">
        <v>188</v>
      </c>
      <c r="AT303" s="23" t="s">
        <v>222</v>
      </c>
      <c r="AU303" s="23" t="s">
        <v>82</v>
      </c>
      <c r="AY303" s="23" t="s">
        <v>181</v>
      </c>
      <c r="BE303" s="223">
        <f>IF(N303="základní",J303,0)</f>
        <v>0</v>
      </c>
      <c r="BF303" s="223">
        <f>IF(N303="snížená",J303,0)</f>
        <v>0</v>
      </c>
      <c r="BG303" s="223">
        <f>IF(N303="zákl. přenesená",J303,0)</f>
        <v>0</v>
      </c>
      <c r="BH303" s="223">
        <f>IF(N303="sníž. přenesená",J303,0)</f>
        <v>0</v>
      </c>
      <c r="BI303" s="223">
        <f>IF(N303="nulová",J303,0)</f>
        <v>0</v>
      </c>
      <c r="BJ303" s="23" t="s">
        <v>80</v>
      </c>
      <c r="BK303" s="223">
        <f>ROUND(I303*H303,2)</f>
        <v>0</v>
      </c>
      <c r="BL303" s="23" t="s">
        <v>188</v>
      </c>
      <c r="BM303" s="23" t="s">
        <v>2903</v>
      </c>
    </row>
    <row r="304" s="1" customFormat="1">
      <c r="B304" s="45"/>
      <c r="C304" s="73"/>
      <c r="D304" s="226" t="s">
        <v>1253</v>
      </c>
      <c r="E304" s="73"/>
      <c r="F304" s="249" t="s">
        <v>2904</v>
      </c>
      <c r="G304" s="73"/>
      <c r="H304" s="73"/>
      <c r="I304" s="183"/>
      <c r="J304" s="73"/>
      <c r="K304" s="73"/>
      <c r="L304" s="71"/>
      <c r="M304" s="250"/>
      <c r="N304" s="46"/>
      <c r="O304" s="46"/>
      <c r="P304" s="46"/>
      <c r="Q304" s="46"/>
      <c r="R304" s="46"/>
      <c r="S304" s="46"/>
      <c r="T304" s="94"/>
      <c r="AT304" s="23" t="s">
        <v>1253</v>
      </c>
      <c r="AU304" s="23" t="s">
        <v>82</v>
      </c>
    </row>
    <row r="305" s="9" customFormat="1" ht="29.88" customHeight="1">
      <c r="B305" s="197"/>
      <c r="C305" s="198"/>
      <c r="D305" s="199" t="s">
        <v>71</v>
      </c>
      <c r="E305" s="259" t="s">
        <v>2905</v>
      </c>
      <c r="F305" s="259" t="s">
        <v>2906</v>
      </c>
      <c r="G305" s="198"/>
      <c r="H305" s="198"/>
      <c r="I305" s="201"/>
      <c r="J305" s="260">
        <f>BK305</f>
        <v>0</v>
      </c>
      <c r="K305" s="198"/>
      <c r="L305" s="203"/>
      <c r="M305" s="204"/>
      <c r="N305" s="205"/>
      <c r="O305" s="205"/>
      <c r="P305" s="206">
        <f>SUM(P306:P307)</f>
        <v>0</v>
      </c>
      <c r="Q305" s="205"/>
      <c r="R305" s="206">
        <f>SUM(R306:R307)</f>
        <v>0</v>
      </c>
      <c r="S305" s="205"/>
      <c r="T305" s="207">
        <f>SUM(T306:T307)</f>
        <v>0</v>
      </c>
      <c r="AR305" s="208" t="s">
        <v>80</v>
      </c>
      <c r="AT305" s="209" t="s">
        <v>71</v>
      </c>
      <c r="AU305" s="209" t="s">
        <v>80</v>
      </c>
      <c r="AY305" s="208" t="s">
        <v>181</v>
      </c>
      <c r="BK305" s="210">
        <f>SUM(BK306:BK307)</f>
        <v>0</v>
      </c>
    </row>
    <row r="306" s="1" customFormat="1" ht="16.5" customHeight="1">
      <c r="B306" s="45"/>
      <c r="C306" s="236" t="s">
        <v>619</v>
      </c>
      <c r="D306" s="236" t="s">
        <v>222</v>
      </c>
      <c r="E306" s="237" t="s">
        <v>2907</v>
      </c>
      <c r="F306" s="238" t="s">
        <v>2908</v>
      </c>
      <c r="G306" s="239" t="s">
        <v>361</v>
      </c>
      <c r="H306" s="240">
        <v>50</v>
      </c>
      <c r="I306" s="241"/>
      <c r="J306" s="242">
        <f>ROUND(I306*H306,2)</f>
        <v>0</v>
      </c>
      <c r="K306" s="238" t="s">
        <v>1685</v>
      </c>
      <c r="L306" s="71"/>
      <c r="M306" s="243" t="s">
        <v>21</v>
      </c>
      <c r="N306" s="244" t="s">
        <v>43</v>
      </c>
      <c r="O306" s="46"/>
      <c r="P306" s="221">
        <f>O306*H306</f>
        <v>0</v>
      </c>
      <c r="Q306" s="221">
        <v>0</v>
      </c>
      <c r="R306" s="221">
        <f>Q306*H306</f>
        <v>0</v>
      </c>
      <c r="S306" s="221">
        <v>0</v>
      </c>
      <c r="T306" s="222">
        <f>S306*H306</f>
        <v>0</v>
      </c>
      <c r="AR306" s="23" t="s">
        <v>188</v>
      </c>
      <c r="AT306" s="23" t="s">
        <v>222</v>
      </c>
      <c r="AU306" s="23" t="s">
        <v>82</v>
      </c>
      <c r="AY306" s="23" t="s">
        <v>181</v>
      </c>
      <c r="BE306" s="223">
        <f>IF(N306="základní",J306,0)</f>
        <v>0</v>
      </c>
      <c r="BF306" s="223">
        <f>IF(N306="snížená",J306,0)</f>
        <v>0</v>
      </c>
      <c r="BG306" s="223">
        <f>IF(N306="zákl. přenesená",J306,0)</f>
        <v>0</v>
      </c>
      <c r="BH306" s="223">
        <f>IF(N306="sníž. přenesená",J306,0)</f>
        <v>0</v>
      </c>
      <c r="BI306" s="223">
        <f>IF(N306="nulová",J306,0)</f>
        <v>0</v>
      </c>
      <c r="BJ306" s="23" t="s">
        <v>80</v>
      </c>
      <c r="BK306" s="223">
        <f>ROUND(I306*H306,2)</f>
        <v>0</v>
      </c>
      <c r="BL306" s="23" t="s">
        <v>188</v>
      </c>
      <c r="BM306" s="23" t="s">
        <v>2909</v>
      </c>
    </row>
    <row r="307" s="1" customFormat="1">
      <c r="B307" s="45"/>
      <c r="C307" s="73"/>
      <c r="D307" s="226" t="s">
        <v>1253</v>
      </c>
      <c r="E307" s="73"/>
      <c r="F307" s="249" t="s">
        <v>2796</v>
      </c>
      <c r="G307" s="73"/>
      <c r="H307" s="73"/>
      <c r="I307" s="183"/>
      <c r="J307" s="73"/>
      <c r="K307" s="73"/>
      <c r="L307" s="71"/>
      <c r="M307" s="250"/>
      <c r="N307" s="46"/>
      <c r="O307" s="46"/>
      <c r="P307" s="46"/>
      <c r="Q307" s="46"/>
      <c r="R307" s="46"/>
      <c r="S307" s="46"/>
      <c r="T307" s="94"/>
      <c r="AT307" s="23" t="s">
        <v>1253</v>
      </c>
      <c r="AU307" s="23" t="s">
        <v>82</v>
      </c>
    </row>
    <row r="308" s="9" customFormat="1" ht="29.88" customHeight="1">
      <c r="B308" s="197"/>
      <c r="C308" s="198"/>
      <c r="D308" s="199" t="s">
        <v>71</v>
      </c>
      <c r="E308" s="259" t="s">
        <v>2910</v>
      </c>
      <c r="F308" s="259" t="s">
        <v>2911</v>
      </c>
      <c r="G308" s="198"/>
      <c r="H308" s="198"/>
      <c r="I308" s="201"/>
      <c r="J308" s="260">
        <f>BK308</f>
        <v>0</v>
      </c>
      <c r="K308" s="198"/>
      <c r="L308" s="203"/>
      <c r="M308" s="204"/>
      <c r="N308" s="205"/>
      <c r="O308" s="205"/>
      <c r="P308" s="206">
        <f>SUM(P309:P312)</f>
        <v>0</v>
      </c>
      <c r="Q308" s="205"/>
      <c r="R308" s="206">
        <f>SUM(R309:R312)</f>
        <v>0</v>
      </c>
      <c r="S308" s="205"/>
      <c r="T308" s="207">
        <f>SUM(T309:T312)</f>
        <v>0</v>
      </c>
      <c r="AR308" s="208" t="s">
        <v>80</v>
      </c>
      <c r="AT308" s="209" t="s">
        <v>71</v>
      </c>
      <c r="AU308" s="209" t="s">
        <v>80</v>
      </c>
      <c r="AY308" s="208" t="s">
        <v>181</v>
      </c>
      <c r="BK308" s="210">
        <f>SUM(BK309:BK312)</f>
        <v>0</v>
      </c>
    </row>
    <row r="309" s="1" customFormat="1" ht="16.5" customHeight="1">
      <c r="B309" s="45"/>
      <c r="C309" s="236" t="s">
        <v>623</v>
      </c>
      <c r="D309" s="236" t="s">
        <v>222</v>
      </c>
      <c r="E309" s="237" t="s">
        <v>2912</v>
      </c>
      <c r="F309" s="238" t="s">
        <v>2913</v>
      </c>
      <c r="G309" s="239" t="s">
        <v>361</v>
      </c>
      <c r="H309" s="240">
        <v>345</v>
      </c>
      <c r="I309" s="241"/>
      <c r="J309" s="242">
        <f>ROUND(I309*H309,2)</f>
        <v>0</v>
      </c>
      <c r="K309" s="238" t="s">
        <v>1685</v>
      </c>
      <c r="L309" s="71"/>
      <c r="M309" s="243" t="s">
        <v>21</v>
      </c>
      <c r="N309" s="244" t="s">
        <v>43</v>
      </c>
      <c r="O309" s="46"/>
      <c r="P309" s="221">
        <f>O309*H309</f>
        <v>0</v>
      </c>
      <c r="Q309" s="221">
        <v>0</v>
      </c>
      <c r="R309" s="221">
        <f>Q309*H309</f>
        <v>0</v>
      </c>
      <c r="S309" s="221">
        <v>0</v>
      </c>
      <c r="T309" s="222">
        <f>S309*H309</f>
        <v>0</v>
      </c>
      <c r="AR309" s="23" t="s">
        <v>188</v>
      </c>
      <c r="AT309" s="23" t="s">
        <v>222</v>
      </c>
      <c r="AU309" s="23" t="s">
        <v>82</v>
      </c>
      <c r="AY309" s="23" t="s">
        <v>181</v>
      </c>
      <c r="BE309" s="223">
        <f>IF(N309="základní",J309,0)</f>
        <v>0</v>
      </c>
      <c r="BF309" s="223">
        <f>IF(N309="snížená",J309,0)</f>
        <v>0</v>
      </c>
      <c r="BG309" s="223">
        <f>IF(N309="zákl. přenesená",J309,0)</f>
        <v>0</v>
      </c>
      <c r="BH309" s="223">
        <f>IF(N309="sníž. přenesená",J309,0)</f>
        <v>0</v>
      </c>
      <c r="BI309" s="223">
        <f>IF(N309="nulová",J309,0)</f>
        <v>0</v>
      </c>
      <c r="BJ309" s="23" t="s">
        <v>80</v>
      </c>
      <c r="BK309" s="223">
        <f>ROUND(I309*H309,2)</f>
        <v>0</v>
      </c>
      <c r="BL309" s="23" t="s">
        <v>188</v>
      </c>
      <c r="BM309" s="23" t="s">
        <v>2914</v>
      </c>
    </row>
    <row r="310" s="1" customFormat="1">
      <c r="B310" s="45"/>
      <c r="C310" s="73"/>
      <c r="D310" s="226" t="s">
        <v>1253</v>
      </c>
      <c r="E310" s="73"/>
      <c r="F310" s="249" t="s">
        <v>2915</v>
      </c>
      <c r="G310" s="73"/>
      <c r="H310" s="73"/>
      <c r="I310" s="183"/>
      <c r="J310" s="73"/>
      <c r="K310" s="73"/>
      <c r="L310" s="71"/>
      <c r="M310" s="250"/>
      <c r="N310" s="46"/>
      <c r="O310" s="46"/>
      <c r="P310" s="46"/>
      <c r="Q310" s="46"/>
      <c r="R310" s="46"/>
      <c r="S310" s="46"/>
      <c r="T310" s="94"/>
      <c r="AT310" s="23" t="s">
        <v>1253</v>
      </c>
      <c r="AU310" s="23" t="s">
        <v>82</v>
      </c>
    </row>
    <row r="311" s="1" customFormat="1" ht="16.5" customHeight="1">
      <c r="B311" s="45"/>
      <c r="C311" s="236" t="s">
        <v>627</v>
      </c>
      <c r="D311" s="236" t="s">
        <v>222</v>
      </c>
      <c r="E311" s="237" t="s">
        <v>2916</v>
      </c>
      <c r="F311" s="238" t="s">
        <v>2917</v>
      </c>
      <c r="G311" s="239" t="s">
        <v>361</v>
      </c>
      <c r="H311" s="240">
        <v>140</v>
      </c>
      <c r="I311" s="241"/>
      <c r="J311" s="242">
        <f>ROUND(I311*H311,2)</f>
        <v>0</v>
      </c>
      <c r="K311" s="238" t="s">
        <v>1685</v>
      </c>
      <c r="L311" s="71"/>
      <c r="M311" s="243" t="s">
        <v>21</v>
      </c>
      <c r="N311" s="244" t="s">
        <v>43</v>
      </c>
      <c r="O311" s="46"/>
      <c r="P311" s="221">
        <f>O311*H311</f>
        <v>0</v>
      </c>
      <c r="Q311" s="221">
        <v>0</v>
      </c>
      <c r="R311" s="221">
        <f>Q311*H311</f>
        <v>0</v>
      </c>
      <c r="S311" s="221">
        <v>0</v>
      </c>
      <c r="T311" s="222">
        <f>S311*H311</f>
        <v>0</v>
      </c>
      <c r="AR311" s="23" t="s">
        <v>188</v>
      </c>
      <c r="AT311" s="23" t="s">
        <v>222</v>
      </c>
      <c r="AU311" s="23" t="s">
        <v>82</v>
      </c>
      <c r="AY311" s="23" t="s">
        <v>181</v>
      </c>
      <c r="BE311" s="223">
        <f>IF(N311="základní",J311,0)</f>
        <v>0</v>
      </c>
      <c r="BF311" s="223">
        <f>IF(N311="snížená",J311,0)</f>
        <v>0</v>
      </c>
      <c r="BG311" s="223">
        <f>IF(N311="zákl. přenesená",J311,0)</f>
        <v>0</v>
      </c>
      <c r="BH311" s="223">
        <f>IF(N311="sníž. přenesená",J311,0)</f>
        <v>0</v>
      </c>
      <c r="BI311" s="223">
        <f>IF(N311="nulová",J311,0)</f>
        <v>0</v>
      </c>
      <c r="BJ311" s="23" t="s">
        <v>80</v>
      </c>
      <c r="BK311" s="223">
        <f>ROUND(I311*H311,2)</f>
        <v>0</v>
      </c>
      <c r="BL311" s="23" t="s">
        <v>188</v>
      </c>
      <c r="BM311" s="23" t="s">
        <v>2918</v>
      </c>
    </row>
    <row r="312" s="1" customFormat="1">
      <c r="B312" s="45"/>
      <c r="C312" s="73"/>
      <c r="D312" s="226" t="s">
        <v>1253</v>
      </c>
      <c r="E312" s="73"/>
      <c r="F312" s="249" t="s">
        <v>2919</v>
      </c>
      <c r="G312" s="73"/>
      <c r="H312" s="73"/>
      <c r="I312" s="183"/>
      <c r="J312" s="73"/>
      <c r="K312" s="73"/>
      <c r="L312" s="71"/>
      <c r="M312" s="250"/>
      <c r="N312" s="46"/>
      <c r="O312" s="46"/>
      <c r="P312" s="46"/>
      <c r="Q312" s="46"/>
      <c r="R312" s="46"/>
      <c r="S312" s="46"/>
      <c r="T312" s="94"/>
      <c r="AT312" s="23" t="s">
        <v>1253</v>
      </c>
      <c r="AU312" s="23" t="s">
        <v>82</v>
      </c>
    </row>
    <row r="313" s="9" customFormat="1" ht="29.88" customHeight="1">
      <c r="B313" s="197"/>
      <c r="C313" s="198"/>
      <c r="D313" s="199" t="s">
        <v>71</v>
      </c>
      <c r="E313" s="259" t="s">
        <v>2920</v>
      </c>
      <c r="F313" s="259" t="s">
        <v>2921</v>
      </c>
      <c r="G313" s="198"/>
      <c r="H313" s="198"/>
      <c r="I313" s="201"/>
      <c r="J313" s="260">
        <f>BK313</f>
        <v>0</v>
      </c>
      <c r="K313" s="198"/>
      <c r="L313" s="203"/>
      <c r="M313" s="204"/>
      <c r="N313" s="205"/>
      <c r="O313" s="205"/>
      <c r="P313" s="206">
        <f>SUM(P314:P327)</f>
        <v>0</v>
      </c>
      <c r="Q313" s="205"/>
      <c r="R313" s="206">
        <f>SUM(R314:R327)</f>
        <v>0</v>
      </c>
      <c r="S313" s="205"/>
      <c r="T313" s="207">
        <f>SUM(T314:T327)</f>
        <v>0</v>
      </c>
      <c r="AR313" s="208" t="s">
        <v>80</v>
      </c>
      <c r="AT313" s="209" t="s">
        <v>71</v>
      </c>
      <c r="AU313" s="209" t="s">
        <v>80</v>
      </c>
      <c r="AY313" s="208" t="s">
        <v>181</v>
      </c>
      <c r="BK313" s="210">
        <f>SUM(BK314:BK327)</f>
        <v>0</v>
      </c>
    </row>
    <row r="314" s="1" customFormat="1" ht="16.5" customHeight="1">
      <c r="B314" s="45"/>
      <c r="C314" s="236" t="s">
        <v>631</v>
      </c>
      <c r="D314" s="236" t="s">
        <v>222</v>
      </c>
      <c r="E314" s="237" t="s">
        <v>2922</v>
      </c>
      <c r="F314" s="238" t="s">
        <v>2923</v>
      </c>
      <c r="G314" s="239" t="s">
        <v>361</v>
      </c>
      <c r="H314" s="240">
        <v>1550</v>
      </c>
      <c r="I314" s="241"/>
      <c r="J314" s="242">
        <f>ROUND(I314*H314,2)</f>
        <v>0</v>
      </c>
      <c r="K314" s="238" t="s">
        <v>1685</v>
      </c>
      <c r="L314" s="71"/>
      <c r="M314" s="243" t="s">
        <v>21</v>
      </c>
      <c r="N314" s="244" t="s">
        <v>43</v>
      </c>
      <c r="O314" s="46"/>
      <c r="P314" s="221">
        <f>O314*H314</f>
        <v>0</v>
      </c>
      <c r="Q314" s="221">
        <v>0</v>
      </c>
      <c r="R314" s="221">
        <f>Q314*H314</f>
        <v>0</v>
      </c>
      <c r="S314" s="221">
        <v>0</v>
      </c>
      <c r="T314" s="222">
        <f>S314*H314</f>
        <v>0</v>
      </c>
      <c r="AR314" s="23" t="s">
        <v>188</v>
      </c>
      <c r="AT314" s="23" t="s">
        <v>222</v>
      </c>
      <c r="AU314" s="23" t="s">
        <v>82</v>
      </c>
      <c r="AY314" s="23" t="s">
        <v>181</v>
      </c>
      <c r="BE314" s="223">
        <f>IF(N314="základní",J314,0)</f>
        <v>0</v>
      </c>
      <c r="BF314" s="223">
        <f>IF(N314="snížená",J314,0)</f>
        <v>0</v>
      </c>
      <c r="BG314" s="223">
        <f>IF(N314="zákl. přenesená",J314,0)</f>
        <v>0</v>
      </c>
      <c r="BH314" s="223">
        <f>IF(N314="sníž. přenesená",J314,0)</f>
        <v>0</v>
      </c>
      <c r="BI314" s="223">
        <f>IF(N314="nulová",J314,0)</f>
        <v>0</v>
      </c>
      <c r="BJ314" s="23" t="s">
        <v>80</v>
      </c>
      <c r="BK314" s="223">
        <f>ROUND(I314*H314,2)</f>
        <v>0</v>
      </c>
      <c r="BL314" s="23" t="s">
        <v>188</v>
      </c>
      <c r="BM314" s="23" t="s">
        <v>2924</v>
      </c>
    </row>
    <row r="315" s="1" customFormat="1">
      <c r="B315" s="45"/>
      <c r="C315" s="73"/>
      <c r="D315" s="226" t="s">
        <v>1253</v>
      </c>
      <c r="E315" s="73"/>
      <c r="F315" s="249" t="s">
        <v>2925</v>
      </c>
      <c r="G315" s="73"/>
      <c r="H315" s="73"/>
      <c r="I315" s="183"/>
      <c r="J315" s="73"/>
      <c r="K315" s="73"/>
      <c r="L315" s="71"/>
      <c r="M315" s="250"/>
      <c r="N315" s="46"/>
      <c r="O315" s="46"/>
      <c r="P315" s="46"/>
      <c r="Q315" s="46"/>
      <c r="R315" s="46"/>
      <c r="S315" s="46"/>
      <c r="T315" s="94"/>
      <c r="AT315" s="23" t="s">
        <v>1253</v>
      </c>
      <c r="AU315" s="23" t="s">
        <v>82</v>
      </c>
    </row>
    <row r="316" s="1" customFormat="1" ht="16.5" customHeight="1">
      <c r="B316" s="45"/>
      <c r="C316" s="236" t="s">
        <v>635</v>
      </c>
      <c r="D316" s="236" t="s">
        <v>222</v>
      </c>
      <c r="E316" s="237" t="s">
        <v>2926</v>
      </c>
      <c r="F316" s="238" t="s">
        <v>2927</v>
      </c>
      <c r="G316" s="239" t="s">
        <v>361</v>
      </c>
      <c r="H316" s="240">
        <v>2100</v>
      </c>
      <c r="I316" s="241"/>
      <c r="J316" s="242">
        <f>ROUND(I316*H316,2)</f>
        <v>0</v>
      </c>
      <c r="K316" s="238" t="s">
        <v>1685</v>
      </c>
      <c r="L316" s="71"/>
      <c r="M316" s="243" t="s">
        <v>21</v>
      </c>
      <c r="N316" s="244" t="s">
        <v>43</v>
      </c>
      <c r="O316" s="46"/>
      <c r="P316" s="221">
        <f>O316*H316</f>
        <v>0</v>
      </c>
      <c r="Q316" s="221">
        <v>0</v>
      </c>
      <c r="R316" s="221">
        <f>Q316*H316</f>
        <v>0</v>
      </c>
      <c r="S316" s="221">
        <v>0</v>
      </c>
      <c r="T316" s="222">
        <f>S316*H316</f>
        <v>0</v>
      </c>
      <c r="AR316" s="23" t="s">
        <v>188</v>
      </c>
      <c r="AT316" s="23" t="s">
        <v>222</v>
      </c>
      <c r="AU316" s="23" t="s">
        <v>82</v>
      </c>
      <c r="AY316" s="23" t="s">
        <v>181</v>
      </c>
      <c r="BE316" s="223">
        <f>IF(N316="základní",J316,0)</f>
        <v>0</v>
      </c>
      <c r="BF316" s="223">
        <f>IF(N316="snížená",J316,0)</f>
        <v>0</v>
      </c>
      <c r="BG316" s="223">
        <f>IF(N316="zákl. přenesená",J316,0)</f>
        <v>0</v>
      </c>
      <c r="BH316" s="223">
        <f>IF(N316="sníž. přenesená",J316,0)</f>
        <v>0</v>
      </c>
      <c r="BI316" s="223">
        <f>IF(N316="nulová",J316,0)</f>
        <v>0</v>
      </c>
      <c r="BJ316" s="23" t="s">
        <v>80</v>
      </c>
      <c r="BK316" s="223">
        <f>ROUND(I316*H316,2)</f>
        <v>0</v>
      </c>
      <c r="BL316" s="23" t="s">
        <v>188</v>
      </c>
      <c r="BM316" s="23" t="s">
        <v>2928</v>
      </c>
    </row>
    <row r="317" s="1" customFormat="1">
      <c r="B317" s="45"/>
      <c r="C317" s="73"/>
      <c r="D317" s="226" t="s">
        <v>1253</v>
      </c>
      <c r="E317" s="73"/>
      <c r="F317" s="249" t="s">
        <v>2929</v>
      </c>
      <c r="G317" s="73"/>
      <c r="H317" s="73"/>
      <c r="I317" s="183"/>
      <c r="J317" s="73"/>
      <c r="K317" s="73"/>
      <c r="L317" s="71"/>
      <c r="M317" s="250"/>
      <c r="N317" s="46"/>
      <c r="O317" s="46"/>
      <c r="P317" s="46"/>
      <c r="Q317" s="46"/>
      <c r="R317" s="46"/>
      <c r="S317" s="46"/>
      <c r="T317" s="94"/>
      <c r="AT317" s="23" t="s">
        <v>1253</v>
      </c>
      <c r="AU317" s="23" t="s">
        <v>82</v>
      </c>
    </row>
    <row r="318" s="1" customFormat="1" ht="16.5" customHeight="1">
      <c r="B318" s="45"/>
      <c r="C318" s="236" t="s">
        <v>639</v>
      </c>
      <c r="D318" s="236" t="s">
        <v>222</v>
      </c>
      <c r="E318" s="237" t="s">
        <v>2930</v>
      </c>
      <c r="F318" s="238" t="s">
        <v>2931</v>
      </c>
      <c r="G318" s="239" t="s">
        <v>361</v>
      </c>
      <c r="H318" s="240">
        <v>360</v>
      </c>
      <c r="I318" s="241"/>
      <c r="J318" s="242">
        <f>ROUND(I318*H318,2)</f>
        <v>0</v>
      </c>
      <c r="K318" s="238" t="s">
        <v>1685</v>
      </c>
      <c r="L318" s="71"/>
      <c r="M318" s="243" t="s">
        <v>21</v>
      </c>
      <c r="N318" s="244" t="s">
        <v>43</v>
      </c>
      <c r="O318" s="46"/>
      <c r="P318" s="221">
        <f>O318*H318</f>
        <v>0</v>
      </c>
      <c r="Q318" s="221">
        <v>0</v>
      </c>
      <c r="R318" s="221">
        <f>Q318*H318</f>
        <v>0</v>
      </c>
      <c r="S318" s="221">
        <v>0</v>
      </c>
      <c r="T318" s="222">
        <f>S318*H318</f>
        <v>0</v>
      </c>
      <c r="AR318" s="23" t="s">
        <v>188</v>
      </c>
      <c r="AT318" s="23" t="s">
        <v>222</v>
      </c>
      <c r="AU318" s="23" t="s">
        <v>82</v>
      </c>
      <c r="AY318" s="23" t="s">
        <v>181</v>
      </c>
      <c r="BE318" s="223">
        <f>IF(N318="základní",J318,0)</f>
        <v>0</v>
      </c>
      <c r="BF318" s="223">
        <f>IF(N318="snížená",J318,0)</f>
        <v>0</v>
      </c>
      <c r="BG318" s="223">
        <f>IF(N318="zákl. přenesená",J318,0)</f>
        <v>0</v>
      </c>
      <c r="BH318" s="223">
        <f>IF(N318="sníž. přenesená",J318,0)</f>
        <v>0</v>
      </c>
      <c r="BI318" s="223">
        <f>IF(N318="nulová",J318,0)</f>
        <v>0</v>
      </c>
      <c r="BJ318" s="23" t="s">
        <v>80</v>
      </c>
      <c r="BK318" s="223">
        <f>ROUND(I318*H318,2)</f>
        <v>0</v>
      </c>
      <c r="BL318" s="23" t="s">
        <v>188</v>
      </c>
      <c r="BM318" s="23" t="s">
        <v>2932</v>
      </c>
    </row>
    <row r="319" s="1" customFormat="1">
      <c r="B319" s="45"/>
      <c r="C319" s="73"/>
      <c r="D319" s="226" t="s">
        <v>1253</v>
      </c>
      <c r="E319" s="73"/>
      <c r="F319" s="249" t="s">
        <v>2933</v>
      </c>
      <c r="G319" s="73"/>
      <c r="H319" s="73"/>
      <c r="I319" s="183"/>
      <c r="J319" s="73"/>
      <c r="K319" s="73"/>
      <c r="L319" s="71"/>
      <c r="M319" s="250"/>
      <c r="N319" s="46"/>
      <c r="O319" s="46"/>
      <c r="P319" s="46"/>
      <c r="Q319" s="46"/>
      <c r="R319" s="46"/>
      <c r="S319" s="46"/>
      <c r="T319" s="94"/>
      <c r="AT319" s="23" t="s">
        <v>1253</v>
      </c>
      <c r="AU319" s="23" t="s">
        <v>82</v>
      </c>
    </row>
    <row r="320" s="1" customFormat="1" ht="16.5" customHeight="1">
      <c r="B320" s="45"/>
      <c r="C320" s="236" t="s">
        <v>643</v>
      </c>
      <c r="D320" s="236" t="s">
        <v>222</v>
      </c>
      <c r="E320" s="237" t="s">
        <v>2934</v>
      </c>
      <c r="F320" s="238" t="s">
        <v>2935</v>
      </c>
      <c r="G320" s="239" t="s">
        <v>361</v>
      </c>
      <c r="H320" s="240">
        <v>300</v>
      </c>
      <c r="I320" s="241"/>
      <c r="J320" s="242">
        <f>ROUND(I320*H320,2)</f>
        <v>0</v>
      </c>
      <c r="K320" s="238" t="s">
        <v>1685</v>
      </c>
      <c r="L320" s="71"/>
      <c r="M320" s="243" t="s">
        <v>21</v>
      </c>
      <c r="N320" s="244" t="s">
        <v>43</v>
      </c>
      <c r="O320" s="46"/>
      <c r="P320" s="221">
        <f>O320*H320</f>
        <v>0</v>
      </c>
      <c r="Q320" s="221">
        <v>0</v>
      </c>
      <c r="R320" s="221">
        <f>Q320*H320</f>
        <v>0</v>
      </c>
      <c r="S320" s="221">
        <v>0</v>
      </c>
      <c r="T320" s="222">
        <f>S320*H320</f>
        <v>0</v>
      </c>
      <c r="AR320" s="23" t="s">
        <v>188</v>
      </c>
      <c r="AT320" s="23" t="s">
        <v>222</v>
      </c>
      <c r="AU320" s="23" t="s">
        <v>82</v>
      </c>
      <c r="AY320" s="23" t="s">
        <v>181</v>
      </c>
      <c r="BE320" s="223">
        <f>IF(N320="základní",J320,0)</f>
        <v>0</v>
      </c>
      <c r="BF320" s="223">
        <f>IF(N320="snížená",J320,0)</f>
        <v>0</v>
      </c>
      <c r="BG320" s="223">
        <f>IF(N320="zákl. přenesená",J320,0)</f>
        <v>0</v>
      </c>
      <c r="BH320" s="223">
        <f>IF(N320="sníž. přenesená",J320,0)</f>
        <v>0</v>
      </c>
      <c r="BI320" s="223">
        <f>IF(N320="nulová",J320,0)</f>
        <v>0</v>
      </c>
      <c r="BJ320" s="23" t="s">
        <v>80</v>
      </c>
      <c r="BK320" s="223">
        <f>ROUND(I320*H320,2)</f>
        <v>0</v>
      </c>
      <c r="BL320" s="23" t="s">
        <v>188</v>
      </c>
      <c r="BM320" s="23" t="s">
        <v>2936</v>
      </c>
    </row>
    <row r="321" s="1" customFormat="1">
      <c r="B321" s="45"/>
      <c r="C321" s="73"/>
      <c r="D321" s="226" t="s">
        <v>1253</v>
      </c>
      <c r="E321" s="73"/>
      <c r="F321" s="249" t="s">
        <v>2937</v>
      </c>
      <c r="G321" s="73"/>
      <c r="H321" s="73"/>
      <c r="I321" s="183"/>
      <c r="J321" s="73"/>
      <c r="K321" s="73"/>
      <c r="L321" s="71"/>
      <c r="M321" s="250"/>
      <c r="N321" s="46"/>
      <c r="O321" s="46"/>
      <c r="P321" s="46"/>
      <c r="Q321" s="46"/>
      <c r="R321" s="46"/>
      <c r="S321" s="46"/>
      <c r="T321" s="94"/>
      <c r="AT321" s="23" t="s">
        <v>1253</v>
      </c>
      <c r="AU321" s="23" t="s">
        <v>82</v>
      </c>
    </row>
    <row r="322" s="1" customFormat="1" ht="16.5" customHeight="1">
      <c r="B322" s="45"/>
      <c r="C322" s="236" t="s">
        <v>647</v>
      </c>
      <c r="D322" s="236" t="s">
        <v>222</v>
      </c>
      <c r="E322" s="237" t="s">
        <v>2938</v>
      </c>
      <c r="F322" s="238" t="s">
        <v>2939</v>
      </c>
      <c r="G322" s="239" t="s">
        <v>361</v>
      </c>
      <c r="H322" s="240">
        <v>200</v>
      </c>
      <c r="I322" s="241"/>
      <c r="J322" s="242">
        <f>ROUND(I322*H322,2)</f>
        <v>0</v>
      </c>
      <c r="K322" s="238" t="s">
        <v>1685</v>
      </c>
      <c r="L322" s="71"/>
      <c r="M322" s="243" t="s">
        <v>21</v>
      </c>
      <c r="N322" s="244" t="s">
        <v>43</v>
      </c>
      <c r="O322" s="46"/>
      <c r="P322" s="221">
        <f>O322*H322</f>
        <v>0</v>
      </c>
      <c r="Q322" s="221">
        <v>0</v>
      </c>
      <c r="R322" s="221">
        <f>Q322*H322</f>
        <v>0</v>
      </c>
      <c r="S322" s="221">
        <v>0</v>
      </c>
      <c r="T322" s="222">
        <f>S322*H322</f>
        <v>0</v>
      </c>
      <c r="AR322" s="23" t="s">
        <v>188</v>
      </c>
      <c r="AT322" s="23" t="s">
        <v>222</v>
      </c>
      <c r="AU322" s="23" t="s">
        <v>82</v>
      </c>
      <c r="AY322" s="23" t="s">
        <v>181</v>
      </c>
      <c r="BE322" s="223">
        <f>IF(N322="základní",J322,0)</f>
        <v>0</v>
      </c>
      <c r="BF322" s="223">
        <f>IF(N322="snížená",J322,0)</f>
        <v>0</v>
      </c>
      <c r="BG322" s="223">
        <f>IF(N322="zákl. přenesená",J322,0)</f>
        <v>0</v>
      </c>
      <c r="BH322" s="223">
        <f>IF(N322="sníž. přenesená",J322,0)</f>
        <v>0</v>
      </c>
      <c r="BI322" s="223">
        <f>IF(N322="nulová",J322,0)</f>
        <v>0</v>
      </c>
      <c r="BJ322" s="23" t="s">
        <v>80</v>
      </c>
      <c r="BK322" s="223">
        <f>ROUND(I322*H322,2)</f>
        <v>0</v>
      </c>
      <c r="BL322" s="23" t="s">
        <v>188</v>
      </c>
      <c r="BM322" s="23" t="s">
        <v>2940</v>
      </c>
    </row>
    <row r="323" s="1" customFormat="1">
      <c r="B323" s="45"/>
      <c r="C323" s="73"/>
      <c r="D323" s="226" t="s">
        <v>1253</v>
      </c>
      <c r="E323" s="73"/>
      <c r="F323" s="249" t="s">
        <v>2941</v>
      </c>
      <c r="G323" s="73"/>
      <c r="H323" s="73"/>
      <c r="I323" s="183"/>
      <c r="J323" s="73"/>
      <c r="K323" s="73"/>
      <c r="L323" s="71"/>
      <c r="M323" s="250"/>
      <c r="N323" s="46"/>
      <c r="O323" s="46"/>
      <c r="P323" s="46"/>
      <c r="Q323" s="46"/>
      <c r="R323" s="46"/>
      <c r="S323" s="46"/>
      <c r="T323" s="94"/>
      <c r="AT323" s="23" t="s">
        <v>1253</v>
      </c>
      <c r="AU323" s="23" t="s">
        <v>82</v>
      </c>
    </row>
    <row r="324" s="1" customFormat="1" ht="16.5" customHeight="1">
      <c r="B324" s="45"/>
      <c r="C324" s="236" t="s">
        <v>651</v>
      </c>
      <c r="D324" s="236" t="s">
        <v>222</v>
      </c>
      <c r="E324" s="237" t="s">
        <v>2942</v>
      </c>
      <c r="F324" s="238" t="s">
        <v>2943</v>
      </c>
      <c r="G324" s="239" t="s">
        <v>361</v>
      </c>
      <c r="H324" s="240">
        <v>250</v>
      </c>
      <c r="I324" s="241"/>
      <c r="J324" s="242">
        <f>ROUND(I324*H324,2)</f>
        <v>0</v>
      </c>
      <c r="K324" s="238" t="s">
        <v>1685</v>
      </c>
      <c r="L324" s="71"/>
      <c r="M324" s="243" t="s">
        <v>21</v>
      </c>
      <c r="N324" s="244" t="s">
        <v>43</v>
      </c>
      <c r="O324" s="46"/>
      <c r="P324" s="221">
        <f>O324*H324</f>
        <v>0</v>
      </c>
      <c r="Q324" s="221">
        <v>0</v>
      </c>
      <c r="R324" s="221">
        <f>Q324*H324</f>
        <v>0</v>
      </c>
      <c r="S324" s="221">
        <v>0</v>
      </c>
      <c r="T324" s="222">
        <f>S324*H324</f>
        <v>0</v>
      </c>
      <c r="AR324" s="23" t="s">
        <v>188</v>
      </c>
      <c r="AT324" s="23" t="s">
        <v>222</v>
      </c>
      <c r="AU324" s="23" t="s">
        <v>82</v>
      </c>
      <c r="AY324" s="23" t="s">
        <v>181</v>
      </c>
      <c r="BE324" s="223">
        <f>IF(N324="základní",J324,0)</f>
        <v>0</v>
      </c>
      <c r="BF324" s="223">
        <f>IF(N324="snížená",J324,0)</f>
        <v>0</v>
      </c>
      <c r="BG324" s="223">
        <f>IF(N324="zákl. přenesená",J324,0)</f>
        <v>0</v>
      </c>
      <c r="BH324" s="223">
        <f>IF(N324="sníž. přenesená",J324,0)</f>
        <v>0</v>
      </c>
      <c r="BI324" s="223">
        <f>IF(N324="nulová",J324,0)</f>
        <v>0</v>
      </c>
      <c r="BJ324" s="23" t="s">
        <v>80</v>
      </c>
      <c r="BK324" s="223">
        <f>ROUND(I324*H324,2)</f>
        <v>0</v>
      </c>
      <c r="BL324" s="23" t="s">
        <v>188</v>
      </c>
      <c r="BM324" s="23" t="s">
        <v>2944</v>
      </c>
    </row>
    <row r="325" s="1" customFormat="1">
      <c r="B325" s="45"/>
      <c r="C325" s="73"/>
      <c r="D325" s="226" t="s">
        <v>1253</v>
      </c>
      <c r="E325" s="73"/>
      <c r="F325" s="249" t="s">
        <v>2945</v>
      </c>
      <c r="G325" s="73"/>
      <c r="H325" s="73"/>
      <c r="I325" s="183"/>
      <c r="J325" s="73"/>
      <c r="K325" s="73"/>
      <c r="L325" s="71"/>
      <c r="M325" s="250"/>
      <c r="N325" s="46"/>
      <c r="O325" s="46"/>
      <c r="P325" s="46"/>
      <c r="Q325" s="46"/>
      <c r="R325" s="46"/>
      <c r="S325" s="46"/>
      <c r="T325" s="94"/>
      <c r="AT325" s="23" t="s">
        <v>1253</v>
      </c>
      <c r="AU325" s="23" t="s">
        <v>82</v>
      </c>
    </row>
    <row r="326" s="1" customFormat="1" ht="16.5" customHeight="1">
      <c r="B326" s="45"/>
      <c r="C326" s="236" t="s">
        <v>657</v>
      </c>
      <c r="D326" s="236" t="s">
        <v>222</v>
      </c>
      <c r="E326" s="237" t="s">
        <v>2946</v>
      </c>
      <c r="F326" s="238" t="s">
        <v>2947</v>
      </c>
      <c r="G326" s="239" t="s">
        <v>361</v>
      </c>
      <c r="H326" s="240">
        <v>60</v>
      </c>
      <c r="I326" s="241"/>
      <c r="J326" s="242">
        <f>ROUND(I326*H326,2)</f>
        <v>0</v>
      </c>
      <c r="K326" s="238" t="s">
        <v>1685</v>
      </c>
      <c r="L326" s="71"/>
      <c r="M326" s="243" t="s">
        <v>21</v>
      </c>
      <c r="N326" s="244" t="s">
        <v>43</v>
      </c>
      <c r="O326" s="46"/>
      <c r="P326" s="221">
        <f>O326*H326</f>
        <v>0</v>
      </c>
      <c r="Q326" s="221">
        <v>0</v>
      </c>
      <c r="R326" s="221">
        <f>Q326*H326</f>
        <v>0</v>
      </c>
      <c r="S326" s="221">
        <v>0</v>
      </c>
      <c r="T326" s="222">
        <f>S326*H326</f>
        <v>0</v>
      </c>
      <c r="AR326" s="23" t="s">
        <v>188</v>
      </c>
      <c r="AT326" s="23" t="s">
        <v>222</v>
      </c>
      <c r="AU326" s="23" t="s">
        <v>82</v>
      </c>
      <c r="AY326" s="23" t="s">
        <v>181</v>
      </c>
      <c r="BE326" s="223">
        <f>IF(N326="základní",J326,0)</f>
        <v>0</v>
      </c>
      <c r="BF326" s="223">
        <f>IF(N326="snížená",J326,0)</f>
        <v>0</v>
      </c>
      <c r="BG326" s="223">
        <f>IF(N326="zákl. přenesená",J326,0)</f>
        <v>0</v>
      </c>
      <c r="BH326" s="223">
        <f>IF(N326="sníž. přenesená",J326,0)</f>
        <v>0</v>
      </c>
      <c r="BI326" s="223">
        <f>IF(N326="nulová",J326,0)</f>
        <v>0</v>
      </c>
      <c r="BJ326" s="23" t="s">
        <v>80</v>
      </c>
      <c r="BK326" s="223">
        <f>ROUND(I326*H326,2)</f>
        <v>0</v>
      </c>
      <c r="BL326" s="23" t="s">
        <v>188</v>
      </c>
      <c r="BM326" s="23" t="s">
        <v>2948</v>
      </c>
    </row>
    <row r="327" s="1" customFormat="1">
      <c r="B327" s="45"/>
      <c r="C327" s="73"/>
      <c r="D327" s="226" t="s">
        <v>1253</v>
      </c>
      <c r="E327" s="73"/>
      <c r="F327" s="249" t="s">
        <v>2949</v>
      </c>
      <c r="G327" s="73"/>
      <c r="H327" s="73"/>
      <c r="I327" s="183"/>
      <c r="J327" s="73"/>
      <c r="K327" s="73"/>
      <c r="L327" s="71"/>
      <c r="M327" s="250"/>
      <c r="N327" s="46"/>
      <c r="O327" s="46"/>
      <c r="P327" s="46"/>
      <c r="Q327" s="46"/>
      <c r="R327" s="46"/>
      <c r="S327" s="46"/>
      <c r="T327" s="94"/>
      <c r="AT327" s="23" t="s">
        <v>1253</v>
      </c>
      <c r="AU327" s="23" t="s">
        <v>82</v>
      </c>
    </row>
    <row r="328" s="9" customFormat="1" ht="29.88" customHeight="1">
      <c r="B328" s="197"/>
      <c r="C328" s="198"/>
      <c r="D328" s="199" t="s">
        <v>71</v>
      </c>
      <c r="E328" s="259" t="s">
        <v>2950</v>
      </c>
      <c r="F328" s="259" t="s">
        <v>2951</v>
      </c>
      <c r="G328" s="198"/>
      <c r="H328" s="198"/>
      <c r="I328" s="201"/>
      <c r="J328" s="260">
        <f>BK328</f>
        <v>0</v>
      </c>
      <c r="K328" s="198"/>
      <c r="L328" s="203"/>
      <c r="M328" s="204"/>
      <c r="N328" s="205"/>
      <c r="O328" s="205"/>
      <c r="P328" s="206">
        <f>SUM(P329:P330)</f>
        <v>0</v>
      </c>
      <c r="Q328" s="205"/>
      <c r="R328" s="206">
        <f>SUM(R329:R330)</f>
        <v>0</v>
      </c>
      <c r="S328" s="205"/>
      <c r="T328" s="207">
        <f>SUM(T329:T330)</f>
        <v>0</v>
      </c>
      <c r="AR328" s="208" t="s">
        <v>80</v>
      </c>
      <c r="AT328" s="209" t="s">
        <v>71</v>
      </c>
      <c r="AU328" s="209" t="s">
        <v>80</v>
      </c>
      <c r="AY328" s="208" t="s">
        <v>181</v>
      </c>
      <c r="BK328" s="210">
        <f>SUM(BK329:BK330)</f>
        <v>0</v>
      </c>
    </row>
    <row r="329" s="1" customFormat="1" ht="16.5" customHeight="1">
      <c r="B329" s="45"/>
      <c r="C329" s="236" t="s">
        <v>661</v>
      </c>
      <c r="D329" s="236" t="s">
        <v>222</v>
      </c>
      <c r="E329" s="237" t="s">
        <v>2952</v>
      </c>
      <c r="F329" s="238" t="s">
        <v>2953</v>
      </c>
      <c r="G329" s="239" t="s">
        <v>2954</v>
      </c>
      <c r="H329" s="240">
        <v>84</v>
      </c>
      <c r="I329" s="241"/>
      <c r="J329" s="242">
        <f>ROUND(I329*H329,2)</f>
        <v>0</v>
      </c>
      <c r="K329" s="238" t="s">
        <v>1685</v>
      </c>
      <c r="L329" s="71"/>
      <c r="M329" s="243" t="s">
        <v>21</v>
      </c>
      <c r="N329" s="244" t="s">
        <v>43</v>
      </c>
      <c r="O329" s="46"/>
      <c r="P329" s="221">
        <f>O329*H329</f>
        <v>0</v>
      </c>
      <c r="Q329" s="221">
        <v>0</v>
      </c>
      <c r="R329" s="221">
        <f>Q329*H329</f>
        <v>0</v>
      </c>
      <c r="S329" s="221">
        <v>0</v>
      </c>
      <c r="T329" s="222">
        <f>S329*H329</f>
        <v>0</v>
      </c>
      <c r="AR329" s="23" t="s">
        <v>188</v>
      </c>
      <c r="AT329" s="23" t="s">
        <v>222</v>
      </c>
      <c r="AU329" s="23" t="s">
        <v>82</v>
      </c>
      <c r="AY329" s="23" t="s">
        <v>181</v>
      </c>
      <c r="BE329" s="223">
        <f>IF(N329="základní",J329,0)</f>
        <v>0</v>
      </c>
      <c r="BF329" s="223">
        <f>IF(N329="snížená",J329,0)</f>
        <v>0</v>
      </c>
      <c r="BG329" s="223">
        <f>IF(N329="zákl. přenesená",J329,0)</f>
        <v>0</v>
      </c>
      <c r="BH329" s="223">
        <f>IF(N329="sníž. přenesená",J329,0)</f>
        <v>0</v>
      </c>
      <c r="BI329" s="223">
        <f>IF(N329="nulová",J329,0)</f>
        <v>0</v>
      </c>
      <c r="BJ329" s="23" t="s">
        <v>80</v>
      </c>
      <c r="BK329" s="223">
        <f>ROUND(I329*H329,2)</f>
        <v>0</v>
      </c>
      <c r="BL329" s="23" t="s">
        <v>188</v>
      </c>
      <c r="BM329" s="23" t="s">
        <v>2955</v>
      </c>
    </row>
    <row r="330" s="1" customFormat="1">
      <c r="B330" s="45"/>
      <c r="C330" s="73"/>
      <c r="D330" s="226" t="s">
        <v>1253</v>
      </c>
      <c r="E330" s="73"/>
      <c r="F330" s="249" t="s">
        <v>2956</v>
      </c>
      <c r="G330" s="73"/>
      <c r="H330" s="73"/>
      <c r="I330" s="183"/>
      <c r="J330" s="73"/>
      <c r="K330" s="73"/>
      <c r="L330" s="71"/>
      <c r="M330" s="250"/>
      <c r="N330" s="46"/>
      <c r="O330" s="46"/>
      <c r="P330" s="46"/>
      <c r="Q330" s="46"/>
      <c r="R330" s="46"/>
      <c r="S330" s="46"/>
      <c r="T330" s="94"/>
      <c r="AT330" s="23" t="s">
        <v>1253</v>
      </c>
      <c r="AU330" s="23" t="s">
        <v>82</v>
      </c>
    </row>
    <row r="331" s="9" customFormat="1" ht="29.88" customHeight="1">
      <c r="B331" s="197"/>
      <c r="C331" s="198"/>
      <c r="D331" s="199" t="s">
        <v>71</v>
      </c>
      <c r="E331" s="259" t="s">
        <v>2957</v>
      </c>
      <c r="F331" s="259" t="s">
        <v>2958</v>
      </c>
      <c r="G331" s="198"/>
      <c r="H331" s="198"/>
      <c r="I331" s="201"/>
      <c r="J331" s="260">
        <f>BK331</f>
        <v>0</v>
      </c>
      <c r="K331" s="198"/>
      <c r="L331" s="203"/>
      <c r="M331" s="204"/>
      <c r="N331" s="205"/>
      <c r="O331" s="205"/>
      <c r="P331" s="206">
        <v>0</v>
      </c>
      <c r="Q331" s="205"/>
      <c r="R331" s="206">
        <v>0</v>
      </c>
      <c r="S331" s="205"/>
      <c r="T331" s="207">
        <v>0</v>
      </c>
      <c r="AR331" s="208" t="s">
        <v>80</v>
      </c>
      <c r="AT331" s="209" t="s">
        <v>71</v>
      </c>
      <c r="AU331" s="209" t="s">
        <v>80</v>
      </c>
      <c r="AY331" s="208" t="s">
        <v>181</v>
      </c>
      <c r="BK331" s="210">
        <v>0</v>
      </c>
    </row>
    <row r="332" s="9" customFormat="1" ht="19.92" customHeight="1">
      <c r="B332" s="197"/>
      <c r="C332" s="198"/>
      <c r="D332" s="199" t="s">
        <v>71</v>
      </c>
      <c r="E332" s="259" t="s">
        <v>2959</v>
      </c>
      <c r="F332" s="259" t="s">
        <v>2960</v>
      </c>
      <c r="G332" s="198"/>
      <c r="H332" s="198"/>
      <c r="I332" s="201"/>
      <c r="J332" s="260">
        <f>BK332</f>
        <v>0</v>
      </c>
      <c r="K332" s="198"/>
      <c r="L332" s="203"/>
      <c r="M332" s="204"/>
      <c r="N332" s="205"/>
      <c r="O332" s="205"/>
      <c r="P332" s="206">
        <f>SUM(P333:P334)</f>
        <v>0</v>
      </c>
      <c r="Q332" s="205"/>
      <c r="R332" s="206">
        <f>SUM(R333:R334)</f>
        <v>0</v>
      </c>
      <c r="S332" s="205"/>
      <c r="T332" s="207">
        <f>SUM(T333:T334)</f>
        <v>0</v>
      </c>
      <c r="AR332" s="208" t="s">
        <v>80</v>
      </c>
      <c r="AT332" s="209" t="s">
        <v>71</v>
      </c>
      <c r="AU332" s="209" t="s">
        <v>80</v>
      </c>
      <c r="AY332" s="208" t="s">
        <v>181</v>
      </c>
      <c r="BK332" s="210">
        <f>SUM(BK333:BK334)</f>
        <v>0</v>
      </c>
    </row>
    <row r="333" s="1" customFormat="1" ht="16.5" customHeight="1">
      <c r="B333" s="45"/>
      <c r="C333" s="236" t="s">
        <v>665</v>
      </c>
      <c r="D333" s="236" t="s">
        <v>222</v>
      </c>
      <c r="E333" s="237" t="s">
        <v>2961</v>
      </c>
      <c r="F333" s="238" t="s">
        <v>2962</v>
      </c>
      <c r="G333" s="239" t="s">
        <v>2954</v>
      </c>
      <c r="H333" s="240">
        <v>24</v>
      </c>
      <c r="I333" s="241"/>
      <c r="J333" s="242">
        <f>ROUND(I333*H333,2)</f>
        <v>0</v>
      </c>
      <c r="K333" s="238" t="s">
        <v>1685</v>
      </c>
      <c r="L333" s="71"/>
      <c r="M333" s="243" t="s">
        <v>21</v>
      </c>
      <c r="N333" s="244" t="s">
        <v>43</v>
      </c>
      <c r="O333" s="46"/>
      <c r="P333" s="221">
        <f>O333*H333</f>
        <v>0</v>
      </c>
      <c r="Q333" s="221">
        <v>0</v>
      </c>
      <c r="R333" s="221">
        <f>Q333*H333</f>
        <v>0</v>
      </c>
      <c r="S333" s="221">
        <v>0</v>
      </c>
      <c r="T333" s="222">
        <f>S333*H333</f>
        <v>0</v>
      </c>
      <c r="AR333" s="23" t="s">
        <v>188</v>
      </c>
      <c r="AT333" s="23" t="s">
        <v>222</v>
      </c>
      <c r="AU333" s="23" t="s">
        <v>82</v>
      </c>
      <c r="AY333" s="23" t="s">
        <v>181</v>
      </c>
      <c r="BE333" s="223">
        <f>IF(N333="základní",J333,0)</f>
        <v>0</v>
      </c>
      <c r="BF333" s="223">
        <f>IF(N333="snížená",J333,0)</f>
        <v>0</v>
      </c>
      <c r="BG333" s="223">
        <f>IF(N333="zákl. přenesená",J333,0)</f>
        <v>0</v>
      </c>
      <c r="BH333" s="223">
        <f>IF(N333="sníž. přenesená",J333,0)</f>
        <v>0</v>
      </c>
      <c r="BI333" s="223">
        <f>IF(N333="nulová",J333,0)</f>
        <v>0</v>
      </c>
      <c r="BJ333" s="23" t="s">
        <v>80</v>
      </c>
      <c r="BK333" s="223">
        <f>ROUND(I333*H333,2)</f>
        <v>0</v>
      </c>
      <c r="BL333" s="23" t="s">
        <v>188</v>
      </c>
      <c r="BM333" s="23" t="s">
        <v>2963</v>
      </c>
    </row>
    <row r="334" s="1" customFormat="1">
      <c r="B334" s="45"/>
      <c r="C334" s="73"/>
      <c r="D334" s="226" t="s">
        <v>1253</v>
      </c>
      <c r="E334" s="73"/>
      <c r="F334" s="249" t="s">
        <v>2818</v>
      </c>
      <c r="G334" s="73"/>
      <c r="H334" s="73"/>
      <c r="I334" s="183"/>
      <c r="J334" s="73"/>
      <c r="K334" s="73"/>
      <c r="L334" s="71"/>
      <c r="M334" s="250"/>
      <c r="N334" s="46"/>
      <c r="O334" s="46"/>
      <c r="P334" s="46"/>
      <c r="Q334" s="46"/>
      <c r="R334" s="46"/>
      <c r="S334" s="46"/>
      <c r="T334" s="94"/>
      <c r="AT334" s="23" t="s">
        <v>1253</v>
      </c>
      <c r="AU334" s="23" t="s">
        <v>82</v>
      </c>
    </row>
    <row r="335" s="9" customFormat="1" ht="37.44" customHeight="1">
      <c r="B335" s="197"/>
      <c r="C335" s="198"/>
      <c r="D335" s="199" t="s">
        <v>71</v>
      </c>
      <c r="E335" s="200" t="s">
        <v>2964</v>
      </c>
      <c r="F335" s="200" t="s">
        <v>2965</v>
      </c>
      <c r="G335" s="198"/>
      <c r="H335" s="198"/>
      <c r="I335" s="201"/>
      <c r="J335" s="202">
        <f>BK335</f>
        <v>0</v>
      </c>
      <c r="K335" s="198"/>
      <c r="L335" s="203"/>
      <c r="M335" s="204"/>
      <c r="N335" s="205"/>
      <c r="O335" s="205"/>
      <c r="P335" s="206">
        <f>P336+P339+P342+P345+P350+P355+P368+P378+P379</f>
        <v>0</v>
      </c>
      <c r="Q335" s="205"/>
      <c r="R335" s="206">
        <f>R336+R339+R342+R345+R350+R355+R368+R378+R379</f>
        <v>0</v>
      </c>
      <c r="S335" s="205"/>
      <c r="T335" s="207">
        <f>T336+T339+T342+T345+T350+T355+T368+T378+T379</f>
        <v>0</v>
      </c>
      <c r="AR335" s="208" t="s">
        <v>80</v>
      </c>
      <c r="AT335" s="209" t="s">
        <v>71</v>
      </c>
      <c r="AU335" s="209" t="s">
        <v>72</v>
      </c>
      <c r="AY335" s="208" t="s">
        <v>181</v>
      </c>
      <c r="BK335" s="210">
        <f>BK336+BK339+BK342+BK345+BK350+BK355+BK368+BK378+BK379</f>
        <v>0</v>
      </c>
    </row>
    <row r="336" s="9" customFormat="1" ht="19.92" customHeight="1">
      <c r="B336" s="197"/>
      <c r="C336" s="198"/>
      <c r="D336" s="199" t="s">
        <v>71</v>
      </c>
      <c r="E336" s="259" t="s">
        <v>2966</v>
      </c>
      <c r="F336" s="259" t="s">
        <v>2967</v>
      </c>
      <c r="G336" s="198"/>
      <c r="H336" s="198"/>
      <c r="I336" s="201"/>
      <c r="J336" s="260">
        <f>BK336</f>
        <v>0</v>
      </c>
      <c r="K336" s="198"/>
      <c r="L336" s="203"/>
      <c r="M336" s="204"/>
      <c r="N336" s="205"/>
      <c r="O336" s="205"/>
      <c r="P336" s="206">
        <f>SUM(P337:P338)</f>
        <v>0</v>
      </c>
      <c r="Q336" s="205"/>
      <c r="R336" s="206">
        <f>SUM(R337:R338)</f>
        <v>0</v>
      </c>
      <c r="S336" s="205"/>
      <c r="T336" s="207">
        <f>SUM(T337:T338)</f>
        <v>0</v>
      </c>
      <c r="AR336" s="208" t="s">
        <v>80</v>
      </c>
      <c r="AT336" s="209" t="s">
        <v>71</v>
      </c>
      <c r="AU336" s="209" t="s">
        <v>80</v>
      </c>
      <c r="AY336" s="208" t="s">
        <v>181</v>
      </c>
      <c r="BK336" s="210">
        <f>SUM(BK337:BK338)</f>
        <v>0</v>
      </c>
    </row>
    <row r="337" s="1" customFormat="1" ht="16.5" customHeight="1">
      <c r="B337" s="45"/>
      <c r="C337" s="236" t="s">
        <v>669</v>
      </c>
      <c r="D337" s="236" t="s">
        <v>222</v>
      </c>
      <c r="E337" s="237" t="s">
        <v>2968</v>
      </c>
      <c r="F337" s="238" t="s">
        <v>2969</v>
      </c>
      <c r="G337" s="239" t="s">
        <v>361</v>
      </c>
      <c r="H337" s="240">
        <v>184</v>
      </c>
      <c r="I337" s="241"/>
      <c r="J337" s="242">
        <f>ROUND(I337*H337,2)</f>
        <v>0</v>
      </c>
      <c r="K337" s="238" t="s">
        <v>1685</v>
      </c>
      <c r="L337" s="71"/>
      <c r="M337" s="243" t="s">
        <v>21</v>
      </c>
      <c r="N337" s="244" t="s">
        <v>43</v>
      </c>
      <c r="O337" s="46"/>
      <c r="P337" s="221">
        <f>O337*H337</f>
        <v>0</v>
      </c>
      <c r="Q337" s="221">
        <v>0</v>
      </c>
      <c r="R337" s="221">
        <f>Q337*H337</f>
        <v>0</v>
      </c>
      <c r="S337" s="221">
        <v>0</v>
      </c>
      <c r="T337" s="222">
        <f>S337*H337</f>
        <v>0</v>
      </c>
      <c r="AR337" s="23" t="s">
        <v>188</v>
      </c>
      <c r="AT337" s="23" t="s">
        <v>222</v>
      </c>
      <c r="AU337" s="23" t="s">
        <v>82</v>
      </c>
      <c r="AY337" s="23" t="s">
        <v>181</v>
      </c>
      <c r="BE337" s="223">
        <f>IF(N337="základní",J337,0)</f>
        <v>0</v>
      </c>
      <c r="BF337" s="223">
        <f>IF(N337="snížená",J337,0)</f>
        <v>0</v>
      </c>
      <c r="BG337" s="223">
        <f>IF(N337="zákl. přenesená",J337,0)</f>
        <v>0</v>
      </c>
      <c r="BH337" s="223">
        <f>IF(N337="sníž. přenesená",J337,0)</f>
        <v>0</v>
      </c>
      <c r="BI337" s="223">
        <f>IF(N337="nulová",J337,0)</f>
        <v>0</v>
      </c>
      <c r="BJ337" s="23" t="s">
        <v>80</v>
      </c>
      <c r="BK337" s="223">
        <f>ROUND(I337*H337,2)</f>
        <v>0</v>
      </c>
      <c r="BL337" s="23" t="s">
        <v>188</v>
      </c>
      <c r="BM337" s="23" t="s">
        <v>2970</v>
      </c>
    </row>
    <row r="338" s="1" customFormat="1">
      <c r="B338" s="45"/>
      <c r="C338" s="73"/>
      <c r="D338" s="226" t="s">
        <v>1253</v>
      </c>
      <c r="E338" s="73"/>
      <c r="F338" s="249" t="s">
        <v>2971</v>
      </c>
      <c r="G338" s="73"/>
      <c r="H338" s="73"/>
      <c r="I338" s="183"/>
      <c r="J338" s="73"/>
      <c r="K338" s="73"/>
      <c r="L338" s="71"/>
      <c r="M338" s="250"/>
      <c r="N338" s="46"/>
      <c r="O338" s="46"/>
      <c r="P338" s="46"/>
      <c r="Q338" s="46"/>
      <c r="R338" s="46"/>
      <c r="S338" s="46"/>
      <c r="T338" s="94"/>
      <c r="AT338" s="23" t="s">
        <v>1253</v>
      </c>
      <c r="AU338" s="23" t="s">
        <v>82</v>
      </c>
    </row>
    <row r="339" s="9" customFormat="1" ht="29.88" customHeight="1">
      <c r="B339" s="197"/>
      <c r="C339" s="198"/>
      <c r="D339" s="199" t="s">
        <v>71</v>
      </c>
      <c r="E339" s="259" t="s">
        <v>2972</v>
      </c>
      <c r="F339" s="259" t="s">
        <v>2973</v>
      </c>
      <c r="G339" s="198"/>
      <c r="H339" s="198"/>
      <c r="I339" s="201"/>
      <c r="J339" s="260">
        <f>BK339</f>
        <v>0</v>
      </c>
      <c r="K339" s="198"/>
      <c r="L339" s="203"/>
      <c r="M339" s="204"/>
      <c r="N339" s="205"/>
      <c r="O339" s="205"/>
      <c r="P339" s="206">
        <f>SUM(P340:P341)</f>
        <v>0</v>
      </c>
      <c r="Q339" s="205"/>
      <c r="R339" s="206">
        <f>SUM(R340:R341)</f>
        <v>0</v>
      </c>
      <c r="S339" s="205"/>
      <c r="T339" s="207">
        <f>SUM(T340:T341)</f>
        <v>0</v>
      </c>
      <c r="AR339" s="208" t="s">
        <v>80</v>
      </c>
      <c r="AT339" s="209" t="s">
        <v>71</v>
      </c>
      <c r="AU339" s="209" t="s">
        <v>80</v>
      </c>
      <c r="AY339" s="208" t="s">
        <v>181</v>
      </c>
      <c r="BK339" s="210">
        <f>SUM(BK340:BK341)</f>
        <v>0</v>
      </c>
    </row>
    <row r="340" s="1" customFormat="1" ht="16.5" customHeight="1">
      <c r="B340" s="45"/>
      <c r="C340" s="236" t="s">
        <v>673</v>
      </c>
      <c r="D340" s="236" t="s">
        <v>222</v>
      </c>
      <c r="E340" s="237" t="s">
        <v>2974</v>
      </c>
      <c r="F340" s="238" t="s">
        <v>2975</v>
      </c>
      <c r="G340" s="239" t="s">
        <v>361</v>
      </c>
      <c r="H340" s="240">
        <v>24</v>
      </c>
      <c r="I340" s="241"/>
      <c r="J340" s="242">
        <f>ROUND(I340*H340,2)</f>
        <v>0</v>
      </c>
      <c r="K340" s="238" t="s">
        <v>1685</v>
      </c>
      <c r="L340" s="71"/>
      <c r="M340" s="243" t="s">
        <v>21</v>
      </c>
      <c r="N340" s="244" t="s">
        <v>43</v>
      </c>
      <c r="O340" s="46"/>
      <c r="P340" s="221">
        <f>O340*H340</f>
        <v>0</v>
      </c>
      <c r="Q340" s="221">
        <v>0</v>
      </c>
      <c r="R340" s="221">
        <f>Q340*H340</f>
        <v>0</v>
      </c>
      <c r="S340" s="221">
        <v>0</v>
      </c>
      <c r="T340" s="222">
        <f>S340*H340</f>
        <v>0</v>
      </c>
      <c r="AR340" s="23" t="s">
        <v>188</v>
      </c>
      <c r="AT340" s="23" t="s">
        <v>222</v>
      </c>
      <c r="AU340" s="23" t="s">
        <v>82</v>
      </c>
      <c r="AY340" s="23" t="s">
        <v>181</v>
      </c>
      <c r="BE340" s="223">
        <f>IF(N340="základní",J340,0)</f>
        <v>0</v>
      </c>
      <c r="BF340" s="223">
        <f>IF(N340="snížená",J340,0)</f>
        <v>0</v>
      </c>
      <c r="BG340" s="223">
        <f>IF(N340="zákl. přenesená",J340,0)</f>
        <v>0</v>
      </c>
      <c r="BH340" s="223">
        <f>IF(N340="sníž. přenesená",J340,0)</f>
        <v>0</v>
      </c>
      <c r="BI340" s="223">
        <f>IF(N340="nulová",J340,0)</f>
        <v>0</v>
      </c>
      <c r="BJ340" s="23" t="s">
        <v>80</v>
      </c>
      <c r="BK340" s="223">
        <f>ROUND(I340*H340,2)</f>
        <v>0</v>
      </c>
      <c r="BL340" s="23" t="s">
        <v>188</v>
      </c>
      <c r="BM340" s="23" t="s">
        <v>2976</v>
      </c>
    </row>
    <row r="341" s="1" customFormat="1">
      <c r="B341" s="45"/>
      <c r="C341" s="73"/>
      <c r="D341" s="226" t="s">
        <v>1253</v>
      </c>
      <c r="E341" s="73"/>
      <c r="F341" s="249" t="s">
        <v>2977</v>
      </c>
      <c r="G341" s="73"/>
      <c r="H341" s="73"/>
      <c r="I341" s="183"/>
      <c r="J341" s="73"/>
      <c r="K341" s="73"/>
      <c r="L341" s="71"/>
      <c r="M341" s="250"/>
      <c r="N341" s="46"/>
      <c r="O341" s="46"/>
      <c r="P341" s="46"/>
      <c r="Q341" s="46"/>
      <c r="R341" s="46"/>
      <c r="S341" s="46"/>
      <c r="T341" s="94"/>
      <c r="AT341" s="23" t="s">
        <v>1253</v>
      </c>
      <c r="AU341" s="23" t="s">
        <v>82</v>
      </c>
    </row>
    <row r="342" s="9" customFormat="1" ht="29.88" customHeight="1">
      <c r="B342" s="197"/>
      <c r="C342" s="198"/>
      <c r="D342" s="199" t="s">
        <v>71</v>
      </c>
      <c r="E342" s="259" t="s">
        <v>2978</v>
      </c>
      <c r="F342" s="259" t="s">
        <v>2979</v>
      </c>
      <c r="G342" s="198"/>
      <c r="H342" s="198"/>
      <c r="I342" s="201"/>
      <c r="J342" s="260">
        <f>BK342</f>
        <v>0</v>
      </c>
      <c r="K342" s="198"/>
      <c r="L342" s="203"/>
      <c r="M342" s="204"/>
      <c r="N342" s="205"/>
      <c r="O342" s="205"/>
      <c r="P342" s="206">
        <f>SUM(P343:P344)</f>
        <v>0</v>
      </c>
      <c r="Q342" s="205"/>
      <c r="R342" s="206">
        <f>SUM(R343:R344)</f>
        <v>0</v>
      </c>
      <c r="S342" s="205"/>
      <c r="T342" s="207">
        <f>SUM(T343:T344)</f>
        <v>0</v>
      </c>
      <c r="AR342" s="208" t="s">
        <v>80</v>
      </c>
      <c r="AT342" s="209" t="s">
        <v>71</v>
      </c>
      <c r="AU342" s="209" t="s">
        <v>80</v>
      </c>
      <c r="AY342" s="208" t="s">
        <v>181</v>
      </c>
      <c r="BK342" s="210">
        <f>SUM(BK343:BK344)</f>
        <v>0</v>
      </c>
    </row>
    <row r="343" s="1" customFormat="1" ht="16.5" customHeight="1">
      <c r="B343" s="45"/>
      <c r="C343" s="236" t="s">
        <v>677</v>
      </c>
      <c r="D343" s="236" t="s">
        <v>222</v>
      </c>
      <c r="E343" s="237" t="s">
        <v>2980</v>
      </c>
      <c r="F343" s="238" t="s">
        <v>2981</v>
      </c>
      <c r="G343" s="239" t="s">
        <v>1734</v>
      </c>
      <c r="H343" s="240">
        <v>48</v>
      </c>
      <c r="I343" s="241"/>
      <c r="J343" s="242">
        <f>ROUND(I343*H343,2)</f>
        <v>0</v>
      </c>
      <c r="K343" s="238" t="s">
        <v>1685</v>
      </c>
      <c r="L343" s="71"/>
      <c r="M343" s="243" t="s">
        <v>21</v>
      </c>
      <c r="N343" s="244" t="s">
        <v>43</v>
      </c>
      <c r="O343" s="46"/>
      <c r="P343" s="221">
        <f>O343*H343</f>
        <v>0</v>
      </c>
      <c r="Q343" s="221">
        <v>0</v>
      </c>
      <c r="R343" s="221">
        <f>Q343*H343</f>
        <v>0</v>
      </c>
      <c r="S343" s="221">
        <v>0</v>
      </c>
      <c r="T343" s="222">
        <f>S343*H343</f>
        <v>0</v>
      </c>
      <c r="AR343" s="23" t="s">
        <v>188</v>
      </c>
      <c r="AT343" s="23" t="s">
        <v>222</v>
      </c>
      <c r="AU343" s="23" t="s">
        <v>82</v>
      </c>
      <c r="AY343" s="23" t="s">
        <v>181</v>
      </c>
      <c r="BE343" s="223">
        <f>IF(N343="základní",J343,0)</f>
        <v>0</v>
      </c>
      <c r="BF343" s="223">
        <f>IF(N343="snížená",J343,0)</f>
        <v>0</v>
      </c>
      <c r="BG343" s="223">
        <f>IF(N343="zákl. přenesená",J343,0)</f>
        <v>0</v>
      </c>
      <c r="BH343" s="223">
        <f>IF(N343="sníž. přenesená",J343,0)</f>
        <v>0</v>
      </c>
      <c r="BI343" s="223">
        <f>IF(N343="nulová",J343,0)</f>
        <v>0</v>
      </c>
      <c r="BJ343" s="23" t="s">
        <v>80</v>
      </c>
      <c r="BK343" s="223">
        <f>ROUND(I343*H343,2)</f>
        <v>0</v>
      </c>
      <c r="BL343" s="23" t="s">
        <v>188</v>
      </c>
      <c r="BM343" s="23" t="s">
        <v>2982</v>
      </c>
    </row>
    <row r="344" s="1" customFormat="1">
      <c r="B344" s="45"/>
      <c r="C344" s="73"/>
      <c r="D344" s="226" t="s">
        <v>1253</v>
      </c>
      <c r="E344" s="73"/>
      <c r="F344" s="249" t="s">
        <v>2983</v>
      </c>
      <c r="G344" s="73"/>
      <c r="H344" s="73"/>
      <c r="I344" s="183"/>
      <c r="J344" s="73"/>
      <c r="K344" s="73"/>
      <c r="L344" s="71"/>
      <c r="M344" s="250"/>
      <c r="N344" s="46"/>
      <c r="O344" s="46"/>
      <c r="P344" s="46"/>
      <c r="Q344" s="46"/>
      <c r="R344" s="46"/>
      <c r="S344" s="46"/>
      <c r="T344" s="94"/>
      <c r="AT344" s="23" t="s">
        <v>1253</v>
      </c>
      <c r="AU344" s="23" t="s">
        <v>82</v>
      </c>
    </row>
    <row r="345" s="9" customFormat="1" ht="29.88" customHeight="1">
      <c r="B345" s="197"/>
      <c r="C345" s="198"/>
      <c r="D345" s="199" t="s">
        <v>71</v>
      </c>
      <c r="E345" s="259" t="s">
        <v>2978</v>
      </c>
      <c r="F345" s="259" t="s">
        <v>2979</v>
      </c>
      <c r="G345" s="198"/>
      <c r="H345" s="198"/>
      <c r="I345" s="201"/>
      <c r="J345" s="260">
        <f>BK345</f>
        <v>0</v>
      </c>
      <c r="K345" s="198"/>
      <c r="L345" s="203"/>
      <c r="M345" s="204"/>
      <c r="N345" s="205"/>
      <c r="O345" s="205"/>
      <c r="P345" s="206">
        <f>SUM(P346:P349)</f>
        <v>0</v>
      </c>
      <c r="Q345" s="205"/>
      <c r="R345" s="206">
        <f>SUM(R346:R349)</f>
        <v>0</v>
      </c>
      <c r="S345" s="205"/>
      <c r="T345" s="207">
        <f>SUM(T346:T349)</f>
        <v>0</v>
      </c>
      <c r="AR345" s="208" t="s">
        <v>80</v>
      </c>
      <c r="AT345" s="209" t="s">
        <v>71</v>
      </c>
      <c r="AU345" s="209" t="s">
        <v>80</v>
      </c>
      <c r="AY345" s="208" t="s">
        <v>181</v>
      </c>
      <c r="BK345" s="210">
        <f>SUM(BK346:BK349)</f>
        <v>0</v>
      </c>
    </row>
    <row r="346" s="1" customFormat="1" ht="16.5" customHeight="1">
      <c r="B346" s="45"/>
      <c r="C346" s="236" t="s">
        <v>681</v>
      </c>
      <c r="D346" s="236" t="s">
        <v>222</v>
      </c>
      <c r="E346" s="237" t="s">
        <v>2984</v>
      </c>
      <c r="F346" s="238" t="s">
        <v>2985</v>
      </c>
      <c r="G346" s="239" t="s">
        <v>1734</v>
      </c>
      <c r="H346" s="240">
        <v>65</v>
      </c>
      <c r="I346" s="241"/>
      <c r="J346" s="242">
        <f>ROUND(I346*H346,2)</f>
        <v>0</v>
      </c>
      <c r="K346" s="238" t="s">
        <v>1685</v>
      </c>
      <c r="L346" s="71"/>
      <c r="M346" s="243" t="s">
        <v>21</v>
      </c>
      <c r="N346" s="244" t="s">
        <v>43</v>
      </c>
      <c r="O346" s="46"/>
      <c r="P346" s="221">
        <f>O346*H346</f>
        <v>0</v>
      </c>
      <c r="Q346" s="221">
        <v>0</v>
      </c>
      <c r="R346" s="221">
        <f>Q346*H346</f>
        <v>0</v>
      </c>
      <c r="S346" s="221">
        <v>0</v>
      </c>
      <c r="T346" s="222">
        <f>S346*H346</f>
        <v>0</v>
      </c>
      <c r="AR346" s="23" t="s">
        <v>188</v>
      </c>
      <c r="AT346" s="23" t="s">
        <v>222</v>
      </c>
      <c r="AU346" s="23" t="s">
        <v>82</v>
      </c>
      <c r="AY346" s="23" t="s">
        <v>181</v>
      </c>
      <c r="BE346" s="223">
        <f>IF(N346="základní",J346,0)</f>
        <v>0</v>
      </c>
      <c r="BF346" s="223">
        <f>IF(N346="snížená",J346,0)</f>
        <v>0</v>
      </c>
      <c r="BG346" s="223">
        <f>IF(N346="zákl. přenesená",J346,0)</f>
        <v>0</v>
      </c>
      <c r="BH346" s="223">
        <f>IF(N346="sníž. přenesená",J346,0)</f>
        <v>0</v>
      </c>
      <c r="BI346" s="223">
        <f>IF(N346="nulová",J346,0)</f>
        <v>0</v>
      </c>
      <c r="BJ346" s="23" t="s">
        <v>80</v>
      </c>
      <c r="BK346" s="223">
        <f>ROUND(I346*H346,2)</f>
        <v>0</v>
      </c>
      <c r="BL346" s="23" t="s">
        <v>188</v>
      </c>
      <c r="BM346" s="23" t="s">
        <v>2986</v>
      </c>
    </row>
    <row r="347" s="1" customFormat="1">
      <c r="B347" s="45"/>
      <c r="C347" s="73"/>
      <c r="D347" s="226" t="s">
        <v>1253</v>
      </c>
      <c r="E347" s="73"/>
      <c r="F347" s="249" t="s">
        <v>2987</v>
      </c>
      <c r="G347" s="73"/>
      <c r="H347" s="73"/>
      <c r="I347" s="183"/>
      <c r="J347" s="73"/>
      <c r="K347" s="73"/>
      <c r="L347" s="71"/>
      <c r="M347" s="250"/>
      <c r="N347" s="46"/>
      <c r="O347" s="46"/>
      <c r="P347" s="46"/>
      <c r="Q347" s="46"/>
      <c r="R347" s="46"/>
      <c r="S347" s="46"/>
      <c r="T347" s="94"/>
      <c r="AT347" s="23" t="s">
        <v>1253</v>
      </c>
      <c r="AU347" s="23" t="s">
        <v>82</v>
      </c>
    </row>
    <row r="348" s="1" customFormat="1" ht="16.5" customHeight="1">
      <c r="B348" s="45"/>
      <c r="C348" s="236" t="s">
        <v>685</v>
      </c>
      <c r="D348" s="236" t="s">
        <v>222</v>
      </c>
      <c r="E348" s="237" t="s">
        <v>2988</v>
      </c>
      <c r="F348" s="238" t="s">
        <v>2989</v>
      </c>
      <c r="G348" s="239" t="s">
        <v>1734</v>
      </c>
      <c r="H348" s="240">
        <v>90</v>
      </c>
      <c r="I348" s="241"/>
      <c r="J348" s="242">
        <f>ROUND(I348*H348,2)</f>
        <v>0</v>
      </c>
      <c r="K348" s="238" t="s">
        <v>1685</v>
      </c>
      <c r="L348" s="71"/>
      <c r="M348" s="243" t="s">
        <v>21</v>
      </c>
      <c r="N348" s="244" t="s">
        <v>43</v>
      </c>
      <c r="O348" s="46"/>
      <c r="P348" s="221">
        <f>O348*H348</f>
        <v>0</v>
      </c>
      <c r="Q348" s="221">
        <v>0</v>
      </c>
      <c r="R348" s="221">
        <f>Q348*H348</f>
        <v>0</v>
      </c>
      <c r="S348" s="221">
        <v>0</v>
      </c>
      <c r="T348" s="222">
        <f>S348*H348</f>
        <v>0</v>
      </c>
      <c r="AR348" s="23" t="s">
        <v>188</v>
      </c>
      <c r="AT348" s="23" t="s">
        <v>222</v>
      </c>
      <c r="AU348" s="23" t="s">
        <v>82</v>
      </c>
      <c r="AY348" s="23" t="s">
        <v>181</v>
      </c>
      <c r="BE348" s="223">
        <f>IF(N348="základní",J348,0)</f>
        <v>0</v>
      </c>
      <c r="BF348" s="223">
        <f>IF(N348="snížená",J348,0)</f>
        <v>0</v>
      </c>
      <c r="BG348" s="223">
        <f>IF(N348="zákl. přenesená",J348,0)</f>
        <v>0</v>
      </c>
      <c r="BH348" s="223">
        <f>IF(N348="sníž. přenesená",J348,0)</f>
        <v>0</v>
      </c>
      <c r="BI348" s="223">
        <f>IF(N348="nulová",J348,0)</f>
        <v>0</v>
      </c>
      <c r="BJ348" s="23" t="s">
        <v>80</v>
      </c>
      <c r="BK348" s="223">
        <f>ROUND(I348*H348,2)</f>
        <v>0</v>
      </c>
      <c r="BL348" s="23" t="s">
        <v>188</v>
      </c>
      <c r="BM348" s="23" t="s">
        <v>2990</v>
      </c>
    </row>
    <row r="349" s="1" customFormat="1">
      <c r="B349" s="45"/>
      <c r="C349" s="73"/>
      <c r="D349" s="226" t="s">
        <v>1253</v>
      </c>
      <c r="E349" s="73"/>
      <c r="F349" s="249" t="s">
        <v>2991</v>
      </c>
      <c r="G349" s="73"/>
      <c r="H349" s="73"/>
      <c r="I349" s="183"/>
      <c r="J349" s="73"/>
      <c r="K349" s="73"/>
      <c r="L349" s="71"/>
      <c r="M349" s="250"/>
      <c r="N349" s="46"/>
      <c r="O349" s="46"/>
      <c r="P349" s="46"/>
      <c r="Q349" s="46"/>
      <c r="R349" s="46"/>
      <c r="S349" s="46"/>
      <c r="T349" s="94"/>
      <c r="AT349" s="23" t="s">
        <v>1253</v>
      </c>
      <c r="AU349" s="23" t="s">
        <v>82</v>
      </c>
    </row>
    <row r="350" s="9" customFormat="1" ht="29.88" customHeight="1">
      <c r="B350" s="197"/>
      <c r="C350" s="198"/>
      <c r="D350" s="199" t="s">
        <v>71</v>
      </c>
      <c r="E350" s="259" t="s">
        <v>2992</v>
      </c>
      <c r="F350" s="259" t="s">
        <v>2993</v>
      </c>
      <c r="G350" s="198"/>
      <c r="H350" s="198"/>
      <c r="I350" s="201"/>
      <c r="J350" s="260">
        <f>BK350</f>
        <v>0</v>
      </c>
      <c r="K350" s="198"/>
      <c r="L350" s="203"/>
      <c r="M350" s="204"/>
      <c r="N350" s="205"/>
      <c r="O350" s="205"/>
      <c r="P350" s="206">
        <f>SUM(P351:P354)</f>
        <v>0</v>
      </c>
      <c r="Q350" s="205"/>
      <c r="R350" s="206">
        <f>SUM(R351:R354)</f>
        <v>0</v>
      </c>
      <c r="S350" s="205"/>
      <c r="T350" s="207">
        <f>SUM(T351:T354)</f>
        <v>0</v>
      </c>
      <c r="AR350" s="208" t="s">
        <v>80</v>
      </c>
      <c r="AT350" s="209" t="s">
        <v>71</v>
      </c>
      <c r="AU350" s="209" t="s">
        <v>80</v>
      </c>
      <c r="AY350" s="208" t="s">
        <v>181</v>
      </c>
      <c r="BK350" s="210">
        <f>SUM(BK351:BK354)</f>
        <v>0</v>
      </c>
    </row>
    <row r="351" s="1" customFormat="1" ht="16.5" customHeight="1">
      <c r="B351" s="45"/>
      <c r="C351" s="236" t="s">
        <v>689</v>
      </c>
      <c r="D351" s="236" t="s">
        <v>222</v>
      </c>
      <c r="E351" s="237" t="s">
        <v>2994</v>
      </c>
      <c r="F351" s="238" t="s">
        <v>2995</v>
      </c>
      <c r="G351" s="239" t="s">
        <v>1734</v>
      </c>
      <c r="H351" s="240">
        <v>8</v>
      </c>
      <c r="I351" s="241"/>
      <c r="J351" s="242">
        <f>ROUND(I351*H351,2)</f>
        <v>0</v>
      </c>
      <c r="K351" s="238" t="s">
        <v>1685</v>
      </c>
      <c r="L351" s="71"/>
      <c r="M351" s="243" t="s">
        <v>21</v>
      </c>
      <c r="N351" s="244" t="s">
        <v>43</v>
      </c>
      <c r="O351" s="46"/>
      <c r="P351" s="221">
        <f>O351*H351</f>
        <v>0</v>
      </c>
      <c r="Q351" s="221">
        <v>0</v>
      </c>
      <c r="R351" s="221">
        <f>Q351*H351</f>
        <v>0</v>
      </c>
      <c r="S351" s="221">
        <v>0</v>
      </c>
      <c r="T351" s="222">
        <f>S351*H351</f>
        <v>0</v>
      </c>
      <c r="AR351" s="23" t="s">
        <v>188</v>
      </c>
      <c r="AT351" s="23" t="s">
        <v>222</v>
      </c>
      <c r="AU351" s="23" t="s">
        <v>82</v>
      </c>
      <c r="AY351" s="23" t="s">
        <v>181</v>
      </c>
      <c r="BE351" s="223">
        <f>IF(N351="základní",J351,0)</f>
        <v>0</v>
      </c>
      <c r="BF351" s="223">
        <f>IF(N351="snížená",J351,0)</f>
        <v>0</v>
      </c>
      <c r="BG351" s="223">
        <f>IF(N351="zákl. přenesená",J351,0)</f>
        <v>0</v>
      </c>
      <c r="BH351" s="223">
        <f>IF(N351="sníž. přenesená",J351,0)</f>
        <v>0</v>
      </c>
      <c r="BI351" s="223">
        <f>IF(N351="nulová",J351,0)</f>
        <v>0</v>
      </c>
      <c r="BJ351" s="23" t="s">
        <v>80</v>
      </c>
      <c r="BK351" s="223">
        <f>ROUND(I351*H351,2)</f>
        <v>0</v>
      </c>
      <c r="BL351" s="23" t="s">
        <v>188</v>
      </c>
      <c r="BM351" s="23" t="s">
        <v>2996</v>
      </c>
    </row>
    <row r="352" s="1" customFormat="1">
      <c r="B352" s="45"/>
      <c r="C352" s="73"/>
      <c r="D352" s="226" t="s">
        <v>1253</v>
      </c>
      <c r="E352" s="73"/>
      <c r="F352" s="249" t="s">
        <v>2822</v>
      </c>
      <c r="G352" s="73"/>
      <c r="H352" s="73"/>
      <c r="I352" s="183"/>
      <c r="J352" s="73"/>
      <c r="K352" s="73"/>
      <c r="L352" s="71"/>
      <c r="M352" s="250"/>
      <c r="N352" s="46"/>
      <c r="O352" s="46"/>
      <c r="P352" s="46"/>
      <c r="Q352" s="46"/>
      <c r="R352" s="46"/>
      <c r="S352" s="46"/>
      <c r="T352" s="94"/>
      <c r="AT352" s="23" t="s">
        <v>1253</v>
      </c>
      <c r="AU352" s="23" t="s">
        <v>82</v>
      </c>
    </row>
    <row r="353" s="1" customFormat="1" ht="16.5" customHeight="1">
      <c r="B353" s="45"/>
      <c r="C353" s="236" t="s">
        <v>693</v>
      </c>
      <c r="D353" s="236" t="s">
        <v>222</v>
      </c>
      <c r="E353" s="237" t="s">
        <v>2997</v>
      </c>
      <c r="F353" s="238" t="s">
        <v>2998</v>
      </c>
      <c r="G353" s="239" t="s">
        <v>1734</v>
      </c>
      <c r="H353" s="240">
        <v>16</v>
      </c>
      <c r="I353" s="241"/>
      <c r="J353" s="242">
        <f>ROUND(I353*H353,2)</f>
        <v>0</v>
      </c>
      <c r="K353" s="238" t="s">
        <v>1685</v>
      </c>
      <c r="L353" s="71"/>
      <c r="M353" s="243" t="s">
        <v>21</v>
      </c>
      <c r="N353" s="244" t="s">
        <v>43</v>
      </c>
      <c r="O353" s="46"/>
      <c r="P353" s="221">
        <f>O353*H353</f>
        <v>0</v>
      </c>
      <c r="Q353" s="221">
        <v>0</v>
      </c>
      <c r="R353" s="221">
        <f>Q353*H353</f>
        <v>0</v>
      </c>
      <c r="S353" s="221">
        <v>0</v>
      </c>
      <c r="T353" s="222">
        <f>S353*H353</f>
        <v>0</v>
      </c>
      <c r="AR353" s="23" t="s">
        <v>188</v>
      </c>
      <c r="AT353" s="23" t="s">
        <v>222</v>
      </c>
      <c r="AU353" s="23" t="s">
        <v>82</v>
      </c>
      <c r="AY353" s="23" t="s">
        <v>181</v>
      </c>
      <c r="BE353" s="223">
        <f>IF(N353="základní",J353,0)</f>
        <v>0</v>
      </c>
      <c r="BF353" s="223">
        <f>IF(N353="snížená",J353,0)</f>
        <v>0</v>
      </c>
      <c r="BG353" s="223">
        <f>IF(N353="zákl. přenesená",J353,0)</f>
        <v>0</v>
      </c>
      <c r="BH353" s="223">
        <f>IF(N353="sníž. přenesená",J353,0)</f>
        <v>0</v>
      </c>
      <c r="BI353" s="223">
        <f>IF(N353="nulová",J353,0)</f>
        <v>0</v>
      </c>
      <c r="BJ353" s="23" t="s">
        <v>80</v>
      </c>
      <c r="BK353" s="223">
        <f>ROUND(I353*H353,2)</f>
        <v>0</v>
      </c>
      <c r="BL353" s="23" t="s">
        <v>188</v>
      </c>
      <c r="BM353" s="23" t="s">
        <v>2999</v>
      </c>
    </row>
    <row r="354" s="1" customFormat="1">
      <c r="B354" s="45"/>
      <c r="C354" s="73"/>
      <c r="D354" s="226" t="s">
        <v>1253</v>
      </c>
      <c r="E354" s="73"/>
      <c r="F354" s="249" t="s">
        <v>3000</v>
      </c>
      <c r="G354" s="73"/>
      <c r="H354" s="73"/>
      <c r="I354" s="183"/>
      <c r="J354" s="73"/>
      <c r="K354" s="73"/>
      <c r="L354" s="71"/>
      <c r="M354" s="250"/>
      <c r="N354" s="46"/>
      <c r="O354" s="46"/>
      <c r="P354" s="46"/>
      <c r="Q354" s="46"/>
      <c r="R354" s="46"/>
      <c r="S354" s="46"/>
      <c r="T354" s="94"/>
      <c r="AT354" s="23" t="s">
        <v>1253</v>
      </c>
      <c r="AU354" s="23" t="s">
        <v>82</v>
      </c>
    </row>
    <row r="355" s="9" customFormat="1" ht="29.88" customHeight="1">
      <c r="B355" s="197"/>
      <c r="C355" s="198"/>
      <c r="D355" s="199" t="s">
        <v>71</v>
      </c>
      <c r="E355" s="259" t="s">
        <v>3001</v>
      </c>
      <c r="F355" s="259" t="s">
        <v>3002</v>
      </c>
      <c r="G355" s="198"/>
      <c r="H355" s="198"/>
      <c r="I355" s="201"/>
      <c r="J355" s="260">
        <f>BK355</f>
        <v>0</v>
      </c>
      <c r="K355" s="198"/>
      <c r="L355" s="203"/>
      <c r="M355" s="204"/>
      <c r="N355" s="205"/>
      <c r="O355" s="205"/>
      <c r="P355" s="206">
        <f>SUM(P356:P367)</f>
        <v>0</v>
      </c>
      <c r="Q355" s="205"/>
      <c r="R355" s="206">
        <f>SUM(R356:R367)</f>
        <v>0</v>
      </c>
      <c r="S355" s="205"/>
      <c r="T355" s="207">
        <f>SUM(T356:T367)</f>
        <v>0</v>
      </c>
      <c r="AR355" s="208" t="s">
        <v>80</v>
      </c>
      <c r="AT355" s="209" t="s">
        <v>71</v>
      </c>
      <c r="AU355" s="209" t="s">
        <v>80</v>
      </c>
      <c r="AY355" s="208" t="s">
        <v>181</v>
      </c>
      <c r="BK355" s="210">
        <f>SUM(BK356:BK367)</f>
        <v>0</v>
      </c>
    </row>
    <row r="356" s="1" customFormat="1" ht="16.5" customHeight="1">
      <c r="B356" s="45"/>
      <c r="C356" s="236" t="s">
        <v>697</v>
      </c>
      <c r="D356" s="236" t="s">
        <v>222</v>
      </c>
      <c r="E356" s="237" t="s">
        <v>3003</v>
      </c>
      <c r="F356" s="238" t="s">
        <v>3004</v>
      </c>
      <c r="G356" s="239" t="s">
        <v>1734</v>
      </c>
      <c r="H356" s="240">
        <v>7</v>
      </c>
      <c r="I356" s="241"/>
      <c r="J356" s="242">
        <f>ROUND(I356*H356,2)</f>
        <v>0</v>
      </c>
      <c r="K356" s="238" t="s">
        <v>1685</v>
      </c>
      <c r="L356" s="71"/>
      <c r="M356" s="243" t="s">
        <v>21</v>
      </c>
      <c r="N356" s="244" t="s">
        <v>43</v>
      </c>
      <c r="O356" s="46"/>
      <c r="P356" s="221">
        <f>O356*H356</f>
        <v>0</v>
      </c>
      <c r="Q356" s="221">
        <v>0</v>
      </c>
      <c r="R356" s="221">
        <f>Q356*H356</f>
        <v>0</v>
      </c>
      <c r="S356" s="221">
        <v>0</v>
      </c>
      <c r="T356" s="222">
        <f>S356*H356</f>
        <v>0</v>
      </c>
      <c r="AR356" s="23" t="s">
        <v>188</v>
      </c>
      <c r="AT356" s="23" t="s">
        <v>222</v>
      </c>
      <c r="AU356" s="23" t="s">
        <v>82</v>
      </c>
      <c r="AY356" s="23" t="s">
        <v>181</v>
      </c>
      <c r="BE356" s="223">
        <f>IF(N356="základní",J356,0)</f>
        <v>0</v>
      </c>
      <c r="BF356" s="223">
        <f>IF(N356="snížená",J356,0)</f>
        <v>0</v>
      </c>
      <c r="BG356" s="223">
        <f>IF(N356="zákl. přenesená",J356,0)</f>
        <v>0</v>
      </c>
      <c r="BH356" s="223">
        <f>IF(N356="sníž. přenesená",J356,0)</f>
        <v>0</v>
      </c>
      <c r="BI356" s="223">
        <f>IF(N356="nulová",J356,0)</f>
        <v>0</v>
      </c>
      <c r="BJ356" s="23" t="s">
        <v>80</v>
      </c>
      <c r="BK356" s="223">
        <f>ROUND(I356*H356,2)</f>
        <v>0</v>
      </c>
      <c r="BL356" s="23" t="s">
        <v>188</v>
      </c>
      <c r="BM356" s="23" t="s">
        <v>3005</v>
      </c>
    </row>
    <row r="357" s="1" customFormat="1">
      <c r="B357" s="45"/>
      <c r="C357" s="73"/>
      <c r="D357" s="226" t="s">
        <v>1253</v>
      </c>
      <c r="E357" s="73"/>
      <c r="F357" s="249" t="s">
        <v>3006</v>
      </c>
      <c r="G357" s="73"/>
      <c r="H357" s="73"/>
      <c r="I357" s="183"/>
      <c r="J357" s="73"/>
      <c r="K357" s="73"/>
      <c r="L357" s="71"/>
      <c r="M357" s="250"/>
      <c r="N357" s="46"/>
      <c r="O357" s="46"/>
      <c r="P357" s="46"/>
      <c r="Q357" s="46"/>
      <c r="R357" s="46"/>
      <c r="S357" s="46"/>
      <c r="T357" s="94"/>
      <c r="AT357" s="23" t="s">
        <v>1253</v>
      </c>
      <c r="AU357" s="23" t="s">
        <v>82</v>
      </c>
    </row>
    <row r="358" s="10" customFormat="1">
      <c r="B358" s="224"/>
      <c r="C358" s="225"/>
      <c r="D358" s="226" t="s">
        <v>207</v>
      </c>
      <c r="E358" s="227" t="s">
        <v>21</v>
      </c>
      <c r="F358" s="228" t="s">
        <v>3007</v>
      </c>
      <c r="G358" s="225"/>
      <c r="H358" s="229">
        <v>7</v>
      </c>
      <c r="I358" s="230"/>
      <c r="J358" s="225"/>
      <c r="K358" s="225"/>
      <c r="L358" s="231"/>
      <c r="M358" s="232"/>
      <c r="N358" s="233"/>
      <c r="O358" s="233"/>
      <c r="P358" s="233"/>
      <c r="Q358" s="233"/>
      <c r="R358" s="233"/>
      <c r="S358" s="233"/>
      <c r="T358" s="234"/>
      <c r="AT358" s="235" t="s">
        <v>207</v>
      </c>
      <c r="AU358" s="235" t="s">
        <v>82</v>
      </c>
      <c r="AV358" s="10" t="s">
        <v>82</v>
      </c>
      <c r="AW358" s="10" t="s">
        <v>35</v>
      </c>
      <c r="AX358" s="10" t="s">
        <v>80</v>
      </c>
      <c r="AY358" s="235" t="s">
        <v>181</v>
      </c>
    </row>
    <row r="359" s="1" customFormat="1" ht="16.5" customHeight="1">
      <c r="B359" s="45"/>
      <c r="C359" s="236" t="s">
        <v>701</v>
      </c>
      <c r="D359" s="236" t="s">
        <v>222</v>
      </c>
      <c r="E359" s="237" t="s">
        <v>3008</v>
      </c>
      <c r="F359" s="238" t="s">
        <v>3009</v>
      </c>
      <c r="G359" s="239" t="s">
        <v>1734</v>
      </c>
      <c r="H359" s="240">
        <v>8</v>
      </c>
      <c r="I359" s="241"/>
      <c r="J359" s="242">
        <f>ROUND(I359*H359,2)</f>
        <v>0</v>
      </c>
      <c r="K359" s="238" t="s">
        <v>1685</v>
      </c>
      <c r="L359" s="71"/>
      <c r="M359" s="243" t="s">
        <v>21</v>
      </c>
      <c r="N359" s="244" t="s">
        <v>43</v>
      </c>
      <c r="O359" s="46"/>
      <c r="P359" s="221">
        <f>O359*H359</f>
        <v>0</v>
      </c>
      <c r="Q359" s="221">
        <v>0</v>
      </c>
      <c r="R359" s="221">
        <f>Q359*H359</f>
        <v>0</v>
      </c>
      <c r="S359" s="221">
        <v>0</v>
      </c>
      <c r="T359" s="222">
        <f>S359*H359</f>
        <v>0</v>
      </c>
      <c r="AR359" s="23" t="s">
        <v>188</v>
      </c>
      <c r="AT359" s="23" t="s">
        <v>222</v>
      </c>
      <c r="AU359" s="23" t="s">
        <v>82</v>
      </c>
      <c r="AY359" s="23" t="s">
        <v>181</v>
      </c>
      <c r="BE359" s="223">
        <f>IF(N359="základní",J359,0)</f>
        <v>0</v>
      </c>
      <c r="BF359" s="223">
        <f>IF(N359="snížená",J359,0)</f>
        <v>0</v>
      </c>
      <c r="BG359" s="223">
        <f>IF(N359="zákl. přenesená",J359,0)</f>
        <v>0</v>
      </c>
      <c r="BH359" s="223">
        <f>IF(N359="sníž. přenesená",J359,0)</f>
        <v>0</v>
      </c>
      <c r="BI359" s="223">
        <f>IF(N359="nulová",J359,0)</f>
        <v>0</v>
      </c>
      <c r="BJ359" s="23" t="s">
        <v>80</v>
      </c>
      <c r="BK359" s="223">
        <f>ROUND(I359*H359,2)</f>
        <v>0</v>
      </c>
      <c r="BL359" s="23" t="s">
        <v>188</v>
      </c>
      <c r="BM359" s="23" t="s">
        <v>3010</v>
      </c>
    </row>
    <row r="360" s="1" customFormat="1">
      <c r="B360" s="45"/>
      <c r="C360" s="73"/>
      <c r="D360" s="226" t="s">
        <v>1253</v>
      </c>
      <c r="E360" s="73"/>
      <c r="F360" s="249" t="s">
        <v>2822</v>
      </c>
      <c r="G360" s="73"/>
      <c r="H360" s="73"/>
      <c r="I360" s="183"/>
      <c r="J360" s="73"/>
      <c r="K360" s="73"/>
      <c r="L360" s="71"/>
      <c r="M360" s="250"/>
      <c r="N360" s="46"/>
      <c r="O360" s="46"/>
      <c r="P360" s="46"/>
      <c r="Q360" s="46"/>
      <c r="R360" s="46"/>
      <c r="S360" s="46"/>
      <c r="T360" s="94"/>
      <c r="AT360" s="23" t="s">
        <v>1253</v>
      </c>
      <c r="AU360" s="23" t="s">
        <v>82</v>
      </c>
    </row>
    <row r="361" s="1" customFormat="1" ht="16.5" customHeight="1">
      <c r="B361" s="45"/>
      <c r="C361" s="236" t="s">
        <v>705</v>
      </c>
      <c r="D361" s="236" t="s">
        <v>222</v>
      </c>
      <c r="E361" s="237" t="s">
        <v>3011</v>
      </c>
      <c r="F361" s="238" t="s">
        <v>3012</v>
      </c>
      <c r="G361" s="239" t="s">
        <v>1734</v>
      </c>
      <c r="H361" s="240">
        <v>1</v>
      </c>
      <c r="I361" s="241"/>
      <c r="J361" s="242">
        <f>ROUND(I361*H361,2)</f>
        <v>0</v>
      </c>
      <c r="K361" s="238" t="s">
        <v>1685</v>
      </c>
      <c r="L361" s="71"/>
      <c r="M361" s="243" t="s">
        <v>21</v>
      </c>
      <c r="N361" s="244" t="s">
        <v>43</v>
      </c>
      <c r="O361" s="46"/>
      <c r="P361" s="221">
        <f>O361*H361</f>
        <v>0</v>
      </c>
      <c r="Q361" s="221">
        <v>0</v>
      </c>
      <c r="R361" s="221">
        <f>Q361*H361</f>
        <v>0</v>
      </c>
      <c r="S361" s="221">
        <v>0</v>
      </c>
      <c r="T361" s="222">
        <f>S361*H361</f>
        <v>0</v>
      </c>
      <c r="AR361" s="23" t="s">
        <v>188</v>
      </c>
      <c r="AT361" s="23" t="s">
        <v>222</v>
      </c>
      <c r="AU361" s="23" t="s">
        <v>82</v>
      </c>
      <c r="AY361" s="23" t="s">
        <v>181</v>
      </c>
      <c r="BE361" s="223">
        <f>IF(N361="základní",J361,0)</f>
        <v>0</v>
      </c>
      <c r="BF361" s="223">
        <f>IF(N361="snížená",J361,0)</f>
        <v>0</v>
      </c>
      <c r="BG361" s="223">
        <f>IF(N361="zákl. přenesená",J361,0)</f>
        <v>0</v>
      </c>
      <c r="BH361" s="223">
        <f>IF(N361="sníž. přenesená",J361,0)</f>
        <v>0</v>
      </c>
      <c r="BI361" s="223">
        <f>IF(N361="nulová",J361,0)</f>
        <v>0</v>
      </c>
      <c r="BJ361" s="23" t="s">
        <v>80</v>
      </c>
      <c r="BK361" s="223">
        <f>ROUND(I361*H361,2)</f>
        <v>0</v>
      </c>
      <c r="BL361" s="23" t="s">
        <v>188</v>
      </c>
      <c r="BM361" s="23" t="s">
        <v>3013</v>
      </c>
    </row>
    <row r="362" s="1" customFormat="1">
      <c r="B362" s="45"/>
      <c r="C362" s="73"/>
      <c r="D362" s="226" t="s">
        <v>1253</v>
      </c>
      <c r="E362" s="73"/>
      <c r="F362" s="249" t="s">
        <v>2814</v>
      </c>
      <c r="G362" s="73"/>
      <c r="H362" s="73"/>
      <c r="I362" s="183"/>
      <c r="J362" s="73"/>
      <c r="K362" s="73"/>
      <c r="L362" s="71"/>
      <c r="M362" s="250"/>
      <c r="N362" s="46"/>
      <c r="O362" s="46"/>
      <c r="P362" s="46"/>
      <c r="Q362" s="46"/>
      <c r="R362" s="46"/>
      <c r="S362" s="46"/>
      <c r="T362" s="94"/>
      <c r="AT362" s="23" t="s">
        <v>1253</v>
      </c>
      <c r="AU362" s="23" t="s">
        <v>82</v>
      </c>
    </row>
    <row r="363" s="1" customFormat="1" ht="16.5" customHeight="1">
      <c r="B363" s="45"/>
      <c r="C363" s="236" t="s">
        <v>709</v>
      </c>
      <c r="D363" s="236" t="s">
        <v>222</v>
      </c>
      <c r="E363" s="237" t="s">
        <v>3014</v>
      </c>
      <c r="F363" s="238" t="s">
        <v>3015</v>
      </c>
      <c r="G363" s="239" t="s">
        <v>1734</v>
      </c>
      <c r="H363" s="240">
        <v>6</v>
      </c>
      <c r="I363" s="241"/>
      <c r="J363" s="242">
        <f>ROUND(I363*H363,2)</f>
        <v>0</v>
      </c>
      <c r="K363" s="238" t="s">
        <v>1685</v>
      </c>
      <c r="L363" s="71"/>
      <c r="M363" s="243" t="s">
        <v>21</v>
      </c>
      <c r="N363" s="244" t="s">
        <v>43</v>
      </c>
      <c r="O363" s="46"/>
      <c r="P363" s="221">
        <f>O363*H363</f>
        <v>0</v>
      </c>
      <c r="Q363" s="221">
        <v>0</v>
      </c>
      <c r="R363" s="221">
        <f>Q363*H363</f>
        <v>0</v>
      </c>
      <c r="S363" s="221">
        <v>0</v>
      </c>
      <c r="T363" s="222">
        <f>S363*H363</f>
        <v>0</v>
      </c>
      <c r="AR363" s="23" t="s">
        <v>188</v>
      </c>
      <c r="AT363" s="23" t="s">
        <v>222</v>
      </c>
      <c r="AU363" s="23" t="s">
        <v>82</v>
      </c>
      <c r="AY363" s="23" t="s">
        <v>181</v>
      </c>
      <c r="BE363" s="223">
        <f>IF(N363="základní",J363,0)</f>
        <v>0</v>
      </c>
      <c r="BF363" s="223">
        <f>IF(N363="snížená",J363,0)</f>
        <v>0</v>
      </c>
      <c r="BG363" s="223">
        <f>IF(N363="zákl. přenesená",J363,0)</f>
        <v>0</v>
      </c>
      <c r="BH363" s="223">
        <f>IF(N363="sníž. přenesená",J363,0)</f>
        <v>0</v>
      </c>
      <c r="BI363" s="223">
        <f>IF(N363="nulová",J363,0)</f>
        <v>0</v>
      </c>
      <c r="BJ363" s="23" t="s">
        <v>80</v>
      </c>
      <c r="BK363" s="223">
        <f>ROUND(I363*H363,2)</f>
        <v>0</v>
      </c>
      <c r="BL363" s="23" t="s">
        <v>188</v>
      </c>
      <c r="BM363" s="23" t="s">
        <v>3016</v>
      </c>
    </row>
    <row r="364" s="1" customFormat="1">
      <c r="B364" s="45"/>
      <c r="C364" s="73"/>
      <c r="D364" s="226" t="s">
        <v>1253</v>
      </c>
      <c r="E364" s="73"/>
      <c r="F364" s="249" t="s">
        <v>3017</v>
      </c>
      <c r="G364" s="73"/>
      <c r="H364" s="73"/>
      <c r="I364" s="183"/>
      <c r="J364" s="73"/>
      <c r="K364" s="73"/>
      <c r="L364" s="71"/>
      <c r="M364" s="250"/>
      <c r="N364" s="46"/>
      <c r="O364" s="46"/>
      <c r="P364" s="46"/>
      <c r="Q364" s="46"/>
      <c r="R364" s="46"/>
      <c r="S364" s="46"/>
      <c r="T364" s="94"/>
      <c r="AT364" s="23" t="s">
        <v>1253</v>
      </c>
      <c r="AU364" s="23" t="s">
        <v>82</v>
      </c>
    </row>
    <row r="365" s="10" customFormat="1">
      <c r="B365" s="224"/>
      <c r="C365" s="225"/>
      <c r="D365" s="226" t="s">
        <v>207</v>
      </c>
      <c r="E365" s="227" t="s">
        <v>21</v>
      </c>
      <c r="F365" s="228" t="s">
        <v>3018</v>
      </c>
      <c r="G365" s="225"/>
      <c r="H365" s="229">
        <v>6</v>
      </c>
      <c r="I365" s="230"/>
      <c r="J365" s="225"/>
      <c r="K365" s="225"/>
      <c r="L365" s="231"/>
      <c r="M365" s="232"/>
      <c r="N365" s="233"/>
      <c r="O365" s="233"/>
      <c r="P365" s="233"/>
      <c r="Q365" s="233"/>
      <c r="R365" s="233"/>
      <c r="S365" s="233"/>
      <c r="T365" s="234"/>
      <c r="AT365" s="235" t="s">
        <v>207</v>
      </c>
      <c r="AU365" s="235" t="s">
        <v>82</v>
      </c>
      <c r="AV365" s="10" t="s">
        <v>82</v>
      </c>
      <c r="AW365" s="10" t="s">
        <v>35</v>
      </c>
      <c r="AX365" s="10" t="s">
        <v>80</v>
      </c>
      <c r="AY365" s="235" t="s">
        <v>181</v>
      </c>
    </row>
    <row r="366" s="1" customFormat="1" ht="16.5" customHeight="1">
      <c r="B366" s="45"/>
      <c r="C366" s="236" t="s">
        <v>713</v>
      </c>
      <c r="D366" s="236" t="s">
        <v>222</v>
      </c>
      <c r="E366" s="237" t="s">
        <v>3019</v>
      </c>
      <c r="F366" s="238" t="s">
        <v>3020</v>
      </c>
      <c r="G366" s="239" t="s">
        <v>1734</v>
      </c>
      <c r="H366" s="240">
        <v>16</v>
      </c>
      <c r="I366" s="241"/>
      <c r="J366" s="242">
        <f>ROUND(I366*H366,2)</f>
        <v>0</v>
      </c>
      <c r="K366" s="238" t="s">
        <v>1685</v>
      </c>
      <c r="L366" s="71"/>
      <c r="M366" s="243" t="s">
        <v>21</v>
      </c>
      <c r="N366" s="244" t="s">
        <v>43</v>
      </c>
      <c r="O366" s="46"/>
      <c r="P366" s="221">
        <f>O366*H366</f>
        <v>0</v>
      </c>
      <c r="Q366" s="221">
        <v>0</v>
      </c>
      <c r="R366" s="221">
        <f>Q366*H366</f>
        <v>0</v>
      </c>
      <c r="S366" s="221">
        <v>0</v>
      </c>
      <c r="T366" s="222">
        <f>S366*H366</f>
        <v>0</v>
      </c>
      <c r="AR366" s="23" t="s">
        <v>188</v>
      </c>
      <c r="AT366" s="23" t="s">
        <v>222</v>
      </c>
      <c r="AU366" s="23" t="s">
        <v>82</v>
      </c>
      <c r="AY366" s="23" t="s">
        <v>181</v>
      </c>
      <c r="BE366" s="223">
        <f>IF(N366="základní",J366,0)</f>
        <v>0</v>
      </c>
      <c r="BF366" s="223">
        <f>IF(N366="snížená",J366,0)</f>
        <v>0</v>
      </c>
      <c r="BG366" s="223">
        <f>IF(N366="zákl. přenesená",J366,0)</f>
        <v>0</v>
      </c>
      <c r="BH366" s="223">
        <f>IF(N366="sníž. přenesená",J366,0)</f>
        <v>0</v>
      </c>
      <c r="BI366" s="223">
        <f>IF(N366="nulová",J366,0)</f>
        <v>0</v>
      </c>
      <c r="BJ366" s="23" t="s">
        <v>80</v>
      </c>
      <c r="BK366" s="223">
        <f>ROUND(I366*H366,2)</f>
        <v>0</v>
      </c>
      <c r="BL366" s="23" t="s">
        <v>188</v>
      </c>
      <c r="BM366" s="23" t="s">
        <v>3021</v>
      </c>
    </row>
    <row r="367" s="1" customFormat="1">
      <c r="B367" s="45"/>
      <c r="C367" s="73"/>
      <c r="D367" s="226" t="s">
        <v>1253</v>
      </c>
      <c r="E367" s="73"/>
      <c r="F367" s="249" t="s">
        <v>3022</v>
      </c>
      <c r="G367" s="73"/>
      <c r="H367" s="73"/>
      <c r="I367" s="183"/>
      <c r="J367" s="73"/>
      <c r="K367" s="73"/>
      <c r="L367" s="71"/>
      <c r="M367" s="250"/>
      <c r="N367" s="46"/>
      <c r="O367" s="46"/>
      <c r="P367" s="46"/>
      <c r="Q367" s="46"/>
      <c r="R367" s="46"/>
      <c r="S367" s="46"/>
      <c r="T367" s="94"/>
      <c r="AT367" s="23" t="s">
        <v>1253</v>
      </c>
      <c r="AU367" s="23" t="s">
        <v>82</v>
      </c>
    </row>
    <row r="368" s="9" customFormat="1" ht="29.88" customHeight="1">
      <c r="B368" s="197"/>
      <c r="C368" s="198"/>
      <c r="D368" s="199" t="s">
        <v>71</v>
      </c>
      <c r="E368" s="259" t="s">
        <v>3023</v>
      </c>
      <c r="F368" s="259" t="s">
        <v>3024</v>
      </c>
      <c r="G368" s="198"/>
      <c r="H368" s="198"/>
      <c r="I368" s="201"/>
      <c r="J368" s="260">
        <f>BK368</f>
        <v>0</v>
      </c>
      <c r="K368" s="198"/>
      <c r="L368" s="203"/>
      <c r="M368" s="204"/>
      <c r="N368" s="205"/>
      <c r="O368" s="205"/>
      <c r="P368" s="206">
        <f>SUM(P369:P377)</f>
        <v>0</v>
      </c>
      <c r="Q368" s="205"/>
      <c r="R368" s="206">
        <f>SUM(R369:R377)</f>
        <v>0</v>
      </c>
      <c r="S368" s="205"/>
      <c r="T368" s="207">
        <f>SUM(T369:T377)</f>
        <v>0</v>
      </c>
      <c r="AR368" s="208" t="s">
        <v>80</v>
      </c>
      <c r="AT368" s="209" t="s">
        <v>71</v>
      </c>
      <c r="AU368" s="209" t="s">
        <v>80</v>
      </c>
      <c r="AY368" s="208" t="s">
        <v>181</v>
      </c>
      <c r="BK368" s="210">
        <f>SUM(BK369:BK377)</f>
        <v>0</v>
      </c>
    </row>
    <row r="369" s="1" customFormat="1" ht="16.5" customHeight="1">
      <c r="B369" s="45"/>
      <c r="C369" s="236" t="s">
        <v>717</v>
      </c>
      <c r="D369" s="236" t="s">
        <v>222</v>
      </c>
      <c r="E369" s="237" t="s">
        <v>3025</v>
      </c>
      <c r="F369" s="238" t="s">
        <v>3026</v>
      </c>
      <c r="G369" s="239" t="s">
        <v>1734</v>
      </c>
      <c r="H369" s="240">
        <v>24</v>
      </c>
      <c r="I369" s="241"/>
      <c r="J369" s="242">
        <f>ROUND(I369*H369,2)</f>
        <v>0</v>
      </c>
      <c r="K369" s="238" t="s">
        <v>1685</v>
      </c>
      <c r="L369" s="71"/>
      <c r="M369" s="243" t="s">
        <v>21</v>
      </c>
      <c r="N369" s="244" t="s">
        <v>43</v>
      </c>
      <c r="O369" s="46"/>
      <c r="P369" s="221">
        <f>O369*H369</f>
        <v>0</v>
      </c>
      <c r="Q369" s="221">
        <v>0</v>
      </c>
      <c r="R369" s="221">
        <f>Q369*H369</f>
        <v>0</v>
      </c>
      <c r="S369" s="221">
        <v>0</v>
      </c>
      <c r="T369" s="222">
        <f>S369*H369</f>
        <v>0</v>
      </c>
      <c r="AR369" s="23" t="s">
        <v>188</v>
      </c>
      <c r="AT369" s="23" t="s">
        <v>222</v>
      </c>
      <c r="AU369" s="23" t="s">
        <v>82</v>
      </c>
      <c r="AY369" s="23" t="s">
        <v>181</v>
      </c>
      <c r="BE369" s="223">
        <f>IF(N369="základní",J369,0)</f>
        <v>0</v>
      </c>
      <c r="BF369" s="223">
        <f>IF(N369="snížená",J369,0)</f>
        <v>0</v>
      </c>
      <c r="BG369" s="223">
        <f>IF(N369="zákl. přenesená",J369,0)</f>
        <v>0</v>
      </c>
      <c r="BH369" s="223">
        <f>IF(N369="sníž. přenesená",J369,0)</f>
        <v>0</v>
      </c>
      <c r="BI369" s="223">
        <f>IF(N369="nulová",J369,0)</f>
        <v>0</v>
      </c>
      <c r="BJ369" s="23" t="s">
        <v>80</v>
      </c>
      <c r="BK369" s="223">
        <f>ROUND(I369*H369,2)</f>
        <v>0</v>
      </c>
      <c r="BL369" s="23" t="s">
        <v>188</v>
      </c>
      <c r="BM369" s="23" t="s">
        <v>3027</v>
      </c>
    </row>
    <row r="370" s="1" customFormat="1">
      <c r="B370" s="45"/>
      <c r="C370" s="73"/>
      <c r="D370" s="226" t="s">
        <v>1253</v>
      </c>
      <c r="E370" s="73"/>
      <c r="F370" s="249" t="s">
        <v>3028</v>
      </c>
      <c r="G370" s="73"/>
      <c r="H370" s="73"/>
      <c r="I370" s="183"/>
      <c r="J370" s="73"/>
      <c r="K370" s="73"/>
      <c r="L370" s="71"/>
      <c r="M370" s="250"/>
      <c r="N370" s="46"/>
      <c r="O370" s="46"/>
      <c r="P370" s="46"/>
      <c r="Q370" s="46"/>
      <c r="R370" s="46"/>
      <c r="S370" s="46"/>
      <c r="T370" s="94"/>
      <c r="AT370" s="23" t="s">
        <v>1253</v>
      </c>
      <c r="AU370" s="23" t="s">
        <v>82</v>
      </c>
    </row>
    <row r="371" s="1" customFormat="1" ht="16.5" customHeight="1">
      <c r="B371" s="45"/>
      <c r="C371" s="236" t="s">
        <v>721</v>
      </c>
      <c r="D371" s="236" t="s">
        <v>222</v>
      </c>
      <c r="E371" s="237" t="s">
        <v>3029</v>
      </c>
      <c r="F371" s="238" t="s">
        <v>3030</v>
      </c>
      <c r="G371" s="239" t="s">
        <v>1734</v>
      </c>
      <c r="H371" s="240">
        <v>1</v>
      </c>
      <c r="I371" s="241"/>
      <c r="J371" s="242">
        <f>ROUND(I371*H371,2)</f>
        <v>0</v>
      </c>
      <c r="K371" s="238" t="s">
        <v>1685</v>
      </c>
      <c r="L371" s="71"/>
      <c r="M371" s="243" t="s">
        <v>21</v>
      </c>
      <c r="N371" s="244" t="s">
        <v>43</v>
      </c>
      <c r="O371" s="46"/>
      <c r="P371" s="221">
        <f>O371*H371</f>
        <v>0</v>
      </c>
      <c r="Q371" s="221">
        <v>0</v>
      </c>
      <c r="R371" s="221">
        <f>Q371*H371</f>
        <v>0</v>
      </c>
      <c r="S371" s="221">
        <v>0</v>
      </c>
      <c r="T371" s="222">
        <f>S371*H371</f>
        <v>0</v>
      </c>
      <c r="AR371" s="23" t="s">
        <v>188</v>
      </c>
      <c r="AT371" s="23" t="s">
        <v>222</v>
      </c>
      <c r="AU371" s="23" t="s">
        <v>82</v>
      </c>
      <c r="AY371" s="23" t="s">
        <v>181</v>
      </c>
      <c r="BE371" s="223">
        <f>IF(N371="základní",J371,0)</f>
        <v>0</v>
      </c>
      <c r="BF371" s="223">
        <f>IF(N371="snížená",J371,0)</f>
        <v>0</v>
      </c>
      <c r="BG371" s="223">
        <f>IF(N371="zákl. přenesená",J371,0)</f>
        <v>0</v>
      </c>
      <c r="BH371" s="223">
        <f>IF(N371="sníž. přenesená",J371,0)</f>
        <v>0</v>
      </c>
      <c r="BI371" s="223">
        <f>IF(N371="nulová",J371,0)</f>
        <v>0</v>
      </c>
      <c r="BJ371" s="23" t="s">
        <v>80</v>
      </c>
      <c r="BK371" s="223">
        <f>ROUND(I371*H371,2)</f>
        <v>0</v>
      </c>
      <c r="BL371" s="23" t="s">
        <v>188</v>
      </c>
      <c r="BM371" s="23" t="s">
        <v>3031</v>
      </c>
    </row>
    <row r="372" s="1" customFormat="1">
      <c r="B372" s="45"/>
      <c r="C372" s="73"/>
      <c r="D372" s="226" t="s">
        <v>1253</v>
      </c>
      <c r="E372" s="73"/>
      <c r="F372" s="249" t="s">
        <v>2814</v>
      </c>
      <c r="G372" s="73"/>
      <c r="H372" s="73"/>
      <c r="I372" s="183"/>
      <c r="J372" s="73"/>
      <c r="K372" s="73"/>
      <c r="L372" s="71"/>
      <c r="M372" s="250"/>
      <c r="N372" s="46"/>
      <c r="O372" s="46"/>
      <c r="P372" s="46"/>
      <c r="Q372" s="46"/>
      <c r="R372" s="46"/>
      <c r="S372" s="46"/>
      <c r="T372" s="94"/>
      <c r="AT372" s="23" t="s">
        <v>1253</v>
      </c>
      <c r="AU372" s="23" t="s">
        <v>82</v>
      </c>
    </row>
    <row r="373" s="1" customFormat="1" ht="16.5" customHeight="1">
      <c r="B373" s="45"/>
      <c r="C373" s="236" t="s">
        <v>725</v>
      </c>
      <c r="D373" s="236" t="s">
        <v>222</v>
      </c>
      <c r="E373" s="237" t="s">
        <v>3032</v>
      </c>
      <c r="F373" s="238" t="s">
        <v>3033</v>
      </c>
      <c r="G373" s="239" t="s">
        <v>1734</v>
      </c>
      <c r="H373" s="240">
        <v>28</v>
      </c>
      <c r="I373" s="241"/>
      <c r="J373" s="242">
        <f>ROUND(I373*H373,2)</f>
        <v>0</v>
      </c>
      <c r="K373" s="238" t="s">
        <v>1685</v>
      </c>
      <c r="L373" s="71"/>
      <c r="M373" s="243" t="s">
        <v>21</v>
      </c>
      <c r="N373" s="244" t="s">
        <v>43</v>
      </c>
      <c r="O373" s="46"/>
      <c r="P373" s="221">
        <f>O373*H373</f>
        <v>0</v>
      </c>
      <c r="Q373" s="221">
        <v>0</v>
      </c>
      <c r="R373" s="221">
        <f>Q373*H373</f>
        <v>0</v>
      </c>
      <c r="S373" s="221">
        <v>0</v>
      </c>
      <c r="T373" s="222">
        <f>S373*H373</f>
        <v>0</v>
      </c>
      <c r="AR373" s="23" t="s">
        <v>188</v>
      </c>
      <c r="AT373" s="23" t="s">
        <v>222</v>
      </c>
      <c r="AU373" s="23" t="s">
        <v>82</v>
      </c>
      <c r="AY373" s="23" t="s">
        <v>181</v>
      </c>
      <c r="BE373" s="223">
        <f>IF(N373="základní",J373,0)</f>
        <v>0</v>
      </c>
      <c r="BF373" s="223">
        <f>IF(N373="snížená",J373,0)</f>
        <v>0</v>
      </c>
      <c r="BG373" s="223">
        <f>IF(N373="zákl. přenesená",J373,0)</f>
        <v>0</v>
      </c>
      <c r="BH373" s="223">
        <f>IF(N373="sníž. přenesená",J373,0)</f>
        <v>0</v>
      </c>
      <c r="BI373" s="223">
        <f>IF(N373="nulová",J373,0)</f>
        <v>0</v>
      </c>
      <c r="BJ373" s="23" t="s">
        <v>80</v>
      </c>
      <c r="BK373" s="223">
        <f>ROUND(I373*H373,2)</f>
        <v>0</v>
      </c>
      <c r="BL373" s="23" t="s">
        <v>188</v>
      </c>
      <c r="BM373" s="23" t="s">
        <v>3034</v>
      </c>
    </row>
    <row r="374" s="1" customFormat="1">
      <c r="B374" s="45"/>
      <c r="C374" s="73"/>
      <c r="D374" s="226" t="s">
        <v>1253</v>
      </c>
      <c r="E374" s="73"/>
      <c r="F374" s="249" t="s">
        <v>3035</v>
      </c>
      <c r="G374" s="73"/>
      <c r="H374" s="73"/>
      <c r="I374" s="183"/>
      <c r="J374" s="73"/>
      <c r="K374" s="73"/>
      <c r="L374" s="71"/>
      <c r="M374" s="250"/>
      <c r="N374" s="46"/>
      <c r="O374" s="46"/>
      <c r="P374" s="46"/>
      <c r="Q374" s="46"/>
      <c r="R374" s="46"/>
      <c r="S374" s="46"/>
      <c r="T374" s="94"/>
      <c r="AT374" s="23" t="s">
        <v>1253</v>
      </c>
      <c r="AU374" s="23" t="s">
        <v>82</v>
      </c>
    </row>
    <row r="375" s="10" customFormat="1">
      <c r="B375" s="224"/>
      <c r="C375" s="225"/>
      <c r="D375" s="226" t="s">
        <v>207</v>
      </c>
      <c r="E375" s="227" t="s">
        <v>21</v>
      </c>
      <c r="F375" s="228" t="s">
        <v>3036</v>
      </c>
      <c r="G375" s="225"/>
      <c r="H375" s="229">
        <v>28</v>
      </c>
      <c r="I375" s="230"/>
      <c r="J375" s="225"/>
      <c r="K375" s="225"/>
      <c r="L375" s="231"/>
      <c r="M375" s="232"/>
      <c r="N375" s="233"/>
      <c r="O375" s="233"/>
      <c r="P375" s="233"/>
      <c r="Q375" s="233"/>
      <c r="R375" s="233"/>
      <c r="S375" s="233"/>
      <c r="T375" s="234"/>
      <c r="AT375" s="235" t="s">
        <v>207</v>
      </c>
      <c r="AU375" s="235" t="s">
        <v>82</v>
      </c>
      <c r="AV375" s="10" t="s">
        <v>82</v>
      </c>
      <c r="AW375" s="10" t="s">
        <v>35</v>
      </c>
      <c r="AX375" s="10" t="s">
        <v>80</v>
      </c>
      <c r="AY375" s="235" t="s">
        <v>181</v>
      </c>
    </row>
    <row r="376" s="1" customFormat="1" ht="16.5" customHeight="1">
      <c r="B376" s="45"/>
      <c r="C376" s="236" t="s">
        <v>729</v>
      </c>
      <c r="D376" s="236" t="s">
        <v>222</v>
      </c>
      <c r="E376" s="237" t="s">
        <v>3037</v>
      </c>
      <c r="F376" s="238" t="s">
        <v>3038</v>
      </c>
      <c r="G376" s="239" t="s">
        <v>1734</v>
      </c>
      <c r="H376" s="240">
        <v>8</v>
      </c>
      <c r="I376" s="241"/>
      <c r="J376" s="242">
        <f>ROUND(I376*H376,2)</f>
        <v>0</v>
      </c>
      <c r="K376" s="238" t="s">
        <v>1685</v>
      </c>
      <c r="L376" s="71"/>
      <c r="M376" s="243" t="s">
        <v>21</v>
      </c>
      <c r="N376" s="244" t="s">
        <v>43</v>
      </c>
      <c r="O376" s="46"/>
      <c r="P376" s="221">
        <f>O376*H376</f>
        <v>0</v>
      </c>
      <c r="Q376" s="221">
        <v>0</v>
      </c>
      <c r="R376" s="221">
        <f>Q376*H376</f>
        <v>0</v>
      </c>
      <c r="S376" s="221">
        <v>0</v>
      </c>
      <c r="T376" s="222">
        <f>S376*H376</f>
        <v>0</v>
      </c>
      <c r="AR376" s="23" t="s">
        <v>188</v>
      </c>
      <c r="AT376" s="23" t="s">
        <v>222</v>
      </c>
      <c r="AU376" s="23" t="s">
        <v>82</v>
      </c>
      <c r="AY376" s="23" t="s">
        <v>181</v>
      </c>
      <c r="BE376" s="223">
        <f>IF(N376="základní",J376,0)</f>
        <v>0</v>
      </c>
      <c r="BF376" s="223">
        <f>IF(N376="snížená",J376,0)</f>
        <v>0</v>
      </c>
      <c r="BG376" s="223">
        <f>IF(N376="zákl. přenesená",J376,0)</f>
        <v>0</v>
      </c>
      <c r="BH376" s="223">
        <f>IF(N376="sníž. přenesená",J376,0)</f>
        <v>0</v>
      </c>
      <c r="BI376" s="223">
        <f>IF(N376="nulová",J376,0)</f>
        <v>0</v>
      </c>
      <c r="BJ376" s="23" t="s">
        <v>80</v>
      </c>
      <c r="BK376" s="223">
        <f>ROUND(I376*H376,2)</f>
        <v>0</v>
      </c>
      <c r="BL376" s="23" t="s">
        <v>188</v>
      </c>
      <c r="BM376" s="23" t="s">
        <v>3039</v>
      </c>
    </row>
    <row r="377" s="1" customFormat="1">
      <c r="B377" s="45"/>
      <c r="C377" s="73"/>
      <c r="D377" s="226" t="s">
        <v>1253</v>
      </c>
      <c r="E377" s="73"/>
      <c r="F377" s="249" t="s">
        <v>2822</v>
      </c>
      <c r="G377" s="73"/>
      <c r="H377" s="73"/>
      <c r="I377" s="183"/>
      <c r="J377" s="73"/>
      <c r="K377" s="73"/>
      <c r="L377" s="71"/>
      <c r="M377" s="250"/>
      <c r="N377" s="46"/>
      <c r="O377" s="46"/>
      <c r="P377" s="46"/>
      <c r="Q377" s="46"/>
      <c r="R377" s="46"/>
      <c r="S377" s="46"/>
      <c r="T377" s="94"/>
      <c r="AT377" s="23" t="s">
        <v>1253</v>
      </c>
      <c r="AU377" s="23" t="s">
        <v>82</v>
      </c>
    </row>
    <row r="378" s="9" customFormat="1" ht="29.88" customHeight="1">
      <c r="B378" s="197"/>
      <c r="C378" s="198"/>
      <c r="D378" s="199" t="s">
        <v>71</v>
      </c>
      <c r="E378" s="259" t="s">
        <v>2957</v>
      </c>
      <c r="F378" s="259" t="s">
        <v>2958</v>
      </c>
      <c r="G378" s="198"/>
      <c r="H378" s="198"/>
      <c r="I378" s="201"/>
      <c r="J378" s="260">
        <f>BK378</f>
        <v>0</v>
      </c>
      <c r="K378" s="198"/>
      <c r="L378" s="203"/>
      <c r="M378" s="204"/>
      <c r="N378" s="205"/>
      <c r="O378" s="205"/>
      <c r="P378" s="206">
        <v>0</v>
      </c>
      <c r="Q378" s="205"/>
      <c r="R378" s="206">
        <v>0</v>
      </c>
      <c r="S378" s="205"/>
      <c r="T378" s="207">
        <v>0</v>
      </c>
      <c r="AR378" s="208" t="s">
        <v>80</v>
      </c>
      <c r="AT378" s="209" t="s">
        <v>71</v>
      </c>
      <c r="AU378" s="209" t="s">
        <v>80</v>
      </c>
      <c r="AY378" s="208" t="s">
        <v>181</v>
      </c>
      <c r="BK378" s="210">
        <v>0</v>
      </c>
    </row>
    <row r="379" s="9" customFormat="1" ht="19.92" customHeight="1">
      <c r="B379" s="197"/>
      <c r="C379" s="198"/>
      <c r="D379" s="199" t="s">
        <v>71</v>
      </c>
      <c r="E379" s="259" t="s">
        <v>2959</v>
      </c>
      <c r="F379" s="259" t="s">
        <v>2960</v>
      </c>
      <c r="G379" s="198"/>
      <c r="H379" s="198"/>
      <c r="I379" s="201"/>
      <c r="J379" s="260">
        <f>BK379</f>
        <v>0</v>
      </c>
      <c r="K379" s="198"/>
      <c r="L379" s="203"/>
      <c r="M379" s="204"/>
      <c r="N379" s="205"/>
      <c r="O379" s="205"/>
      <c r="P379" s="206">
        <f>SUM(P380:P381)</f>
        <v>0</v>
      </c>
      <c r="Q379" s="205"/>
      <c r="R379" s="206">
        <f>SUM(R380:R381)</f>
        <v>0</v>
      </c>
      <c r="S379" s="205"/>
      <c r="T379" s="207">
        <f>SUM(T380:T381)</f>
        <v>0</v>
      </c>
      <c r="AR379" s="208" t="s">
        <v>80</v>
      </c>
      <c r="AT379" s="209" t="s">
        <v>71</v>
      </c>
      <c r="AU379" s="209" t="s">
        <v>80</v>
      </c>
      <c r="AY379" s="208" t="s">
        <v>181</v>
      </c>
      <c r="BK379" s="210">
        <f>SUM(BK380:BK381)</f>
        <v>0</v>
      </c>
    </row>
    <row r="380" s="1" customFormat="1" ht="16.5" customHeight="1">
      <c r="B380" s="45"/>
      <c r="C380" s="236" t="s">
        <v>733</v>
      </c>
      <c r="D380" s="236" t="s">
        <v>222</v>
      </c>
      <c r="E380" s="237" t="s">
        <v>3040</v>
      </c>
      <c r="F380" s="238" t="s">
        <v>2962</v>
      </c>
      <c r="G380" s="239" t="s">
        <v>2954</v>
      </c>
      <c r="H380" s="240">
        <v>12</v>
      </c>
      <c r="I380" s="241"/>
      <c r="J380" s="242">
        <f>ROUND(I380*H380,2)</f>
        <v>0</v>
      </c>
      <c r="K380" s="238" t="s">
        <v>1685</v>
      </c>
      <c r="L380" s="71"/>
      <c r="M380" s="243" t="s">
        <v>21</v>
      </c>
      <c r="N380" s="244" t="s">
        <v>43</v>
      </c>
      <c r="O380" s="46"/>
      <c r="P380" s="221">
        <f>O380*H380</f>
        <v>0</v>
      </c>
      <c r="Q380" s="221">
        <v>0</v>
      </c>
      <c r="R380" s="221">
        <f>Q380*H380</f>
        <v>0</v>
      </c>
      <c r="S380" s="221">
        <v>0</v>
      </c>
      <c r="T380" s="222">
        <f>S380*H380</f>
        <v>0</v>
      </c>
      <c r="AR380" s="23" t="s">
        <v>188</v>
      </c>
      <c r="AT380" s="23" t="s">
        <v>222</v>
      </c>
      <c r="AU380" s="23" t="s">
        <v>82</v>
      </c>
      <c r="AY380" s="23" t="s">
        <v>181</v>
      </c>
      <c r="BE380" s="223">
        <f>IF(N380="základní",J380,0)</f>
        <v>0</v>
      </c>
      <c r="BF380" s="223">
        <f>IF(N380="snížená",J380,0)</f>
        <v>0</v>
      </c>
      <c r="BG380" s="223">
        <f>IF(N380="zákl. přenesená",J380,0)</f>
        <v>0</v>
      </c>
      <c r="BH380" s="223">
        <f>IF(N380="sníž. přenesená",J380,0)</f>
        <v>0</v>
      </c>
      <c r="BI380" s="223">
        <f>IF(N380="nulová",J380,0)</f>
        <v>0</v>
      </c>
      <c r="BJ380" s="23" t="s">
        <v>80</v>
      </c>
      <c r="BK380" s="223">
        <f>ROUND(I380*H380,2)</f>
        <v>0</v>
      </c>
      <c r="BL380" s="23" t="s">
        <v>188</v>
      </c>
      <c r="BM380" s="23" t="s">
        <v>3041</v>
      </c>
    </row>
    <row r="381" s="1" customFormat="1">
      <c r="B381" s="45"/>
      <c r="C381" s="73"/>
      <c r="D381" s="226" t="s">
        <v>1253</v>
      </c>
      <c r="E381" s="73"/>
      <c r="F381" s="249" t="s">
        <v>3042</v>
      </c>
      <c r="G381" s="73"/>
      <c r="H381" s="73"/>
      <c r="I381" s="183"/>
      <c r="J381" s="73"/>
      <c r="K381" s="73"/>
      <c r="L381" s="71"/>
      <c r="M381" s="250"/>
      <c r="N381" s="46"/>
      <c r="O381" s="46"/>
      <c r="P381" s="46"/>
      <c r="Q381" s="46"/>
      <c r="R381" s="46"/>
      <c r="S381" s="46"/>
      <c r="T381" s="94"/>
      <c r="AT381" s="23" t="s">
        <v>1253</v>
      </c>
      <c r="AU381" s="23" t="s">
        <v>82</v>
      </c>
    </row>
    <row r="382" s="9" customFormat="1" ht="37.44" customHeight="1">
      <c r="B382" s="197"/>
      <c r="C382" s="198"/>
      <c r="D382" s="199" t="s">
        <v>71</v>
      </c>
      <c r="E382" s="200" t="s">
        <v>3043</v>
      </c>
      <c r="F382" s="200" t="s">
        <v>3044</v>
      </c>
      <c r="G382" s="198"/>
      <c r="H382" s="198"/>
      <c r="I382" s="201"/>
      <c r="J382" s="202">
        <f>BK382</f>
        <v>0</v>
      </c>
      <c r="K382" s="198"/>
      <c r="L382" s="203"/>
      <c r="M382" s="204"/>
      <c r="N382" s="205"/>
      <c r="O382" s="205"/>
      <c r="P382" s="206">
        <f>P383+P386+P393+P398+P401</f>
        <v>0</v>
      </c>
      <c r="Q382" s="205"/>
      <c r="R382" s="206">
        <f>R383+R386+R393+R398+R401</f>
        <v>0</v>
      </c>
      <c r="S382" s="205"/>
      <c r="T382" s="207">
        <f>T383+T386+T393+T398+T401</f>
        <v>0</v>
      </c>
      <c r="AR382" s="208" t="s">
        <v>80</v>
      </c>
      <c r="AT382" s="209" t="s">
        <v>71</v>
      </c>
      <c r="AU382" s="209" t="s">
        <v>72</v>
      </c>
      <c r="AY382" s="208" t="s">
        <v>181</v>
      </c>
      <c r="BK382" s="210">
        <f>BK383+BK386+BK393+BK398+BK401</f>
        <v>0</v>
      </c>
    </row>
    <row r="383" s="9" customFormat="1" ht="19.92" customHeight="1">
      <c r="B383" s="197"/>
      <c r="C383" s="198"/>
      <c r="D383" s="199" t="s">
        <v>71</v>
      </c>
      <c r="E383" s="259" t="s">
        <v>3045</v>
      </c>
      <c r="F383" s="259" t="s">
        <v>3046</v>
      </c>
      <c r="G383" s="198"/>
      <c r="H383" s="198"/>
      <c r="I383" s="201"/>
      <c r="J383" s="260">
        <f>BK383</f>
        <v>0</v>
      </c>
      <c r="K383" s="198"/>
      <c r="L383" s="203"/>
      <c r="M383" s="204"/>
      <c r="N383" s="205"/>
      <c r="O383" s="205"/>
      <c r="P383" s="206">
        <f>SUM(P384:P385)</f>
        <v>0</v>
      </c>
      <c r="Q383" s="205"/>
      <c r="R383" s="206">
        <f>SUM(R384:R385)</f>
        <v>0</v>
      </c>
      <c r="S383" s="205"/>
      <c r="T383" s="207">
        <f>SUM(T384:T385)</f>
        <v>0</v>
      </c>
      <c r="AR383" s="208" t="s">
        <v>80</v>
      </c>
      <c r="AT383" s="209" t="s">
        <v>71</v>
      </c>
      <c r="AU383" s="209" t="s">
        <v>80</v>
      </c>
      <c r="AY383" s="208" t="s">
        <v>181</v>
      </c>
      <c r="BK383" s="210">
        <f>SUM(BK384:BK385)</f>
        <v>0</v>
      </c>
    </row>
    <row r="384" s="1" customFormat="1" ht="16.5" customHeight="1">
      <c r="B384" s="45"/>
      <c r="C384" s="236" t="s">
        <v>738</v>
      </c>
      <c r="D384" s="236" t="s">
        <v>222</v>
      </c>
      <c r="E384" s="237" t="s">
        <v>3047</v>
      </c>
      <c r="F384" s="238" t="s">
        <v>3048</v>
      </c>
      <c r="G384" s="239" t="s">
        <v>361</v>
      </c>
      <c r="H384" s="240">
        <v>40</v>
      </c>
      <c r="I384" s="241"/>
      <c r="J384" s="242">
        <f>ROUND(I384*H384,2)</f>
        <v>0</v>
      </c>
      <c r="K384" s="238" t="s">
        <v>1685</v>
      </c>
      <c r="L384" s="71"/>
      <c r="M384" s="243" t="s">
        <v>21</v>
      </c>
      <c r="N384" s="244" t="s">
        <v>43</v>
      </c>
      <c r="O384" s="46"/>
      <c r="P384" s="221">
        <f>O384*H384</f>
        <v>0</v>
      </c>
      <c r="Q384" s="221">
        <v>0</v>
      </c>
      <c r="R384" s="221">
        <f>Q384*H384</f>
        <v>0</v>
      </c>
      <c r="S384" s="221">
        <v>0</v>
      </c>
      <c r="T384" s="222">
        <f>S384*H384</f>
        <v>0</v>
      </c>
      <c r="AR384" s="23" t="s">
        <v>188</v>
      </c>
      <c r="AT384" s="23" t="s">
        <v>222</v>
      </c>
      <c r="AU384" s="23" t="s">
        <v>82</v>
      </c>
      <c r="AY384" s="23" t="s">
        <v>181</v>
      </c>
      <c r="BE384" s="223">
        <f>IF(N384="základní",J384,0)</f>
        <v>0</v>
      </c>
      <c r="BF384" s="223">
        <f>IF(N384="snížená",J384,0)</f>
        <v>0</v>
      </c>
      <c r="BG384" s="223">
        <f>IF(N384="zákl. přenesená",J384,0)</f>
        <v>0</v>
      </c>
      <c r="BH384" s="223">
        <f>IF(N384="sníž. přenesená",J384,0)</f>
        <v>0</v>
      </c>
      <c r="BI384" s="223">
        <f>IF(N384="nulová",J384,0)</f>
        <v>0</v>
      </c>
      <c r="BJ384" s="23" t="s">
        <v>80</v>
      </c>
      <c r="BK384" s="223">
        <f>ROUND(I384*H384,2)</f>
        <v>0</v>
      </c>
      <c r="BL384" s="23" t="s">
        <v>188</v>
      </c>
      <c r="BM384" s="23" t="s">
        <v>3049</v>
      </c>
    </row>
    <row r="385" s="1" customFormat="1">
      <c r="B385" s="45"/>
      <c r="C385" s="73"/>
      <c r="D385" s="226" t="s">
        <v>1253</v>
      </c>
      <c r="E385" s="73"/>
      <c r="F385" s="249" t="s">
        <v>3050</v>
      </c>
      <c r="G385" s="73"/>
      <c r="H385" s="73"/>
      <c r="I385" s="183"/>
      <c r="J385" s="73"/>
      <c r="K385" s="73"/>
      <c r="L385" s="71"/>
      <c r="M385" s="250"/>
      <c r="N385" s="46"/>
      <c r="O385" s="46"/>
      <c r="P385" s="46"/>
      <c r="Q385" s="46"/>
      <c r="R385" s="46"/>
      <c r="S385" s="46"/>
      <c r="T385" s="94"/>
      <c r="AT385" s="23" t="s">
        <v>1253</v>
      </c>
      <c r="AU385" s="23" t="s">
        <v>82</v>
      </c>
    </row>
    <row r="386" s="9" customFormat="1" ht="29.88" customHeight="1">
      <c r="B386" s="197"/>
      <c r="C386" s="198"/>
      <c r="D386" s="199" t="s">
        <v>71</v>
      </c>
      <c r="E386" s="259" t="s">
        <v>3051</v>
      </c>
      <c r="F386" s="259" t="s">
        <v>3052</v>
      </c>
      <c r="G386" s="198"/>
      <c r="H386" s="198"/>
      <c r="I386" s="201"/>
      <c r="J386" s="260">
        <f>BK386</f>
        <v>0</v>
      </c>
      <c r="K386" s="198"/>
      <c r="L386" s="203"/>
      <c r="M386" s="204"/>
      <c r="N386" s="205"/>
      <c r="O386" s="205"/>
      <c r="P386" s="206">
        <f>SUM(P387:P392)</f>
        <v>0</v>
      </c>
      <c r="Q386" s="205"/>
      <c r="R386" s="206">
        <f>SUM(R387:R392)</f>
        <v>0</v>
      </c>
      <c r="S386" s="205"/>
      <c r="T386" s="207">
        <f>SUM(T387:T392)</f>
        <v>0</v>
      </c>
      <c r="AR386" s="208" t="s">
        <v>80</v>
      </c>
      <c r="AT386" s="209" t="s">
        <v>71</v>
      </c>
      <c r="AU386" s="209" t="s">
        <v>80</v>
      </c>
      <c r="AY386" s="208" t="s">
        <v>181</v>
      </c>
      <c r="BK386" s="210">
        <f>SUM(BK387:BK392)</f>
        <v>0</v>
      </c>
    </row>
    <row r="387" s="1" customFormat="1" ht="16.5" customHeight="1">
      <c r="B387" s="45"/>
      <c r="C387" s="236" t="s">
        <v>742</v>
      </c>
      <c r="D387" s="236" t="s">
        <v>222</v>
      </c>
      <c r="E387" s="237" t="s">
        <v>3053</v>
      </c>
      <c r="F387" s="238" t="s">
        <v>3054</v>
      </c>
      <c r="G387" s="239" t="s">
        <v>1734</v>
      </c>
      <c r="H387" s="240">
        <v>3</v>
      </c>
      <c r="I387" s="241"/>
      <c r="J387" s="242">
        <f>ROUND(I387*H387,2)</f>
        <v>0</v>
      </c>
      <c r="K387" s="238" t="s">
        <v>1685</v>
      </c>
      <c r="L387" s="71"/>
      <c r="M387" s="243" t="s">
        <v>21</v>
      </c>
      <c r="N387" s="244" t="s">
        <v>43</v>
      </c>
      <c r="O387" s="46"/>
      <c r="P387" s="221">
        <f>O387*H387</f>
        <v>0</v>
      </c>
      <c r="Q387" s="221">
        <v>0</v>
      </c>
      <c r="R387" s="221">
        <f>Q387*H387</f>
        <v>0</v>
      </c>
      <c r="S387" s="221">
        <v>0</v>
      </c>
      <c r="T387" s="222">
        <f>S387*H387</f>
        <v>0</v>
      </c>
      <c r="AR387" s="23" t="s">
        <v>188</v>
      </c>
      <c r="AT387" s="23" t="s">
        <v>222</v>
      </c>
      <c r="AU387" s="23" t="s">
        <v>82</v>
      </c>
      <c r="AY387" s="23" t="s">
        <v>181</v>
      </c>
      <c r="BE387" s="223">
        <f>IF(N387="základní",J387,0)</f>
        <v>0</v>
      </c>
      <c r="BF387" s="223">
        <f>IF(N387="snížená",J387,0)</f>
        <v>0</v>
      </c>
      <c r="BG387" s="223">
        <f>IF(N387="zákl. přenesená",J387,0)</f>
        <v>0</v>
      </c>
      <c r="BH387" s="223">
        <f>IF(N387="sníž. přenesená",J387,0)</f>
        <v>0</v>
      </c>
      <c r="BI387" s="223">
        <f>IF(N387="nulová",J387,0)</f>
        <v>0</v>
      </c>
      <c r="BJ387" s="23" t="s">
        <v>80</v>
      </c>
      <c r="BK387" s="223">
        <f>ROUND(I387*H387,2)</f>
        <v>0</v>
      </c>
      <c r="BL387" s="23" t="s">
        <v>188</v>
      </c>
      <c r="BM387" s="23" t="s">
        <v>3055</v>
      </c>
    </row>
    <row r="388" s="1" customFormat="1">
      <c r="B388" s="45"/>
      <c r="C388" s="73"/>
      <c r="D388" s="226" t="s">
        <v>1253</v>
      </c>
      <c r="E388" s="73"/>
      <c r="F388" s="249" t="s">
        <v>2719</v>
      </c>
      <c r="G388" s="73"/>
      <c r="H388" s="73"/>
      <c r="I388" s="183"/>
      <c r="J388" s="73"/>
      <c r="K388" s="73"/>
      <c r="L388" s="71"/>
      <c r="M388" s="250"/>
      <c r="N388" s="46"/>
      <c r="O388" s="46"/>
      <c r="P388" s="46"/>
      <c r="Q388" s="46"/>
      <c r="R388" s="46"/>
      <c r="S388" s="46"/>
      <c r="T388" s="94"/>
      <c r="AT388" s="23" t="s">
        <v>1253</v>
      </c>
      <c r="AU388" s="23" t="s">
        <v>82</v>
      </c>
    </row>
    <row r="389" s="1" customFormat="1" ht="16.5" customHeight="1">
      <c r="B389" s="45"/>
      <c r="C389" s="236" t="s">
        <v>746</v>
      </c>
      <c r="D389" s="236" t="s">
        <v>222</v>
      </c>
      <c r="E389" s="237" t="s">
        <v>3056</v>
      </c>
      <c r="F389" s="238" t="s">
        <v>3057</v>
      </c>
      <c r="G389" s="239" t="s">
        <v>1734</v>
      </c>
      <c r="H389" s="240">
        <v>2</v>
      </c>
      <c r="I389" s="241"/>
      <c r="J389" s="242">
        <f>ROUND(I389*H389,2)</f>
        <v>0</v>
      </c>
      <c r="K389" s="238" t="s">
        <v>1685</v>
      </c>
      <c r="L389" s="71"/>
      <c r="M389" s="243" t="s">
        <v>21</v>
      </c>
      <c r="N389" s="244" t="s">
        <v>43</v>
      </c>
      <c r="O389" s="46"/>
      <c r="P389" s="221">
        <f>O389*H389</f>
        <v>0</v>
      </c>
      <c r="Q389" s="221">
        <v>0</v>
      </c>
      <c r="R389" s="221">
        <f>Q389*H389</f>
        <v>0</v>
      </c>
      <c r="S389" s="221">
        <v>0</v>
      </c>
      <c r="T389" s="222">
        <f>S389*H389</f>
        <v>0</v>
      </c>
      <c r="AR389" s="23" t="s">
        <v>188</v>
      </c>
      <c r="AT389" s="23" t="s">
        <v>222</v>
      </c>
      <c r="AU389" s="23" t="s">
        <v>82</v>
      </c>
      <c r="AY389" s="23" t="s">
        <v>181</v>
      </c>
      <c r="BE389" s="223">
        <f>IF(N389="základní",J389,0)</f>
        <v>0</v>
      </c>
      <c r="BF389" s="223">
        <f>IF(N389="snížená",J389,0)</f>
        <v>0</v>
      </c>
      <c r="BG389" s="223">
        <f>IF(N389="zákl. přenesená",J389,0)</f>
        <v>0</v>
      </c>
      <c r="BH389" s="223">
        <f>IF(N389="sníž. přenesená",J389,0)</f>
        <v>0</v>
      </c>
      <c r="BI389" s="223">
        <f>IF(N389="nulová",J389,0)</f>
        <v>0</v>
      </c>
      <c r="BJ389" s="23" t="s">
        <v>80</v>
      </c>
      <c r="BK389" s="223">
        <f>ROUND(I389*H389,2)</f>
        <v>0</v>
      </c>
      <c r="BL389" s="23" t="s">
        <v>188</v>
      </c>
      <c r="BM389" s="23" t="s">
        <v>3058</v>
      </c>
    </row>
    <row r="390" s="1" customFormat="1">
      <c r="B390" s="45"/>
      <c r="C390" s="73"/>
      <c r="D390" s="226" t="s">
        <v>1253</v>
      </c>
      <c r="E390" s="73"/>
      <c r="F390" s="249" t="s">
        <v>2773</v>
      </c>
      <c r="G390" s="73"/>
      <c r="H390" s="73"/>
      <c r="I390" s="183"/>
      <c r="J390" s="73"/>
      <c r="K390" s="73"/>
      <c r="L390" s="71"/>
      <c r="M390" s="250"/>
      <c r="N390" s="46"/>
      <c r="O390" s="46"/>
      <c r="P390" s="46"/>
      <c r="Q390" s="46"/>
      <c r="R390" s="46"/>
      <c r="S390" s="46"/>
      <c r="T390" s="94"/>
      <c r="AT390" s="23" t="s">
        <v>1253</v>
      </c>
      <c r="AU390" s="23" t="s">
        <v>82</v>
      </c>
    </row>
    <row r="391" s="1" customFormat="1" ht="16.5" customHeight="1">
      <c r="B391" s="45"/>
      <c r="C391" s="236" t="s">
        <v>750</v>
      </c>
      <c r="D391" s="236" t="s">
        <v>222</v>
      </c>
      <c r="E391" s="237" t="s">
        <v>3059</v>
      </c>
      <c r="F391" s="238" t="s">
        <v>3060</v>
      </c>
      <c r="G391" s="239" t="s">
        <v>1734</v>
      </c>
      <c r="H391" s="240">
        <v>1</v>
      </c>
      <c r="I391" s="241"/>
      <c r="J391" s="242">
        <f>ROUND(I391*H391,2)</f>
        <v>0</v>
      </c>
      <c r="K391" s="238" t="s">
        <v>1685</v>
      </c>
      <c r="L391" s="71"/>
      <c r="M391" s="243" t="s">
        <v>21</v>
      </c>
      <c r="N391" s="244" t="s">
        <v>43</v>
      </c>
      <c r="O391" s="46"/>
      <c r="P391" s="221">
        <f>O391*H391</f>
        <v>0</v>
      </c>
      <c r="Q391" s="221">
        <v>0</v>
      </c>
      <c r="R391" s="221">
        <f>Q391*H391</f>
        <v>0</v>
      </c>
      <c r="S391" s="221">
        <v>0</v>
      </c>
      <c r="T391" s="222">
        <f>S391*H391</f>
        <v>0</v>
      </c>
      <c r="AR391" s="23" t="s">
        <v>188</v>
      </c>
      <c r="AT391" s="23" t="s">
        <v>222</v>
      </c>
      <c r="AU391" s="23" t="s">
        <v>82</v>
      </c>
      <c r="AY391" s="23" t="s">
        <v>181</v>
      </c>
      <c r="BE391" s="223">
        <f>IF(N391="základní",J391,0)</f>
        <v>0</v>
      </c>
      <c r="BF391" s="223">
        <f>IF(N391="snížená",J391,0)</f>
        <v>0</v>
      </c>
      <c r="BG391" s="223">
        <f>IF(N391="zákl. přenesená",J391,0)</f>
        <v>0</v>
      </c>
      <c r="BH391" s="223">
        <f>IF(N391="sníž. přenesená",J391,0)</f>
        <v>0</v>
      </c>
      <c r="BI391" s="223">
        <f>IF(N391="nulová",J391,0)</f>
        <v>0</v>
      </c>
      <c r="BJ391" s="23" t="s">
        <v>80</v>
      </c>
      <c r="BK391" s="223">
        <f>ROUND(I391*H391,2)</f>
        <v>0</v>
      </c>
      <c r="BL391" s="23" t="s">
        <v>188</v>
      </c>
      <c r="BM391" s="23" t="s">
        <v>3061</v>
      </c>
    </row>
    <row r="392" s="1" customFormat="1">
      <c r="B392" s="45"/>
      <c r="C392" s="73"/>
      <c r="D392" s="226" t="s">
        <v>1253</v>
      </c>
      <c r="E392" s="73"/>
      <c r="F392" s="249" t="s">
        <v>2814</v>
      </c>
      <c r="G392" s="73"/>
      <c r="H392" s="73"/>
      <c r="I392" s="183"/>
      <c r="J392" s="73"/>
      <c r="K392" s="73"/>
      <c r="L392" s="71"/>
      <c r="M392" s="250"/>
      <c r="N392" s="46"/>
      <c r="O392" s="46"/>
      <c r="P392" s="46"/>
      <c r="Q392" s="46"/>
      <c r="R392" s="46"/>
      <c r="S392" s="46"/>
      <c r="T392" s="94"/>
      <c r="AT392" s="23" t="s">
        <v>1253</v>
      </c>
      <c r="AU392" s="23" t="s">
        <v>82</v>
      </c>
    </row>
    <row r="393" s="9" customFormat="1" ht="29.88" customHeight="1">
      <c r="B393" s="197"/>
      <c r="C393" s="198"/>
      <c r="D393" s="199" t="s">
        <v>71</v>
      </c>
      <c r="E393" s="259" t="s">
        <v>3062</v>
      </c>
      <c r="F393" s="259" t="s">
        <v>3063</v>
      </c>
      <c r="G393" s="198"/>
      <c r="H393" s="198"/>
      <c r="I393" s="201"/>
      <c r="J393" s="260">
        <f>BK393</f>
        <v>0</v>
      </c>
      <c r="K393" s="198"/>
      <c r="L393" s="203"/>
      <c r="M393" s="204"/>
      <c r="N393" s="205"/>
      <c r="O393" s="205"/>
      <c r="P393" s="206">
        <f>SUM(P394:P397)</f>
        <v>0</v>
      </c>
      <c r="Q393" s="205"/>
      <c r="R393" s="206">
        <f>SUM(R394:R397)</f>
        <v>0</v>
      </c>
      <c r="S393" s="205"/>
      <c r="T393" s="207">
        <f>SUM(T394:T397)</f>
        <v>0</v>
      </c>
      <c r="AR393" s="208" t="s">
        <v>80</v>
      </c>
      <c r="AT393" s="209" t="s">
        <v>71</v>
      </c>
      <c r="AU393" s="209" t="s">
        <v>80</v>
      </c>
      <c r="AY393" s="208" t="s">
        <v>181</v>
      </c>
      <c r="BK393" s="210">
        <f>SUM(BK394:BK397)</f>
        <v>0</v>
      </c>
    </row>
    <row r="394" s="1" customFormat="1" ht="16.5" customHeight="1">
      <c r="B394" s="45"/>
      <c r="C394" s="236" t="s">
        <v>754</v>
      </c>
      <c r="D394" s="236" t="s">
        <v>222</v>
      </c>
      <c r="E394" s="237" t="s">
        <v>3064</v>
      </c>
      <c r="F394" s="238" t="s">
        <v>3065</v>
      </c>
      <c r="G394" s="239" t="s">
        <v>361</v>
      </c>
      <c r="H394" s="240">
        <v>60</v>
      </c>
      <c r="I394" s="241"/>
      <c r="J394" s="242">
        <f>ROUND(I394*H394,2)</f>
        <v>0</v>
      </c>
      <c r="K394" s="238" t="s">
        <v>1685</v>
      </c>
      <c r="L394" s="71"/>
      <c r="M394" s="243" t="s">
        <v>21</v>
      </c>
      <c r="N394" s="244" t="s">
        <v>43</v>
      </c>
      <c r="O394" s="46"/>
      <c r="P394" s="221">
        <f>O394*H394</f>
        <v>0</v>
      </c>
      <c r="Q394" s="221">
        <v>0</v>
      </c>
      <c r="R394" s="221">
        <f>Q394*H394</f>
        <v>0</v>
      </c>
      <c r="S394" s="221">
        <v>0</v>
      </c>
      <c r="T394" s="222">
        <f>S394*H394</f>
        <v>0</v>
      </c>
      <c r="AR394" s="23" t="s">
        <v>188</v>
      </c>
      <c r="AT394" s="23" t="s">
        <v>222</v>
      </c>
      <c r="AU394" s="23" t="s">
        <v>82</v>
      </c>
      <c r="AY394" s="23" t="s">
        <v>181</v>
      </c>
      <c r="BE394" s="223">
        <f>IF(N394="základní",J394,0)</f>
        <v>0</v>
      </c>
      <c r="BF394" s="223">
        <f>IF(N394="snížená",J394,0)</f>
        <v>0</v>
      </c>
      <c r="BG394" s="223">
        <f>IF(N394="zákl. přenesená",J394,0)</f>
        <v>0</v>
      </c>
      <c r="BH394" s="223">
        <f>IF(N394="sníž. přenesená",J394,0)</f>
        <v>0</v>
      </c>
      <c r="BI394" s="223">
        <f>IF(N394="nulová",J394,0)</f>
        <v>0</v>
      </c>
      <c r="BJ394" s="23" t="s">
        <v>80</v>
      </c>
      <c r="BK394" s="223">
        <f>ROUND(I394*H394,2)</f>
        <v>0</v>
      </c>
      <c r="BL394" s="23" t="s">
        <v>188</v>
      </c>
      <c r="BM394" s="23" t="s">
        <v>3066</v>
      </c>
    </row>
    <row r="395" s="1" customFormat="1">
      <c r="B395" s="45"/>
      <c r="C395" s="73"/>
      <c r="D395" s="226" t="s">
        <v>1253</v>
      </c>
      <c r="E395" s="73"/>
      <c r="F395" s="249" t="s">
        <v>3067</v>
      </c>
      <c r="G395" s="73"/>
      <c r="H395" s="73"/>
      <c r="I395" s="183"/>
      <c r="J395" s="73"/>
      <c r="K395" s="73"/>
      <c r="L395" s="71"/>
      <c r="M395" s="250"/>
      <c r="N395" s="46"/>
      <c r="O395" s="46"/>
      <c r="P395" s="46"/>
      <c r="Q395" s="46"/>
      <c r="R395" s="46"/>
      <c r="S395" s="46"/>
      <c r="T395" s="94"/>
      <c r="AT395" s="23" t="s">
        <v>1253</v>
      </c>
      <c r="AU395" s="23" t="s">
        <v>82</v>
      </c>
    </row>
    <row r="396" s="1" customFormat="1" ht="16.5" customHeight="1">
      <c r="B396" s="45"/>
      <c r="C396" s="236" t="s">
        <v>758</v>
      </c>
      <c r="D396" s="236" t="s">
        <v>222</v>
      </c>
      <c r="E396" s="237" t="s">
        <v>3068</v>
      </c>
      <c r="F396" s="238" t="s">
        <v>3069</v>
      </c>
      <c r="G396" s="239" t="s">
        <v>361</v>
      </c>
      <c r="H396" s="240">
        <v>20</v>
      </c>
      <c r="I396" s="241"/>
      <c r="J396" s="242">
        <f>ROUND(I396*H396,2)</f>
        <v>0</v>
      </c>
      <c r="K396" s="238" t="s">
        <v>1685</v>
      </c>
      <c r="L396" s="71"/>
      <c r="M396" s="243" t="s">
        <v>21</v>
      </c>
      <c r="N396" s="244" t="s">
        <v>43</v>
      </c>
      <c r="O396" s="46"/>
      <c r="P396" s="221">
        <f>O396*H396</f>
        <v>0</v>
      </c>
      <c r="Q396" s="221">
        <v>0</v>
      </c>
      <c r="R396" s="221">
        <f>Q396*H396</f>
        <v>0</v>
      </c>
      <c r="S396" s="221">
        <v>0</v>
      </c>
      <c r="T396" s="222">
        <f>S396*H396</f>
        <v>0</v>
      </c>
      <c r="AR396" s="23" t="s">
        <v>188</v>
      </c>
      <c r="AT396" s="23" t="s">
        <v>222</v>
      </c>
      <c r="AU396" s="23" t="s">
        <v>82</v>
      </c>
      <c r="AY396" s="23" t="s">
        <v>181</v>
      </c>
      <c r="BE396" s="223">
        <f>IF(N396="základní",J396,0)</f>
        <v>0</v>
      </c>
      <c r="BF396" s="223">
        <f>IF(N396="snížená",J396,0)</f>
        <v>0</v>
      </c>
      <c r="BG396" s="223">
        <f>IF(N396="zákl. přenesená",J396,0)</f>
        <v>0</v>
      </c>
      <c r="BH396" s="223">
        <f>IF(N396="sníž. přenesená",J396,0)</f>
        <v>0</v>
      </c>
      <c r="BI396" s="223">
        <f>IF(N396="nulová",J396,0)</f>
        <v>0</v>
      </c>
      <c r="BJ396" s="23" t="s">
        <v>80</v>
      </c>
      <c r="BK396" s="223">
        <f>ROUND(I396*H396,2)</f>
        <v>0</v>
      </c>
      <c r="BL396" s="23" t="s">
        <v>188</v>
      </c>
      <c r="BM396" s="23" t="s">
        <v>3070</v>
      </c>
    </row>
    <row r="397" s="1" customFormat="1">
      <c r="B397" s="45"/>
      <c r="C397" s="73"/>
      <c r="D397" s="226" t="s">
        <v>1253</v>
      </c>
      <c r="E397" s="73"/>
      <c r="F397" s="249" t="s">
        <v>3071</v>
      </c>
      <c r="G397" s="73"/>
      <c r="H397" s="73"/>
      <c r="I397" s="183"/>
      <c r="J397" s="73"/>
      <c r="K397" s="73"/>
      <c r="L397" s="71"/>
      <c r="M397" s="250"/>
      <c r="N397" s="46"/>
      <c r="O397" s="46"/>
      <c r="P397" s="46"/>
      <c r="Q397" s="46"/>
      <c r="R397" s="46"/>
      <c r="S397" s="46"/>
      <c r="T397" s="94"/>
      <c r="AT397" s="23" t="s">
        <v>1253</v>
      </c>
      <c r="AU397" s="23" t="s">
        <v>82</v>
      </c>
    </row>
    <row r="398" s="9" customFormat="1" ht="29.88" customHeight="1">
      <c r="B398" s="197"/>
      <c r="C398" s="198"/>
      <c r="D398" s="199" t="s">
        <v>71</v>
      </c>
      <c r="E398" s="259" t="s">
        <v>3072</v>
      </c>
      <c r="F398" s="259" t="s">
        <v>3073</v>
      </c>
      <c r="G398" s="198"/>
      <c r="H398" s="198"/>
      <c r="I398" s="201"/>
      <c r="J398" s="260">
        <f>BK398</f>
        <v>0</v>
      </c>
      <c r="K398" s="198"/>
      <c r="L398" s="203"/>
      <c r="M398" s="204"/>
      <c r="N398" s="205"/>
      <c r="O398" s="205"/>
      <c r="P398" s="206">
        <f>SUM(P399:P400)</f>
        <v>0</v>
      </c>
      <c r="Q398" s="205"/>
      <c r="R398" s="206">
        <f>SUM(R399:R400)</f>
        <v>0</v>
      </c>
      <c r="S398" s="205"/>
      <c r="T398" s="207">
        <f>SUM(T399:T400)</f>
        <v>0</v>
      </c>
      <c r="AR398" s="208" t="s">
        <v>80</v>
      </c>
      <c r="AT398" s="209" t="s">
        <v>71</v>
      </c>
      <c r="AU398" s="209" t="s">
        <v>80</v>
      </c>
      <c r="AY398" s="208" t="s">
        <v>181</v>
      </c>
      <c r="BK398" s="210">
        <f>SUM(BK399:BK400)</f>
        <v>0</v>
      </c>
    </row>
    <row r="399" s="1" customFormat="1" ht="16.5" customHeight="1">
      <c r="B399" s="45"/>
      <c r="C399" s="236" t="s">
        <v>762</v>
      </c>
      <c r="D399" s="236" t="s">
        <v>222</v>
      </c>
      <c r="E399" s="237" t="s">
        <v>3074</v>
      </c>
      <c r="F399" s="238" t="s">
        <v>3075</v>
      </c>
      <c r="G399" s="239" t="s">
        <v>361</v>
      </c>
      <c r="H399" s="240">
        <v>5</v>
      </c>
      <c r="I399" s="241"/>
      <c r="J399" s="242">
        <f>ROUND(I399*H399,2)</f>
        <v>0</v>
      </c>
      <c r="K399" s="238" t="s">
        <v>1685</v>
      </c>
      <c r="L399" s="71"/>
      <c r="M399" s="243" t="s">
        <v>21</v>
      </c>
      <c r="N399" s="244" t="s">
        <v>43</v>
      </c>
      <c r="O399" s="46"/>
      <c r="P399" s="221">
        <f>O399*H399</f>
        <v>0</v>
      </c>
      <c r="Q399" s="221">
        <v>0</v>
      </c>
      <c r="R399" s="221">
        <f>Q399*H399</f>
        <v>0</v>
      </c>
      <c r="S399" s="221">
        <v>0</v>
      </c>
      <c r="T399" s="222">
        <f>S399*H399</f>
        <v>0</v>
      </c>
      <c r="AR399" s="23" t="s">
        <v>188</v>
      </c>
      <c r="AT399" s="23" t="s">
        <v>222</v>
      </c>
      <c r="AU399" s="23" t="s">
        <v>82</v>
      </c>
      <c r="AY399" s="23" t="s">
        <v>181</v>
      </c>
      <c r="BE399" s="223">
        <f>IF(N399="základní",J399,0)</f>
        <v>0</v>
      </c>
      <c r="BF399" s="223">
        <f>IF(N399="snížená",J399,0)</f>
        <v>0</v>
      </c>
      <c r="BG399" s="223">
        <f>IF(N399="zákl. přenesená",J399,0)</f>
        <v>0</v>
      </c>
      <c r="BH399" s="223">
        <f>IF(N399="sníž. přenesená",J399,0)</f>
        <v>0</v>
      </c>
      <c r="BI399" s="223">
        <f>IF(N399="nulová",J399,0)</f>
        <v>0</v>
      </c>
      <c r="BJ399" s="23" t="s">
        <v>80</v>
      </c>
      <c r="BK399" s="223">
        <f>ROUND(I399*H399,2)</f>
        <v>0</v>
      </c>
      <c r="BL399" s="23" t="s">
        <v>188</v>
      </c>
      <c r="BM399" s="23" t="s">
        <v>3076</v>
      </c>
    </row>
    <row r="400" s="1" customFormat="1">
      <c r="B400" s="45"/>
      <c r="C400" s="73"/>
      <c r="D400" s="226" t="s">
        <v>1253</v>
      </c>
      <c r="E400" s="73"/>
      <c r="F400" s="249" t="s">
        <v>2715</v>
      </c>
      <c r="G400" s="73"/>
      <c r="H400" s="73"/>
      <c r="I400" s="183"/>
      <c r="J400" s="73"/>
      <c r="K400" s="73"/>
      <c r="L400" s="71"/>
      <c r="M400" s="250"/>
      <c r="N400" s="46"/>
      <c r="O400" s="46"/>
      <c r="P400" s="46"/>
      <c r="Q400" s="46"/>
      <c r="R400" s="46"/>
      <c r="S400" s="46"/>
      <c r="T400" s="94"/>
      <c r="AT400" s="23" t="s">
        <v>1253</v>
      </c>
      <c r="AU400" s="23" t="s">
        <v>82</v>
      </c>
    </row>
    <row r="401" s="9" customFormat="1" ht="29.88" customHeight="1">
      <c r="B401" s="197"/>
      <c r="C401" s="198"/>
      <c r="D401" s="199" t="s">
        <v>71</v>
      </c>
      <c r="E401" s="259" t="s">
        <v>3077</v>
      </c>
      <c r="F401" s="259" t="s">
        <v>3078</v>
      </c>
      <c r="G401" s="198"/>
      <c r="H401" s="198"/>
      <c r="I401" s="201"/>
      <c r="J401" s="260">
        <f>BK401</f>
        <v>0</v>
      </c>
      <c r="K401" s="198"/>
      <c r="L401" s="203"/>
      <c r="M401" s="204"/>
      <c r="N401" s="205"/>
      <c r="O401" s="205"/>
      <c r="P401" s="206">
        <f>SUM(P402:P417)</f>
        <v>0</v>
      </c>
      <c r="Q401" s="205"/>
      <c r="R401" s="206">
        <f>SUM(R402:R417)</f>
        <v>0</v>
      </c>
      <c r="S401" s="205"/>
      <c r="T401" s="207">
        <f>SUM(T402:T417)</f>
        <v>0</v>
      </c>
      <c r="AR401" s="208" t="s">
        <v>80</v>
      </c>
      <c r="AT401" s="209" t="s">
        <v>71</v>
      </c>
      <c r="AU401" s="209" t="s">
        <v>80</v>
      </c>
      <c r="AY401" s="208" t="s">
        <v>181</v>
      </c>
      <c r="BK401" s="210">
        <f>SUM(BK402:BK417)</f>
        <v>0</v>
      </c>
    </row>
    <row r="402" s="1" customFormat="1" ht="16.5" customHeight="1">
      <c r="B402" s="45"/>
      <c r="C402" s="236" t="s">
        <v>766</v>
      </c>
      <c r="D402" s="236" t="s">
        <v>222</v>
      </c>
      <c r="E402" s="237" t="s">
        <v>3079</v>
      </c>
      <c r="F402" s="238" t="s">
        <v>3080</v>
      </c>
      <c r="G402" s="239" t="s">
        <v>1734</v>
      </c>
      <c r="H402" s="240">
        <v>1</v>
      </c>
      <c r="I402" s="241"/>
      <c r="J402" s="242">
        <f>ROUND(I402*H402,2)</f>
        <v>0</v>
      </c>
      <c r="K402" s="238" t="s">
        <v>1685</v>
      </c>
      <c r="L402" s="71"/>
      <c r="M402" s="243" t="s">
        <v>21</v>
      </c>
      <c r="N402" s="244" t="s">
        <v>43</v>
      </c>
      <c r="O402" s="46"/>
      <c r="P402" s="221">
        <f>O402*H402</f>
        <v>0</v>
      </c>
      <c r="Q402" s="221">
        <v>0</v>
      </c>
      <c r="R402" s="221">
        <f>Q402*H402</f>
        <v>0</v>
      </c>
      <c r="S402" s="221">
        <v>0</v>
      </c>
      <c r="T402" s="222">
        <f>S402*H402</f>
        <v>0</v>
      </c>
      <c r="AR402" s="23" t="s">
        <v>188</v>
      </c>
      <c r="AT402" s="23" t="s">
        <v>222</v>
      </c>
      <c r="AU402" s="23" t="s">
        <v>82</v>
      </c>
      <c r="AY402" s="23" t="s">
        <v>181</v>
      </c>
      <c r="BE402" s="223">
        <f>IF(N402="základní",J402,0)</f>
        <v>0</v>
      </c>
      <c r="BF402" s="223">
        <f>IF(N402="snížená",J402,0)</f>
        <v>0</v>
      </c>
      <c r="BG402" s="223">
        <f>IF(N402="zákl. přenesená",J402,0)</f>
        <v>0</v>
      </c>
      <c r="BH402" s="223">
        <f>IF(N402="sníž. přenesená",J402,0)</f>
        <v>0</v>
      </c>
      <c r="BI402" s="223">
        <f>IF(N402="nulová",J402,0)</f>
        <v>0</v>
      </c>
      <c r="BJ402" s="23" t="s">
        <v>80</v>
      </c>
      <c r="BK402" s="223">
        <f>ROUND(I402*H402,2)</f>
        <v>0</v>
      </c>
      <c r="BL402" s="23" t="s">
        <v>188</v>
      </c>
      <c r="BM402" s="23" t="s">
        <v>3081</v>
      </c>
    </row>
    <row r="403" s="1" customFormat="1">
      <c r="B403" s="45"/>
      <c r="C403" s="73"/>
      <c r="D403" s="226" t="s">
        <v>1253</v>
      </c>
      <c r="E403" s="73"/>
      <c r="F403" s="249" t="s">
        <v>2814</v>
      </c>
      <c r="G403" s="73"/>
      <c r="H403" s="73"/>
      <c r="I403" s="183"/>
      <c r="J403" s="73"/>
      <c r="K403" s="73"/>
      <c r="L403" s="71"/>
      <c r="M403" s="250"/>
      <c r="N403" s="46"/>
      <c r="O403" s="46"/>
      <c r="P403" s="46"/>
      <c r="Q403" s="46"/>
      <c r="R403" s="46"/>
      <c r="S403" s="46"/>
      <c r="T403" s="94"/>
      <c r="AT403" s="23" t="s">
        <v>1253</v>
      </c>
      <c r="AU403" s="23" t="s">
        <v>82</v>
      </c>
    </row>
    <row r="404" s="1" customFormat="1" ht="16.5" customHeight="1">
      <c r="B404" s="45"/>
      <c r="C404" s="236" t="s">
        <v>770</v>
      </c>
      <c r="D404" s="236" t="s">
        <v>222</v>
      </c>
      <c r="E404" s="237" t="s">
        <v>3082</v>
      </c>
      <c r="F404" s="238" t="s">
        <v>3083</v>
      </c>
      <c r="G404" s="239" t="s">
        <v>1734</v>
      </c>
      <c r="H404" s="240">
        <v>1</v>
      </c>
      <c r="I404" s="241"/>
      <c r="J404" s="242">
        <f>ROUND(I404*H404,2)</f>
        <v>0</v>
      </c>
      <c r="K404" s="238" t="s">
        <v>1685</v>
      </c>
      <c r="L404" s="71"/>
      <c r="M404" s="243" t="s">
        <v>21</v>
      </c>
      <c r="N404" s="244" t="s">
        <v>43</v>
      </c>
      <c r="O404" s="46"/>
      <c r="P404" s="221">
        <f>O404*H404</f>
        <v>0</v>
      </c>
      <c r="Q404" s="221">
        <v>0</v>
      </c>
      <c r="R404" s="221">
        <f>Q404*H404</f>
        <v>0</v>
      </c>
      <c r="S404" s="221">
        <v>0</v>
      </c>
      <c r="T404" s="222">
        <f>S404*H404</f>
        <v>0</v>
      </c>
      <c r="AR404" s="23" t="s">
        <v>188</v>
      </c>
      <c r="AT404" s="23" t="s">
        <v>222</v>
      </c>
      <c r="AU404" s="23" t="s">
        <v>82</v>
      </c>
      <c r="AY404" s="23" t="s">
        <v>181</v>
      </c>
      <c r="BE404" s="223">
        <f>IF(N404="základní",J404,0)</f>
        <v>0</v>
      </c>
      <c r="BF404" s="223">
        <f>IF(N404="snížená",J404,0)</f>
        <v>0</v>
      </c>
      <c r="BG404" s="223">
        <f>IF(N404="zákl. přenesená",J404,0)</f>
        <v>0</v>
      </c>
      <c r="BH404" s="223">
        <f>IF(N404="sníž. přenesená",J404,0)</f>
        <v>0</v>
      </c>
      <c r="BI404" s="223">
        <f>IF(N404="nulová",J404,0)</f>
        <v>0</v>
      </c>
      <c r="BJ404" s="23" t="s">
        <v>80</v>
      </c>
      <c r="BK404" s="223">
        <f>ROUND(I404*H404,2)</f>
        <v>0</v>
      </c>
      <c r="BL404" s="23" t="s">
        <v>188</v>
      </c>
      <c r="BM404" s="23" t="s">
        <v>3084</v>
      </c>
    </row>
    <row r="405" s="1" customFormat="1">
      <c r="B405" s="45"/>
      <c r="C405" s="73"/>
      <c r="D405" s="226" t="s">
        <v>1253</v>
      </c>
      <c r="E405" s="73"/>
      <c r="F405" s="249" t="s">
        <v>2814</v>
      </c>
      <c r="G405" s="73"/>
      <c r="H405" s="73"/>
      <c r="I405" s="183"/>
      <c r="J405" s="73"/>
      <c r="K405" s="73"/>
      <c r="L405" s="71"/>
      <c r="M405" s="250"/>
      <c r="N405" s="46"/>
      <c r="O405" s="46"/>
      <c r="P405" s="46"/>
      <c r="Q405" s="46"/>
      <c r="R405" s="46"/>
      <c r="S405" s="46"/>
      <c r="T405" s="94"/>
      <c r="AT405" s="23" t="s">
        <v>1253</v>
      </c>
      <c r="AU405" s="23" t="s">
        <v>82</v>
      </c>
    </row>
    <row r="406" s="1" customFormat="1" ht="16.5" customHeight="1">
      <c r="B406" s="45"/>
      <c r="C406" s="236" t="s">
        <v>774</v>
      </c>
      <c r="D406" s="236" t="s">
        <v>222</v>
      </c>
      <c r="E406" s="237" t="s">
        <v>3085</v>
      </c>
      <c r="F406" s="238" t="s">
        <v>3086</v>
      </c>
      <c r="G406" s="239" t="s">
        <v>1734</v>
      </c>
      <c r="H406" s="240">
        <v>1</v>
      </c>
      <c r="I406" s="241"/>
      <c r="J406" s="242">
        <f>ROUND(I406*H406,2)</f>
        <v>0</v>
      </c>
      <c r="K406" s="238" t="s">
        <v>1685</v>
      </c>
      <c r="L406" s="71"/>
      <c r="M406" s="243" t="s">
        <v>21</v>
      </c>
      <c r="N406" s="244" t="s">
        <v>43</v>
      </c>
      <c r="O406" s="46"/>
      <c r="P406" s="221">
        <f>O406*H406</f>
        <v>0</v>
      </c>
      <c r="Q406" s="221">
        <v>0</v>
      </c>
      <c r="R406" s="221">
        <f>Q406*H406</f>
        <v>0</v>
      </c>
      <c r="S406" s="221">
        <v>0</v>
      </c>
      <c r="T406" s="222">
        <f>S406*H406</f>
        <v>0</v>
      </c>
      <c r="AR406" s="23" t="s">
        <v>188</v>
      </c>
      <c r="AT406" s="23" t="s">
        <v>222</v>
      </c>
      <c r="AU406" s="23" t="s">
        <v>82</v>
      </c>
      <c r="AY406" s="23" t="s">
        <v>181</v>
      </c>
      <c r="BE406" s="223">
        <f>IF(N406="základní",J406,0)</f>
        <v>0</v>
      </c>
      <c r="BF406" s="223">
        <f>IF(N406="snížená",J406,0)</f>
        <v>0</v>
      </c>
      <c r="BG406" s="223">
        <f>IF(N406="zákl. přenesená",J406,0)</f>
        <v>0</v>
      </c>
      <c r="BH406" s="223">
        <f>IF(N406="sníž. přenesená",J406,0)</f>
        <v>0</v>
      </c>
      <c r="BI406" s="223">
        <f>IF(N406="nulová",J406,0)</f>
        <v>0</v>
      </c>
      <c r="BJ406" s="23" t="s">
        <v>80</v>
      </c>
      <c r="BK406" s="223">
        <f>ROUND(I406*H406,2)</f>
        <v>0</v>
      </c>
      <c r="BL406" s="23" t="s">
        <v>188</v>
      </c>
      <c r="BM406" s="23" t="s">
        <v>3087</v>
      </c>
    </row>
    <row r="407" s="1" customFormat="1">
      <c r="B407" s="45"/>
      <c r="C407" s="73"/>
      <c r="D407" s="226" t="s">
        <v>1253</v>
      </c>
      <c r="E407" s="73"/>
      <c r="F407" s="249" t="s">
        <v>2814</v>
      </c>
      <c r="G407" s="73"/>
      <c r="H407" s="73"/>
      <c r="I407" s="183"/>
      <c r="J407" s="73"/>
      <c r="K407" s="73"/>
      <c r="L407" s="71"/>
      <c r="M407" s="250"/>
      <c r="N407" s="46"/>
      <c r="O407" s="46"/>
      <c r="P407" s="46"/>
      <c r="Q407" s="46"/>
      <c r="R407" s="46"/>
      <c r="S407" s="46"/>
      <c r="T407" s="94"/>
      <c r="AT407" s="23" t="s">
        <v>1253</v>
      </c>
      <c r="AU407" s="23" t="s">
        <v>82</v>
      </c>
    </row>
    <row r="408" s="1" customFormat="1" ht="16.5" customHeight="1">
      <c r="B408" s="45"/>
      <c r="C408" s="236" t="s">
        <v>778</v>
      </c>
      <c r="D408" s="236" t="s">
        <v>222</v>
      </c>
      <c r="E408" s="237" t="s">
        <v>3088</v>
      </c>
      <c r="F408" s="238" t="s">
        <v>3089</v>
      </c>
      <c r="G408" s="239" t="s">
        <v>1734</v>
      </c>
      <c r="H408" s="240">
        <v>1</v>
      </c>
      <c r="I408" s="241"/>
      <c r="J408" s="242">
        <f>ROUND(I408*H408,2)</f>
        <v>0</v>
      </c>
      <c r="K408" s="238" t="s">
        <v>1685</v>
      </c>
      <c r="L408" s="71"/>
      <c r="M408" s="243" t="s">
        <v>21</v>
      </c>
      <c r="N408" s="244" t="s">
        <v>43</v>
      </c>
      <c r="O408" s="46"/>
      <c r="P408" s="221">
        <f>O408*H408</f>
        <v>0</v>
      </c>
      <c r="Q408" s="221">
        <v>0</v>
      </c>
      <c r="R408" s="221">
        <f>Q408*H408</f>
        <v>0</v>
      </c>
      <c r="S408" s="221">
        <v>0</v>
      </c>
      <c r="T408" s="222">
        <f>S408*H408</f>
        <v>0</v>
      </c>
      <c r="AR408" s="23" t="s">
        <v>188</v>
      </c>
      <c r="AT408" s="23" t="s">
        <v>222</v>
      </c>
      <c r="AU408" s="23" t="s">
        <v>82</v>
      </c>
      <c r="AY408" s="23" t="s">
        <v>181</v>
      </c>
      <c r="BE408" s="223">
        <f>IF(N408="základní",J408,0)</f>
        <v>0</v>
      </c>
      <c r="BF408" s="223">
        <f>IF(N408="snížená",J408,0)</f>
        <v>0</v>
      </c>
      <c r="BG408" s="223">
        <f>IF(N408="zákl. přenesená",J408,0)</f>
        <v>0</v>
      </c>
      <c r="BH408" s="223">
        <f>IF(N408="sníž. přenesená",J408,0)</f>
        <v>0</v>
      </c>
      <c r="BI408" s="223">
        <f>IF(N408="nulová",J408,0)</f>
        <v>0</v>
      </c>
      <c r="BJ408" s="23" t="s">
        <v>80</v>
      </c>
      <c r="BK408" s="223">
        <f>ROUND(I408*H408,2)</f>
        <v>0</v>
      </c>
      <c r="BL408" s="23" t="s">
        <v>188</v>
      </c>
      <c r="BM408" s="23" t="s">
        <v>3090</v>
      </c>
    </row>
    <row r="409" s="1" customFormat="1">
      <c r="B409" s="45"/>
      <c r="C409" s="73"/>
      <c r="D409" s="226" t="s">
        <v>1253</v>
      </c>
      <c r="E409" s="73"/>
      <c r="F409" s="249" t="s">
        <v>2814</v>
      </c>
      <c r="G409" s="73"/>
      <c r="H409" s="73"/>
      <c r="I409" s="183"/>
      <c r="J409" s="73"/>
      <c r="K409" s="73"/>
      <c r="L409" s="71"/>
      <c r="M409" s="250"/>
      <c r="N409" s="46"/>
      <c r="O409" s="46"/>
      <c r="P409" s="46"/>
      <c r="Q409" s="46"/>
      <c r="R409" s="46"/>
      <c r="S409" s="46"/>
      <c r="T409" s="94"/>
      <c r="AT409" s="23" t="s">
        <v>1253</v>
      </c>
      <c r="AU409" s="23" t="s">
        <v>82</v>
      </c>
    </row>
    <row r="410" s="1" customFormat="1" ht="16.5" customHeight="1">
      <c r="B410" s="45"/>
      <c r="C410" s="236" t="s">
        <v>782</v>
      </c>
      <c r="D410" s="236" t="s">
        <v>222</v>
      </c>
      <c r="E410" s="237" t="s">
        <v>3091</v>
      </c>
      <c r="F410" s="238" t="s">
        <v>3092</v>
      </c>
      <c r="G410" s="239" t="s">
        <v>1734</v>
      </c>
      <c r="H410" s="240">
        <v>1</v>
      </c>
      <c r="I410" s="241"/>
      <c r="J410" s="242">
        <f>ROUND(I410*H410,2)</f>
        <v>0</v>
      </c>
      <c r="K410" s="238" t="s">
        <v>1685</v>
      </c>
      <c r="L410" s="71"/>
      <c r="M410" s="243" t="s">
        <v>21</v>
      </c>
      <c r="N410" s="244" t="s">
        <v>43</v>
      </c>
      <c r="O410" s="46"/>
      <c r="P410" s="221">
        <f>O410*H410</f>
        <v>0</v>
      </c>
      <c r="Q410" s="221">
        <v>0</v>
      </c>
      <c r="R410" s="221">
        <f>Q410*H410</f>
        <v>0</v>
      </c>
      <c r="S410" s="221">
        <v>0</v>
      </c>
      <c r="T410" s="222">
        <f>S410*H410</f>
        <v>0</v>
      </c>
      <c r="AR410" s="23" t="s">
        <v>188</v>
      </c>
      <c r="AT410" s="23" t="s">
        <v>222</v>
      </c>
      <c r="AU410" s="23" t="s">
        <v>82</v>
      </c>
      <c r="AY410" s="23" t="s">
        <v>181</v>
      </c>
      <c r="BE410" s="223">
        <f>IF(N410="základní",J410,0)</f>
        <v>0</v>
      </c>
      <c r="BF410" s="223">
        <f>IF(N410="snížená",J410,0)</f>
        <v>0</v>
      </c>
      <c r="BG410" s="223">
        <f>IF(N410="zákl. přenesená",J410,0)</f>
        <v>0</v>
      </c>
      <c r="BH410" s="223">
        <f>IF(N410="sníž. přenesená",J410,0)</f>
        <v>0</v>
      </c>
      <c r="BI410" s="223">
        <f>IF(N410="nulová",J410,0)</f>
        <v>0</v>
      </c>
      <c r="BJ410" s="23" t="s">
        <v>80</v>
      </c>
      <c r="BK410" s="223">
        <f>ROUND(I410*H410,2)</f>
        <v>0</v>
      </c>
      <c r="BL410" s="23" t="s">
        <v>188</v>
      </c>
      <c r="BM410" s="23" t="s">
        <v>3093</v>
      </c>
    </row>
    <row r="411" s="1" customFormat="1">
      <c r="B411" s="45"/>
      <c r="C411" s="73"/>
      <c r="D411" s="226" t="s">
        <v>1253</v>
      </c>
      <c r="E411" s="73"/>
      <c r="F411" s="249" t="s">
        <v>2814</v>
      </c>
      <c r="G411" s="73"/>
      <c r="H411" s="73"/>
      <c r="I411" s="183"/>
      <c r="J411" s="73"/>
      <c r="K411" s="73"/>
      <c r="L411" s="71"/>
      <c r="M411" s="250"/>
      <c r="N411" s="46"/>
      <c r="O411" s="46"/>
      <c r="P411" s="46"/>
      <c r="Q411" s="46"/>
      <c r="R411" s="46"/>
      <c r="S411" s="46"/>
      <c r="T411" s="94"/>
      <c r="AT411" s="23" t="s">
        <v>1253</v>
      </c>
      <c r="AU411" s="23" t="s">
        <v>82</v>
      </c>
    </row>
    <row r="412" s="1" customFormat="1" ht="16.5" customHeight="1">
      <c r="B412" s="45"/>
      <c r="C412" s="236" t="s">
        <v>786</v>
      </c>
      <c r="D412" s="236" t="s">
        <v>222</v>
      </c>
      <c r="E412" s="237" t="s">
        <v>3094</v>
      </c>
      <c r="F412" s="238" t="s">
        <v>3095</v>
      </c>
      <c r="G412" s="239" t="s">
        <v>1734</v>
      </c>
      <c r="H412" s="240">
        <v>3</v>
      </c>
      <c r="I412" s="241"/>
      <c r="J412" s="242">
        <f>ROUND(I412*H412,2)</f>
        <v>0</v>
      </c>
      <c r="K412" s="238" t="s">
        <v>1685</v>
      </c>
      <c r="L412" s="71"/>
      <c r="M412" s="243" t="s">
        <v>21</v>
      </c>
      <c r="N412" s="244" t="s">
        <v>43</v>
      </c>
      <c r="O412" s="46"/>
      <c r="P412" s="221">
        <f>O412*H412</f>
        <v>0</v>
      </c>
      <c r="Q412" s="221">
        <v>0</v>
      </c>
      <c r="R412" s="221">
        <f>Q412*H412</f>
        <v>0</v>
      </c>
      <c r="S412" s="221">
        <v>0</v>
      </c>
      <c r="T412" s="222">
        <f>S412*H412</f>
        <v>0</v>
      </c>
      <c r="AR412" s="23" t="s">
        <v>188</v>
      </c>
      <c r="AT412" s="23" t="s">
        <v>222</v>
      </c>
      <c r="AU412" s="23" t="s">
        <v>82</v>
      </c>
      <c r="AY412" s="23" t="s">
        <v>181</v>
      </c>
      <c r="BE412" s="223">
        <f>IF(N412="základní",J412,0)</f>
        <v>0</v>
      </c>
      <c r="BF412" s="223">
        <f>IF(N412="snížená",J412,0)</f>
        <v>0</v>
      </c>
      <c r="BG412" s="223">
        <f>IF(N412="zákl. přenesená",J412,0)</f>
        <v>0</v>
      </c>
      <c r="BH412" s="223">
        <f>IF(N412="sníž. přenesená",J412,0)</f>
        <v>0</v>
      </c>
      <c r="BI412" s="223">
        <f>IF(N412="nulová",J412,0)</f>
        <v>0</v>
      </c>
      <c r="BJ412" s="23" t="s">
        <v>80</v>
      </c>
      <c r="BK412" s="223">
        <f>ROUND(I412*H412,2)</f>
        <v>0</v>
      </c>
      <c r="BL412" s="23" t="s">
        <v>188</v>
      </c>
      <c r="BM412" s="23" t="s">
        <v>3096</v>
      </c>
    </row>
    <row r="413" s="1" customFormat="1">
      <c r="B413" s="45"/>
      <c r="C413" s="73"/>
      <c r="D413" s="226" t="s">
        <v>1253</v>
      </c>
      <c r="E413" s="73"/>
      <c r="F413" s="249" t="s">
        <v>2719</v>
      </c>
      <c r="G413" s="73"/>
      <c r="H413" s="73"/>
      <c r="I413" s="183"/>
      <c r="J413" s="73"/>
      <c r="K413" s="73"/>
      <c r="L413" s="71"/>
      <c r="M413" s="250"/>
      <c r="N413" s="46"/>
      <c r="O413" s="46"/>
      <c r="P413" s="46"/>
      <c r="Q413" s="46"/>
      <c r="R413" s="46"/>
      <c r="S413" s="46"/>
      <c r="T413" s="94"/>
      <c r="AT413" s="23" t="s">
        <v>1253</v>
      </c>
      <c r="AU413" s="23" t="s">
        <v>82</v>
      </c>
    </row>
    <row r="414" s="1" customFormat="1" ht="16.5" customHeight="1">
      <c r="B414" s="45"/>
      <c r="C414" s="236" t="s">
        <v>790</v>
      </c>
      <c r="D414" s="236" t="s">
        <v>222</v>
      </c>
      <c r="E414" s="237" t="s">
        <v>3097</v>
      </c>
      <c r="F414" s="238" t="s">
        <v>3098</v>
      </c>
      <c r="G414" s="239" t="s">
        <v>1734</v>
      </c>
      <c r="H414" s="240">
        <v>3</v>
      </c>
      <c r="I414" s="241"/>
      <c r="J414" s="242">
        <f>ROUND(I414*H414,2)</f>
        <v>0</v>
      </c>
      <c r="K414" s="238" t="s">
        <v>1685</v>
      </c>
      <c r="L414" s="71"/>
      <c r="M414" s="243" t="s">
        <v>21</v>
      </c>
      <c r="N414" s="244" t="s">
        <v>43</v>
      </c>
      <c r="O414" s="46"/>
      <c r="P414" s="221">
        <f>O414*H414</f>
        <v>0</v>
      </c>
      <c r="Q414" s="221">
        <v>0</v>
      </c>
      <c r="R414" s="221">
        <f>Q414*H414</f>
        <v>0</v>
      </c>
      <c r="S414" s="221">
        <v>0</v>
      </c>
      <c r="T414" s="222">
        <f>S414*H414</f>
        <v>0</v>
      </c>
      <c r="AR414" s="23" t="s">
        <v>188</v>
      </c>
      <c r="AT414" s="23" t="s">
        <v>222</v>
      </c>
      <c r="AU414" s="23" t="s">
        <v>82</v>
      </c>
      <c r="AY414" s="23" t="s">
        <v>181</v>
      </c>
      <c r="BE414" s="223">
        <f>IF(N414="základní",J414,0)</f>
        <v>0</v>
      </c>
      <c r="BF414" s="223">
        <f>IF(N414="snížená",J414,0)</f>
        <v>0</v>
      </c>
      <c r="BG414" s="223">
        <f>IF(N414="zákl. přenesená",J414,0)</f>
        <v>0</v>
      </c>
      <c r="BH414" s="223">
        <f>IF(N414="sníž. přenesená",J414,0)</f>
        <v>0</v>
      </c>
      <c r="BI414" s="223">
        <f>IF(N414="nulová",J414,0)</f>
        <v>0</v>
      </c>
      <c r="BJ414" s="23" t="s">
        <v>80</v>
      </c>
      <c r="BK414" s="223">
        <f>ROUND(I414*H414,2)</f>
        <v>0</v>
      </c>
      <c r="BL414" s="23" t="s">
        <v>188</v>
      </c>
      <c r="BM414" s="23" t="s">
        <v>3099</v>
      </c>
    </row>
    <row r="415" s="1" customFormat="1">
      <c r="B415" s="45"/>
      <c r="C415" s="73"/>
      <c r="D415" s="226" t="s">
        <v>1253</v>
      </c>
      <c r="E415" s="73"/>
      <c r="F415" s="249" t="s">
        <v>2719</v>
      </c>
      <c r="G415" s="73"/>
      <c r="H415" s="73"/>
      <c r="I415" s="183"/>
      <c r="J415" s="73"/>
      <c r="K415" s="73"/>
      <c r="L415" s="71"/>
      <c r="M415" s="250"/>
      <c r="N415" s="46"/>
      <c r="O415" s="46"/>
      <c r="P415" s="46"/>
      <c r="Q415" s="46"/>
      <c r="R415" s="46"/>
      <c r="S415" s="46"/>
      <c r="T415" s="94"/>
      <c r="AT415" s="23" t="s">
        <v>1253</v>
      </c>
      <c r="AU415" s="23" t="s">
        <v>82</v>
      </c>
    </row>
    <row r="416" s="1" customFormat="1" ht="16.5" customHeight="1">
      <c r="B416" s="45"/>
      <c r="C416" s="236" t="s">
        <v>794</v>
      </c>
      <c r="D416" s="236" t="s">
        <v>222</v>
      </c>
      <c r="E416" s="237" t="s">
        <v>3100</v>
      </c>
      <c r="F416" s="238" t="s">
        <v>3101</v>
      </c>
      <c r="G416" s="239" t="s">
        <v>1734</v>
      </c>
      <c r="H416" s="240">
        <v>1</v>
      </c>
      <c r="I416" s="241"/>
      <c r="J416" s="242">
        <f>ROUND(I416*H416,2)</f>
        <v>0</v>
      </c>
      <c r="K416" s="238" t="s">
        <v>1685</v>
      </c>
      <c r="L416" s="71"/>
      <c r="M416" s="243" t="s">
        <v>21</v>
      </c>
      <c r="N416" s="244" t="s">
        <v>43</v>
      </c>
      <c r="O416" s="46"/>
      <c r="P416" s="221">
        <f>O416*H416</f>
        <v>0</v>
      </c>
      <c r="Q416" s="221">
        <v>0</v>
      </c>
      <c r="R416" s="221">
        <f>Q416*H416</f>
        <v>0</v>
      </c>
      <c r="S416" s="221">
        <v>0</v>
      </c>
      <c r="T416" s="222">
        <f>S416*H416</f>
        <v>0</v>
      </c>
      <c r="AR416" s="23" t="s">
        <v>188</v>
      </c>
      <c r="AT416" s="23" t="s">
        <v>222</v>
      </c>
      <c r="AU416" s="23" t="s">
        <v>82</v>
      </c>
      <c r="AY416" s="23" t="s">
        <v>181</v>
      </c>
      <c r="BE416" s="223">
        <f>IF(N416="základní",J416,0)</f>
        <v>0</v>
      </c>
      <c r="BF416" s="223">
        <f>IF(N416="snížená",J416,0)</f>
        <v>0</v>
      </c>
      <c r="BG416" s="223">
        <f>IF(N416="zákl. přenesená",J416,0)</f>
        <v>0</v>
      </c>
      <c r="BH416" s="223">
        <f>IF(N416="sníž. přenesená",J416,0)</f>
        <v>0</v>
      </c>
      <c r="BI416" s="223">
        <f>IF(N416="nulová",J416,0)</f>
        <v>0</v>
      </c>
      <c r="BJ416" s="23" t="s">
        <v>80</v>
      </c>
      <c r="BK416" s="223">
        <f>ROUND(I416*H416,2)</f>
        <v>0</v>
      </c>
      <c r="BL416" s="23" t="s">
        <v>188</v>
      </c>
      <c r="BM416" s="23" t="s">
        <v>3102</v>
      </c>
    </row>
    <row r="417" s="1" customFormat="1">
      <c r="B417" s="45"/>
      <c r="C417" s="73"/>
      <c r="D417" s="226" t="s">
        <v>1253</v>
      </c>
      <c r="E417" s="73"/>
      <c r="F417" s="249" t="s">
        <v>2814</v>
      </c>
      <c r="G417" s="73"/>
      <c r="H417" s="73"/>
      <c r="I417" s="183"/>
      <c r="J417" s="73"/>
      <c r="K417" s="73"/>
      <c r="L417" s="71"/>
      <c r="M417" s="250"/>
      <c r="N417" s="46"/>
      <c r="O417" s="46"/>
      <c r="P417" s="46"/>
      <c r="Q417" s="46"/>
      <c r="R417" s="46"/>
      <c r="S417" s="46"/>
      <c r="T417" s="94"/>
      <c r="AT417" s="23" t="s">
        <v>1253</v>
      </c>
      <c r="AU417" s="23" t="s">
        <v>82</v>
      </c>
    </row>
    <row r="418" s="9" customFormat="1" ht="37.44" customHeight="1">
      <c r="B418" s="197"/>
      <c r="C418" s="198"/>
      <c r="D418" s="199" t="s">
        <v>71</v>
      </c>
      <c r="E418" s="200" t="s">
        <v>3103</v>
      </c>
      <c r="F418" s="200" t="s">
        <v>3104</v>
      </c>
      <c r="G418" s="198"/>
      <c r="H418" s="198"/>
      <c r="I418" s="201"/>
      <c r="J418" s="202">
        <f>BK418</f>
        <v>0</v>
      </c>
      <c r="K418" s="198"/>
      <c r="L418" s="203"/>
      <c r="M418" s="204"/>
      <c r="N418" s="205"/>
      <c r="O418" s="205"/>
      <c r="P418" s="206">
        <f>P419</f>
        <v>0</v>
      </c>
      <c r="Q418" s="205"/>
      <c r="R418" s="206">
        <f>R419</f>
        <v>0</v>
      </c>
      <c r="S418" s="205"/>
      <c r="T418" s="207">
        <f>T419</f>
        <v>0</v>
      </c>
      <c r="AR418" s="208" t="s">
        <v>80</v>
      </c>
      <c r="AT418" s="209" t="s">
        <v>71</v>
      </c>
      <c r="AU418" s="209" t="s">
        <v>72</v>
      </c>
      <c r="AY418" s="208" t="s">
        <v>181</v>
      </c>
      <c r="BK418" s="210">
        <f>BK419</f>
        <v>0</v>
      </c>
    </row>
    <row r="419" s="9" customFormat="1" ht="19.92" customHeight="1">
      <c r="B419" s="197"/>
      <c r="C419" s="198"/>
      <c r="D419" s="199" t="s">
        <v>71</v>
      </c>
      <c r="E419" s="259" t="s">
        <v>3105</v>
      </c>
      <c r="F419" s="259" t="s">
        <v>3106</v>
      </c>
      <c r="G419" s="198"/>
      <c r="H419" s="198"/>
      <c r="I419" s="201"/>
      <c r="J419" s="260">
        <f>BK419</f>
        <v>0</v>
      </c>
      <c r="K419" s="198"/>
      <c r="L419" s="203"/>
      <c r="M419" s="274"/>
      <c r="N419" s="275"/>
      <c r="O419" s="275"/>
      <c r="P419" s="276">
        <v>0</v>
      </c>
      <c r="Q419" s="275"/>
      <c r="R419" s="276">
        <v>0</v>
      </c>
      <c r="S419" s="275"/>
      <c r="T419" s="277">
        <v>0</v>
      </c>
      <c r="AR419" s="208" t="s">
        <v>80</v>
      </c>
      <c r="AT419" s="209" t="s">
        <v>71</v>
      </c>
      <c r="AU419" s="209" t="s">
        <v>80</v>
      </c>
      <c r="AY419" s="208" t="s">
        <v>181</v>
      </c>
      <c r="BK419" s="210">
        <v>0</v>
      </c>
    </row>
    <row r="420" s="1" customFormat="1" ht="6.96" customHeight="1">
      <c r="B420" s="66"/>
      <c r="C420" s="67"/>
      <c r="D420" s="67"/>
      <c r="E420" s="67"/>
      <c r="F420" s="67"/>
      <c r="G420" s="67"/>
      <c r="H420" s="67"/>
      <c r="I420" s="165"/>
      <c r="J420" s="67"/>
      <c r="K420" s="67"/>
      <c r="L420" s="71"/>
    </row>
  </sheetData>
  <sheetProtection sheet="1" autoFilter="0" formatColumns="0" formatRows="0" objects="1" scenarios="1" spinCount="100000" saltValue="RKqpdXCmEJzm0Y8/eS25qD/m755Hsaj+OpHfxN19juVvj6Fvn0WPA7y794lVJGZr0sfMqN/dkEwXg5qxJ9YJmA==" hashValue="FmWMGXk++tN6M1SrtDEkl+UTV6FTXRMqIjXpvwDaIqZ87JGF9EqVJppufVQ75ghX+XcqPT9qzBWLM5Kf0jfIEw==" algorithmName="SHA-512" password="CC35"/>
  <autoFilter ref="C124:K419"/>
  <mergeCells count="10">
    <mergeCell ref="E7:H7"/>
    <mergeCell ref="E9:H9"/>
    <mergeCell ref="E24:H24"/>
    <mergeCell ref="E45:H45"/>
    <mergeCell ref="E47:H47"/>
    <mergeCell ref="J51:J52"/>
    <mergeCell ref="E115:H115"/>
    <mergeCell ref="E117:H117"/>
    <mergeCell ref="G1:H1"/>
    <mergeCell ref="L2:V2"/>
  </mergeCells>
  <hyperlinks>
    <hyperlink ref="F1:G1" location="C2" display="1) Krycí list soupisu"/>
    <hyperlink ref="G1:H1" location="C54" display="2) Rekapitulace"/>
    <hyperlink ref="J1" location="C124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122</v>
      </c>
      <c r="G1" s="138" t="s">
        <v>123</v>
      </c>
      <c r="H1" s="138"/>
      <c r="I1" s="139"/>
      <c r="J1" s="138" t="s">
        <v>124</v>
      </c>
      <c r="K1" s="137" t="s">
        <v>125</v>
      </c>
      <c r="L1" s="138" t="s">
        <v>126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97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82</v>
      </c>
    </row>
    <row r="4" ht="36.96" customHeight="1">
      <c r="B4" s="27"/>
      <c r="C4" s="28"/>
      <c r="D4" s="29" t="s">
        <v>127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Novostavba 2. areálu MŠ Hostivice - Finalizace projektu 11.7.2018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128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3107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24</v>
      </c>
      <c r="G12" s="46"/>
      <c r="H12" s="46"/>
      <c r="I12" s="145" t="s">
        <v>25</v>
      </c>
      <c r="J12" s="146" t="str">
        <f>'Rekapitulace stavby'!AN8</f>
        <v>1. 3. 2018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">
        <v>29</v>
      </c>
      <c r="K14" s="50"/>
    </row>
    <row r="15" s="1" customFormat="1" ht="18" customHeight="1">
      <c r="B15" s="45"/>
      <c r="C15" s="46"/>
      <c r="D15" s="46"/>
      <c r="E15" s="34" t="s">
        <v>30</v>
      </c>
      <c r="F15" s="46"/>
      <c r="G15" s="46"/>
      <c r="H15" s="46"/>
      <c r="I15" s="145" t="s">
        <v>31</v>
      </c>
      <c r="J15" s="34" t="s">
        <v>21</v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32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31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34</v>
      </c>
      <c r="E20" s="46"/>
      <c r="F20" s="46"/>
      <c r="G20" s="46"/>
      <c r="H20" s="46"/>
      <c r="I20" s="145" t="s">
        <v>28</v>
      </c>
      <c r="J20" s="34" t="s">
        <v>21</v>
      </c>
      <c r="K20" s="50"/>
    </row>
    <row r="21" s="1" customFormat="1" ht="18" customHeight="1">
      <c r="B21" s="45"/>
      <c r="C21" s="46"/>
      <c r="D21" s="46"/>
      <c r="E21" s="34" t="s">
        <v>24</v>
      </c>
      <c r="F21" s="46"/>
      <c r="G21" s="46"/>
      <c r="H21" s="46"/>
      <c r="I21" s="145" t="s">
        <v>31</v>
      </c>
      <c r="J21" s="34" t="s">
        <v>21</v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38</v>
      </c>
      <c r="E27" s="46"/>
      <c r="F27" s="46"/>
      <c r="G27" s="46"/>
      <c r="H27" s="46"/>
      <c r="I27" s="143"/>
      <c r="J27" s="154">
        <f>ROUND(J76,2)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40</v>
      </c>
      <c r="G29" s="46"/>
      <c r="H29" s="46"/>
      <c r="I29" s="155" t="s">
        <v>39</v>
      </c>
      <c r="J29" s="51" t="s">
        <v>41</v>
      </c>
      <c r="K29" s="50"/>
    </row>
    <row r="30" s="1" customFormat="1" ht="14.4" customHeight="1">
      <c r="B30" s="45"/>
      <c r="C30" s="46"/>
      <c r="D30" s="54" t="s">
        <v>42</v>
      </c>
      <c r="E30" s="54" t="s">
        <v>43</v>
      </c>
      <c r="F30" s="156">
        <f>ROUND(SUM(BE76:BE132), 2)</f>
        <v>0</v>
      </c>
      <c r="G30" s="46"/>
      <c r="H30" s="46"/>
      <c r="I30" s="157">
        <v>0.20999999999999999</v>
      </c>
      <c r="J30" s="156">
        <f>ROUND(ROUND((SUM(BE76:BE132)), 2)*I30, 2)</f>
        <v>0</v>
      </c>
      <c r="K30" s="50"/>
    </row>
    <row r="31" s="1" customFormat="1" ht="14.4" customHeight="1">
      <c r="B31" s="45"/>
      <c r="C31" s="46"/>
      <c r="D31" s="46"/>
      <c r="E31" s="54" t="s">
        <v>44</v>
      </c>
      <c r="F31" s="156">
        <f>ROUND(SUM(BF76:BF132), 2)</f>
        <v>0</v>
      </c>
      <c r="G31" s="46"/>
      <c r="H31" s="46"/>
      <c r="I31" s="157">
        <v>0.14999999999999999</v>
      </c>
      <c r="J31" s="156">
        <f>ROUND(ROUND((SUM(BF76:BF132)),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45</v>
      </c>
      <c r="F32" s="156">
        <f>ROUND(SUM(BG76:BG132),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46</v>
      </c>
      <c r="F33" s="156">
        <f>ROUND(SUM(BH76:BH132),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47</v>
      </c>
      <c r="F34" s="156">
        <f>ROUND(SUM(BI76:BI132),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48</v>
      </c>
      <c r="E36" s="97"/>
      <c r="F36" s="97"/>
      <c r="G36" s="160" t="s">
        <v>49</v>
      </c>
      <c r="H36" s="161" t="s">
        <v>50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130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Novostavba 2. areálu MŠ Hostivice - Finalizace projektu 11.7.2018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128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D.1.4 - E Gastro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 xml:space="preserve"> </v>
      </c>
      <c r="G49" s="46"/>
      <c r="H49" s="46"/>
      <c r="I49" s="145" t="s">
        <v>25</v>
      </c>
      <c r="J49" s="146" t="str">
        <f>IF(J12="","",J12)</f>
        <v>1. 3. 2018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>Město Hostivice</v>
      </c>
      <c r="G51" s="46"/>
      <c r="H51" s="46"/>
      <c r="I51" s="145" t="s">
        <v>34</v>
      </c>
      <c r="J51" s="43" t="str">
        <f>E21</f>
        <v xml:space="preserve"> </v>
      </c>
      <c r="K51" s="50"/>
    </row>
    <row r="52" s="1" customFormat="1" ht="14.4" customHeight="1">
      <c r="B52" s="45"/>
      <c r="C52" s="39" t="s">
        <v>32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131</v>
      </c>
      <c r="D54" s="158"/>
      <c r="E54" s="158"/>
      <c r="F54" s="158"/>
      <c r="G54" s="158"/>
      <c r="H54" s="158"/>
      <c r="I54" s="172"/>
      <c r="J54" s="173" t="s">
        <v>132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133</v>
      </c>
      <c r="D56" s="46"/>
      <c r="E56" s="46"/>
      <c r="F56" s="46"/>
      <c r="G56" s="46"/>
      <c r="H56" s="46"/>
      <c r="I56" s="143"/>
      <c r="J56" s="154">
        <f>J76</f>
        <v>0</v>
      </c>
      <c r="K56" s="50"/>
      <c r="AU56" s="23" t="s">
        <v>134</v>
      </c>
    </row>
    <row r="57" s="1" customFormat="1" ht="21.84" customHeight="1">
      <c r="B57" s="45"/>
      <c r="C57" s="46"/>
      <c r="D57" s="46"/>
      <c r="E57" s="46"/>
      <c r="F57" s="46"/>
      <c r="G57" s="46"/>
      <c r="H57" s="46"/>
      <c r="I57" s="143"/>
      <c r="J57" s="46"/>
      <c r="K57" s="50"/>
    </row>
    <row r="58" s="1" customFormat="1" ht="6.96" customHeight="1">
      <c r="B58" s="66"/>
      <c r="C58" s="67"/>
      <c r="D58" s="67"/>
      <c r="E58" s="67"/>
      <c r="F58" s="67"/>
      <c r="G58" s="67"/>
      <c r="H58" s="67"/>
      <c r="I58" s="165"/>
      <c r="J58" s="67"/>
      <c r="K58" s="68"/>
    </row>
    <row r="62" s="1" customFormat="1" ht="6.96" customHeight="1">
      <c r="B62" s="69"/>
      <c r="C62" s="70"/>
      <c r="D62" s="70"/>
      <c r="E62" s="70"/>
      <c r="F62" s="70"/>
      <c r="G62" s="70"/>
      <c r="H62" s="70"/>
      <c r="I62" s="168"/>
      <c r="J62" s="70"/>
      <c r="K62" s="70"/>
      <c r="L62" s="71"/>
    </row>
    <row r="63" s="1" customFormat="1" ht="36.96" customHeight="1">
      <c r="B63" s="45"/>
      <c r="C63" s="72" t="s">
        <v>165</v>
      </c>
      <c r="D63" s="73"/>
      <c r="E63" s="73"/>
      <c r="F63" s="73"/>
      <c r="G63" s="73"/>
      <c r="H63" s="73"/>
      <c r="I63" s="183"/>
      <c r="J63" s="73"/>
      <c r="K63" s="73"/>
      <c r="L63" s="71"/>
    </row>
    <row r="64" s="1" customFormat="1" ht="6.96" customHeight="1">
      <c r="B64" s="45"/>
      <c r="C64" s="73"/>
      <c r="D64" s="73"/>
      <c r="E64" s="73"/>
      <c r="F64" s="73"/>
      <c r="G64" s="73"/>
      <c r="H64" s="73"/>
      <c r="I64" s="183"/>
      <c r="J64" s="73"/>
      <c r="K64" s="73"/>
      <c r="L64" s="71"/>
    </row>
    <row r="65" s="1" customFormat="1" ht="14.4" customHeight="1">
      <c r="B65" s="45"/>
      <c r="C65" s="75" t="s">
        <v>18</v>
      </c>
      <c r="D65" s="73"/>
      <c r="E65" s="73"/>
      <c r="F65" s="73"/>
      <c r="G65" s="73"/>
      <c r="H65" s="73"/>
      <c r="I65" s="183"/>
      <c r="J65" s="73"/>
      <c r="K65" s="73"/>
      <c r="L65" s="71"/>
    </row>
    <row r="66" s="1" customFormat="1" ht="16.5" customHeight="1">
      <c r="B66" s="45"/>
      <c r="C66" s="73"/>
      <c r="D66" s="73"/>
      <c r="E66" s="184" t="str">
        <f>E7</f>
        <v>Novostavba 2. areálu MŠ Hostivice - Finalizace projektu 11.7.2018</v>
      </c>
      <c r="F66" s="75"/>
      <c r="G66" s="75"/>
      <c r="H66" s="75"/>
      <c r="I66" s="183"/>
      <c r="J66" s="73"/>
      <c r="K66" s="73"/>
      <c r="L66" s="71"/>
    </row>
    <row r="67" s="1" customFormat="1" ht="14.4" customHeight="1">
      <c r="B67" s="45"/>
      <c r="C67" s="75" t="s">
        <v>128</v>
      </c>
      <c r="D67" s="73"/>
      <c r="E67" s="73"/>
      <c r="F67" s="73"/>
      <c r="G67" s="73"/>
      <c r="H67" s="73"/>
      <c r="I67" s="183"/>
      <c r="J67" s="73"/>
      <c r="K67" s="73"/>
      <c r="L67" s="71"/>
    </row>
    <row r="68" s="1" customFormat="1" ht="17.25" customHeight="1">
      <c r="B68" s="45"/>
      <c r="C68" s="73"/>
      <c r="D68" s="73"/>
      <c r="E68" s="81" t="str">
        <f>E9</f>
        <v>D.1.4 - E Gastro</v>
      </c>
      <c r="F68" s="73"/>
      <c r="G68" s="73"/>
      <c r="H68" s="73"/>
      <c r="I68" s="183"/>
      <c r="J68" s="73"/>
      <c r="K68" s="73"/>
      <c r="L68" s="71"/>
    </row>
    <row r="69" s="1" customFormat="1" ht="6.96" customHeight="1">
      <c r="B69" s="45"/>
      <c r="C69" s="73"/>
      <c r="D69" s="73"/>
      <c r="E69" s="73"/>
      <c r="F69" s="73"/>
      <c r="G69" s="73"/>
      <c r="H69" s="73"/>
      <c r="I69" s="183"/>
      <c r="J69" s="73"/>
      <c r="K69" s="73"/>
      <c r="L69" s="71"/>
    </row>
    <row r="70" s="1" customFormat="1" ht="18" customHeight="1">
      <c r="B70" s="45"/>
      <c r="C70" s="75" t="s">
        <v>23</v>
      </c>
      <c r="D70" s="73"/>
      <c r="E70" s="73"/>
      <c r="F70" s="185" t="str">
        <f>F12</f>
        <v xml:space="preserve"> </v>
      </c>
      <c r="G70" s="73"/>
      <c r="H70" s="73"/>
      <c r="I70" s="186" t="s">
        <v>25</v>
      </c>
      <c r="J70" s="84" t="str">
        <f>IF(J12="","",J12)</f>
        <v>1. 3. 2018</v>
      </c>
      <c r="K70" s="73"/>
      <c r="L70" s="71"/>
    </row>
    <row r="71" s="1" customFormat="1" ht="6.96" customHeight="1">
      <c r="B71" s="45"/>
      <c r="C71" s="73"/>
      <c r="D71" s="73"/>
      <c r="E71" s="73"/>
      <c r="F71" s="73"/>
      <c r="G71" s="73"/>
      <c r="H71" s="73"/>
      <c r="I71" s="183"/>
      <c r="J71" s="73"/>
      <c r="K71" s="73"/>
      <c r="L71" s="71"/>
    </row>
    <row r="72" s="1" customFormat="1">
      <c r="B72" s="45"/>
      <c r="C72" s="75" t="s">
        <v>27</v>
      </c>
      <c r="D72" s="73"/>
      <c r="E72" s="73"/>
      <c r="F72" s="185" t="str">
        <f>E15</f>
        <v>Město Hostivice</v>
      </c>
      <c r="G72" s="73"/>
      <c r="H72" s="73"/>
      <c r="I72" s="186" t="s">
        <v>34</v>
      </c>
      <c r="J72" s="185" t="str">
        <f>E21</f>
        <v xml:space="preserve"> </v>
      </c>
      <c r="K72" s="73"/>
      <c r="L72" s="71"/>
    </row>
    <row r="73" s="1" customFormat="1" ht="14.4" customHeight="1">
      <c r="B73" s="45"/>
      <c r="C73" s="75" t="s">
        <v>32</v>
      </c>
      <c r="D73" s="73"/>
      <c r="E73" s="73"/>
      <c r="F73" s="185" t="str">
        <f>IF(E18="","",E18)</f>
        <v/>
      </c>
      <c r="G73" s="73"/>
      <c r="H73" s="73"/>
      <c r="I73" s="183"/>
      <c r="J73" s="73"/>
      <c r="K73" s="73"/>
      <c r="L73" s="71"/>
    </row>
    <row r="74" s="1" customFormat="1" ht="10.32" customHeight="1">
      <c r="B74" s="45"/>
      <c r="C74" s="73"/>
      <c r="D74" s="73"/>
      <c r="E74" s="73"/>
      <c r="F74" s="73"/>
      <c r="G74" s="73"/>
      <c r="H74" s="73"/>
      <c r="I74" s="183"/>
      <c r="J74" s="73"/>
      <c r="K74" s="73"/>
      <c r="L74" s="71"/>
    </row>
    <row r="75" s="8" customFormat="1" ht="29.28" customHeight="1">
      <c r="B75" s="187"/>
      <c r="C75" s="188" t="s">
        <v>166</v>
      </c>
      <c r="D75" s="189" t="s">
        <v>57</v>
      </c>
      <c r="E75" s="189" t="s">
        <v>53</v>
      </c>
      <c r="F75" s="189" t="s">
        <v>167</v>
      </c>
      <c r="G75" s="189" t="s">
        <v>168</v>
      </c>
      <c r="H75" s="189" t="s">
        <v>169</v>
      </c>
      <c r="I75" s="190" t="s">
        <v>170</v>
      </c>
      <c r="J75" s="189" t="s">
        <v>132</v>
      </c>
      <c r="K75" s="191" t="s">
        <v>171</v>
      </c>
      <c r="L75" s="192"/>
      <c r="M75" s="101" t="s">
        <v>172</v>
      </c>
      <c r="N75" s="102" t="s">
        <v>42</v>
      </c>
      <c r="O75" s="102" t="s">
        <v>173</v>
      </c>
      <c r="P75" s="102" t="s">
        <v>174</v>
      </c>
      <c r="Q75" s="102" t="s">
        <v>175</v>
      </c>
      <c r="R75" s="102" t="s">
        <v>176</v>
      </c>
      <c r="S75" s="102" t="s">
        <v>177</v>
      </c>
      <c r="T75" s="103" t="s">
        <v>178</v>
      </c>
    </row>
    <row r="76" s="1" customFormat="1" ht="29.28" customHeight="1">
      <c r="B76" s="45"/>
      <c r="C76" s="107" t="s">
        <v>133</v>
      </c>
      <c r="D76" s="73"/>
      <c r="E76" s="73"/>
      <c r="F76" s="73"/>
      <c r="G76" s="73"/>
      <c r="H76" s="73"/>
      <c r="I76" s="183"/>
      <c r="J76" s="193">
        <f>BK76</f>
        <v>0</v>
      </c>
      <c r="K76" s="73"/>
      <c r="L76" s="71"/>
      <c r="M76" s="104"/>
      <c r="N76" s="105"/>
      <c r="O76" s="105"/>
      <c r="P76" s="194">
        <f>SUM(P77:P132)</f>
        <v>0</v>
      </c>
      <c r="Q76" s="105"/>
      <c r="R76" s="194">
        <f>SUM(R77:R132)</f>
        <v>0</v>
      </c>
      <c r="S76" s="105"/>
      <c r="T76" s="195">
        <f>SUM(T77:T132)</f>
        <v>0</v>
      </c>
      <c r="AT76" s="23" t="s">
        <v>71</v>
      </c>
      <c r="AU76" s="23" t="s">
        <v>134</v>
      </c>
      <c r="BK76" s="196">
        <f>SUM(BK77:BK132)</f>
        <v>0</v>
      </c>
    </row>
    <row r="77" s="1" customFormat="1" ht="16.5" customHeight="1">
      <c r="B77" s="45"/>
      <c r="C77" s="236" t="s">
        <v>80</v>
      </c>
      <c r="D77" s="236" t="s">
        <v>222</v>
      </c>
      <c r="E77" s="237" t="s">
        <v>3108</v>
      </c>
      <c r="F77" s="238" t="s">
        <v>3109</v>
      </c>
      <c r="G77" s="239" t="s">
        <v>1734</v>
      </c>
      <c r="H77" s="240">
        <v>3</v>
      </c>
      <c r="I77" s="241"/>
      <c r="J77" s="242">
        <f>ROUND(I77*H77,2)</f>
        <v>0</v>
      </c>
      <c r="K77" s="238" t="s">
        <v>1685</v>
      </c>
      <c r="L77" s="71"/>
      <c r="M77" s="243" t="s">
        <v>21</v>
      </c>
      <c r="N77" s="244" t="s">
        <v>43</v>
      </c>
      <c r="O77" s="46"/>
      <c r="P77" s="221">
        <f>O77*H77</f>
        <v>0</v>
      </c>
      <c r="Q77" s="221">
        <v>0</v>
      </c>
      <c r="R77" s="221">
        <f>Q77*H77</f>
        <v>0</v>
      </c>
      <c r="S77" s="221">
        <v>0</v>
      </c>
      <c r="T77" s="222">
        <f>S77*H77</f>
        <v>0</v>
      </c>
      <c r="AR77" s="23" t="s">
        <v>188</v>
      </c>
      <c r="AT77" s="23" t="s">
        <v>222</v>
      </c>
      <c r="AU77" s="23" t="s">
        <v>72</v>
      </c>
      <c r="AY77" s="23" t="s">
        <v>181</v>
      </c>
      <c r="BE77" s="223">
        <f>IF(N77="základní",J77,0)</f>
        <v>0</v>
      </c>
      <c r="BF77" s="223">
        <f>IF(N77="snížená",J77,0)</f>
        <v>0</v>
      </c>
      <c r="BG77" s="223">
        <f>IF(N77="zákl. přenesená",J77,0)</f>
        <v>0</v>
      </c>
      <c r="BH77" s="223">
        <f>IF(N77="sníž. přenesená",J77,0)</f>
        <v>0</v>
      </c>
      <c r="BI77" s="223">
        <f>IF(N77="nulová",J77,0)</f>
        <v>0</v>
      </c>
      <c r="BJ77" s="23" t="s">
        <v>80</v>
      </c>
      <c r="BK77" s="223">
        <f>ROUND(I77*H77,2)</f>
        <v>0</v>
      </c>
      <c r="BL77" s="23" t="s">
        <v>188</v>
      </c>
      <c r="BM77" s="23" t="s">
        <v>3110</v>
      </c>
    </row>
    <row r="78" s="1" customFormat="1">
      <c r="B78" s="45"/>
      <c r="C78" s="73"/>
      <c r="D78" s="226" t="s">
        <v>1253</v>
      </c>
      <c r="E78" s="73"/>
      <c r="F78" s="249" t="s">
        <v>3111</v>
      </c>
      <c r="G78" s="73"/>
      <c r="H78" s="73"/>
      <c r="I78" s="183"/>
      <c r="J78" s="73"/>
      <c r="K78" s="73"/>
      <c r="L78" s="71"/>
      <c r="M78" s="250"/>
      <c r="N78" s="46"/>
      <c r="O78" s="46"/>
      <c r="P78" s="46"/>
      <c r="Q78" s="46"/>
      <c r="R78" s="46"/>
      <c r="S78" s="46"/>
      <c r="T78" s="94"/>
      <c r="AT78" s="23" t="s">
        <v>1253</v>
      </c>
      <c r="AU78" s="23" t="s">
        <v>72</v>
      </c>
    </row>
    <row r="79" s="1" customFormat="1" ht="16.5" customHeight="1">
      <c r="B79" s="45"/>
      <c r="C79" s="236" t="s">
        <v>82</v>
      </c>
      <c r="D79" s="236" t="s">
        <v>222</v>
      </c>
      <c r="E79" s="237" t="s">
        <v>3112</v>
      </c>
      <c r="F79" s="238" t="s">
        <v>3113</v>
      </c>
      <c r="G79" s="239" t="s">
        <v>1734</v>
      </c>
      <c r="H79" s="240">
        <v>1</v>
      </c>
      <c r="I79" s="241"/>
      <c r="J79" s="242">
        <f>ROUND(I79*H79,2)</f>
        <v>0</v>
      </c>
      <c r="K79" s="238" t="s">
        <v>1685</v>
      </c>
      <c r="L79" s="71"/>
      <c r="M79" s="243" t="s">
        <v>21</v>
      </c>
      <c r="N79" s="244" t="s">
        <v>43</v>
      </c>
      <c r="O79" s="46"/>
      <c r="P79" s="221">
        <f>O79*H79</f>
        <v>0</v>
      </c>
      <c r="Q79" s="221">
        <v>0</v>
      </c>
      <c r="R79" s="221">
        <f>Q79*H79</f>
        <v>0</v>
      </c>
      <c r="S79" s="221">
        <v>0</v>
      </c>
      <c r="T79" s="222">
        <f>S79*H79</f>
        <v>0</v>
      </c>
      <c r="AR79" s="23" t="s">
        <v>188</v>
      </c>
      <c r="AT79" s="23" t="s">
        <v>222</v>
      </c>
      <c r="AU79" s="23" t="s">
        <v>72</v>
      </c>
      <c r="AY79" s="23" t="s">
        <v>181</v>
      </c>
      <c r="BE79" s="223">
        <f>IF(N79="základní",J79,0)</f>
        <v>0</v>
      </c>
      <c r="BF79" s="223">
        <f>IF(N79="snížená",J79,0)</f>
        <v>0</v>
      </c>
      <c r="BG79" s="223">
        <f>IF(N79="zákl. přenesená",J79,0)</f>
        <v>0</v>
      </c>
      <c r="BH79" s="223">
        <f>IF(N79="sníž. přenesená",J79,0)</f>
        <v>0</v>
      </c>
      <c r="BI79" s="223">
        <f>IF(N79="nulová",J79,0)</f>
        <v>0</v>
      </c>
      <c r="BJ79" s="23" t="s">
        <v>80</v>
      </c>
      <c r="BK79" s="223">
        <f>ROUND(I79*H79,2)</f>
        <v>0</v>
      </c>
      <c r="BL79" s="23" t="s">
        <v>188</v>
      </c>
      <c r="BM79" s="23" t="s">
        <v>3114</v>
      </c>
    </row>
    <row r="80" s="1" customFormat="1">
      <c r="B80" s="45"/>
      <c r="C80" s="73"/>
      <c r="D80" s="226" t="s">
        <v>1253</v>
      </c>
      <c r="E80" s="73"/>
      <c r="F80" s="249" t="s">
        <v>3115</v>
      </c>
      <c r="G80" s="73"/>
      <c r="H80" s="73"/>
      <c r="I80" s="183"/>
      <c r="J80" s="73"/>
      <c r="K80" s="73"/>
      <c r="L80" s="71"/>
      <c r="M80" s="250"/>
      <c r="N80" s="46"/>
      <c r="O80" s="46"/>
      <c r="P80" s="46"/>
      <c r="Q80" s="46"/>
      <c r="R80" s="46"/>
      <c r="S80" s="46"/>
      <c r="T80" s="94"/>
      <c r="AT80" s="23" t="s">
        <v>1253</v>
      </c>
      <c r="AU80" s="23" t="s">
        <v>72</v>
      </c>
    </row>
    <row r="81" s="1" customFormat="1" ht="16.5" customHeight="1">
      <c r="B81" s="45"/>
      <c r="C81" s="236" t="s">
        <v>179</v>
      </c>
      <c r="D81" s="236" t="s">
        <v>222</v>
      </c>
      <c r="E81" s="237" t="s">
        <v>3116</v>
      </c>
      <c r="F81" s="238" t="s">
        <v>3117</v>
      </c>
      <c r="G81" s="239" t="s">
        <v>1734</v>
      </c>
      <c r="H81" s="240">
        <v>3</v>
      </c>
      <c r="I81" s="241"/>
      <c r="J81" s="242">
        <f>ROUND(I81*H81,2)</f>
        <v>0</v>
      </c>
      <c r="K81" s="238" t="s">
        <v>1685</v>
      </c>
      <c r="L81" s="71"/>
      <c r="M81" s="243" t="s">
        <v>21</v>
      </c>
      <c r="N81" s="244" t="s">
        <v>43</v>
      </c>
      <c r="O81" s="46"/>
      <c r="P81" s="221">
        <f>O81*H81</f>
        <v>0</v>
      </c>
      <c r="Q81" s="221">
        <v>0</v>
      </c>
      <c r="R81" s="221">
        <f>Q81*H81</f>
        <v>0</v>
      </c>
      <c r="S81" s="221">
        <v>0</v>
      </c>
      <c r="T81" s="222">
        <f>S81*H81</f>
        <v>0</v>
      </c>
      <c r="AR81" s="23" t="s">
        <v>188</v>
      </c>
      <c r="AT81" s="23" t="s">
        <v>222</v>
      </c>
      <c r="AU81" s="23" t="s">
        <v>72</v>
      </c>
      <c r="AY81" s="23" t="s">
        <v>181</v>
      </c>
      <c r="BE81" s="223">
        <f>IF(N81="základní",J81,0)</f>
        <v>0</v>
      </c>
      <c r="BF81" s="223">
        <f>IF(N81="snížená",J81,0)</f>
        <v>0</v>
      </c>
      <c r="BG81" s="223">
        <f>IF(N81="zákl. přenesená",J81,0)</f>
        <v>0</v>
      </c>
      <c r="BH81" s="223">
        <f>IF(N81="sníž. přenesená",J81,0)</f>
        <v>0</v>
      </c>
      <c r="BI81" s="223">
        <f>IF(N81="nulová",J81,0)</f>
        <v>0</v>
      </c>
      <c r="BJ81" s="23" t="s">
        <v>80</v>
      </c>
      <c r="BK81" s="223">
        <f>ROUND(I81*H81,2)</f>
        <v>0</v>
      </c>
      <c r="BL81" s="23" t="s">
        <v>188</v>
      </c>
      <c r="BM81" s="23" t="s">
        <v>3118</v>
      </c>
    </row>
    <row r="82" s="1" customFormat="1">
      <c r="B82" s="45"/>
      <c r="C82" s="73"/>
      <c r="D82" s="226" t="s">
        <v>1253</v>
      </c>
      <c r="E82" s="73"/>
      <c r="F82" s="249" t="s">
        <v>3119</v>
      </c>
      <c r="G82" s="73"/>
      <c r="H82" s="73"/>
      <c r="I82" s="183"/>
      <c r="J82" s="73"/>
      <c r="K82" s="73"/>
      <c r="L82" s="71"/>
      <c r="M82" s="250"/>
      <c r="N82" s="46"/>
      <c r="O82" s="46"/>
      <c r="P82" s="46"/>
      <c r="Q82" s="46"/>
      <c r="R82" s="46"/>
      <c r="S82" s="46"/>
      <c r="T82" s="94"/>
      <c r="AT82" s="23" t="s">
        <v>1253</v>
      </c>
      <c r="AU82" s="23" t="s">
        <v>72</v>
      </c>
    </row>
    <row r="83" s="1" customFormat="1" ht="16.5" customHeight="1">
      <c r="B83" s="45"/>
      <c r="C83" s="236" t="s">
        <v>188</v>
      </c>
      <c r="D83" s="236" t="s">
        <v>222</v>
      </c>
      <c r="E83" s="237" t="s">
        <v>3120</v>
      </c>
      <c r="F83" s="238" t="s">
        <v>3121</v>
      </c>
      <c r="G83" s="239" t="s">
        <v>1734</v>
      </c>
      <c r="H83" s="240">
        <v>1</v>
      </c>
      <c r="I83" s="241"/>
      <c r="J83" s="242">
        <f>ROUND(I83*H83,2)</f>
        <v>0</v>
      </c>
      <c r="K83" s="238" t="s">
        <v>1685</v>
      </c>
      <c r="L83" s="71"/>
      <c r="M83" s="243" t="s">
        <v>21</v>
      </c>
      <c r="N83" s="244" t="s">
        <v>43</v>
      </c>
      <c r="O83" s="46"/>
      <c r="P83" s="221">
        <f>O83*H83</f>
        <v>0</v>
      </c>
      <c r="Q83" s="221">
        <v>0</v>
      </c>
      <c r="R83" s="221">
        <f>Q83*H83</f>
        <v>0</v>
      </c>
      <c r="S83" s="221">
        <v>0</v>
      </c>
      <c r="T83" s="222">
        <f>S83*H83</f>
        <v>0</v>
      </c>
      <c r="AR83" s="23" t="s">
        <v>188</v>
      </c>
      <c r="AT83" s="23" t="s">
        <v>222</v>
      </c>
      <c r="AU83" s="23" t="s">
        <v>72</v>
      </c>
      <c r="AY83" s="23" t="s">
        <v>181</v>
      </c>
      <c r="BE83" s="223">
        <f>IF(N83="základní",J83,0)</f>
        <v>0</v>
      </c>
      <c r="BF83" s="223">
        <f>IF(N83="snížená",J83,0)</f>
        <v>0</v>
      </c>
      <c r="BG83" s="223">
        <f>IF(N83="zákl. přenesená",J83,0)</f>
        <v>0</v>
      </c>
      <c r="BH83" s="223">
        <f>IF(N83="sníž. přenesená",J83,0)</f>
        <v>0</v>
      </c>
      <c r="BI83" s="223">
        <f>IF(N83="nulová",J83,0)</f>
        <v>0</v>
      </c>
      <c r="BJ83" s="23" t="s">
        <v>80</v>
      </c>
      <c r="BK83" s="223">
        <f>ROUND(I83*H83,2)</f>
        <v>0</v>
      </c>
      <c r="BL83" s="23" t="s">
        <v>188</v>
      </c>
      <c r="BM83" s="23" t="s">
        <v>3122</v>
      </c>
    </row>
    <row r="84" s="1" customFormat="1">
      <c r="B84" s="45"/>
      <c r="C84" s="73"/>
      <c r="D84" s="226" t="s">
        <v>1253</v>
      </c>
      <c r="E84" s="73"/>
      <c r="F84" s="249" t="s">
        <v>3123</v>
      </c>
      <c r="G84" s="73"/>
      <c r="H84" s="73"/>
      <c r="I84" s="183"/>
      <c r="J84" s="73"/>
      <c r="K84" s="73"/>
      <c r="L84" s="71"/>
      <c r="M84" s="250"/>
      <c r="N84" s="46"/>
      <c r="O84" s="46"/>
      <c r="P84" s="46"/>
      <c r="Q84" s="46"/>
      <c r="R84" s="46"/>
      <c r="S84" s="46"/>
      <c r="T84" s="94"/>
      <c r="AT84" s="23" t="s">
        <v>1253</v>
      </c>
      <c r="AU84" s="23" t="s">
        <v>72</v>
      </c>
    </row>
    <row r="85" s="1" customFormat="1" ht="16.5" customHeight="1">
      <c r="B85" s="45"/>
      <c r="C85" s="236" t="s">
        <v>199</v>
      </c>
      <c r="D85" s="236" t="s">
        <v>222</v>
      </c>
      <c r="E85" s="237" t="s">
        <v>3124</v>
      </c>
      <c r="F85" s="238" t="s">
        <v>3125</v>
      </c>
      <c r="G85" s="239" t="s">
        <v>1734</v>
      </c>
      <c r="H85" s="240">
        <v>1</v>
      </c>
      <c r="I85" s="241"/>
      <c r="J85" s="242">
        <f>ROUND(I85*H85,2)</f>
        <v>0</v>
      </c>
      <c r="K85" s="238" t="s">
        <v>1685</v>
      </c>
      <c r="L85" s="71"/>
      <c r="M85" s="243" t="s">
        <v>21</v>
      </c>
      <c r="N85" s="244" t="s">
        <v>43</v>
      </c>
      <c r="O85" s="46"/>
      <c r="P85" s="221">
        <f>O85*H85</f>
        <v>0</v>
      </c>
      <c r="Q85" s="221">
        <v>0</v>
      </c>
      <c r="R85" s="221">
        <f>Q85*H85</f>
        <v>0</v>
      </c>
      <c r="S85" s="221">
        <v>0</v>
      </c>
      <c r="T85" s="222">
        <f>S85*H85</f>
        <v>0</v>
      </c>
      <c r="AR85" s="23" t="s">
        <v>188</v>
      </c>
      <c r="AT85" s="23" t="s">
        <v>222</v>
      </c>
      <c r="AU85" s="23" t="s">
        <v>72</v>
      </c>
      <c r="AY85" s="23" t="s">
        <v>181</v>
      </c>
      <c r="BE85" s="223">
        <f>IF(N85="základní",J85,0)</f>
        <v>0</v>
      </c>
      <c r="BF85" s="223">
        <f>IF(N85="snížená",J85,0)</f>
        <v>0</v>
      </c>
      <c r="BG85" s="223">
        <f>IF(N85="zákl. přenesená",J85,0)</f>
        <v>0</v>
      </c>
      <c r="BH85" s="223">
        <f>IF(N85="sníž. přenesená",J85,0)</f>
        <v>0</v>
      </c>
      <c r="BI85" s="223">
        <f>IF(N85="nulová",J85,0)</f>
        <v>0</v>
      </c>
      <c r="BJ85" s="23" t="s">
        <v>80</v>
      </c>
      <c r="BK85" s="223">
        <f>ROUND(I85*H85,2)</f>
        <v>0</v>
      </c>
      <c r="BL85" s="23" t="s">
        <v>188</v>
      </c>
      <c r="BM85" s="23" t="s">
        <v>3126</v>
      </c>
    </row>
    <row r="86" s="1" customFormat="1">
      <c r="B86" s="45"/>
      <c r="C86" s="73"/>
      <c r="D86" s="226" t="s">
        <v>1253</v>
      </c>
      <c r="E86" s="73"/>
      <c r="F86" s="249" t="s">
        <v>3127</v>
      </c>
      <c r="G86" s="73"/>
      <c r="H86" s="73"/>
      <c r="I86" s="183"/>
      <c r="J86" s="73"/>
      <c r="K86" s="73"/>
      <c r="L86" s="71"/>
      <c r="M86" s="250"/>
      <c r="N86" s="46"/>
      <c r="O86" s="46"/>
      <c r="P86" s="46"/>
      <c r="Q86" s="46"/>
      <c r="R86" s="46"/>
      <c r="S86" s="46"/>
      <c r="T86" s="94"/>
      <c r="AT86" s="23" t="s">
        <v>1253</v>
      </c>
      <c r="AU86" s="23" t="s">
        <v>72</v>
      </c>
    </row>
    <row r="87" s="1" customFormat="1" ht="16.5" customHeight="1">
      <c r="B87" s="45"/>
      <c r="C87" s="236" t="s">
        <v>203</v>
      </c>
      <c r="D87" s="236" t="s">
        <v>222</v>
      </c>
      <c r="E87" s="237" t="s">
        <v>3128</v>
      </c>
      <c r="F87" s="238" t="s">
        <v>3129</v>
      </c>
      <c r="G87" s="239" t="s">
        <v>1734</v>
      </c>
      <c r="H87" s="240">
        <v>2</v>
      </c>
      <c r="I87" s="241"/>
      <c r="J87" s="242">
        <f>ROUND(I87*H87,2)</f>
        <v>0</v>
      </c>
      <c r="K87" s="238" t="s">
        <v>1685</v>
      </c>
      <c r="L87" s="71"/>
      <c r="M87" s="243" t="s">
        <v>21</v>
      </c>
      <c r="N87" s="244" t="s">
        <v>43</v>
      </c>
      <c r="O87" s="46"/>
      <c r="P87" s="221">
        <f>O87*H87</f>
        <v>0</v>
      </c>
      <c r="Q87" s="221">
        <v>0</v>
      </c>
      <c r="R87" s="221">
        <f>Q87*H87</f>
        <v>0</v>
      </c>
      <c r="S87" s="221">
        <v>0</v>
      </c>
      <c r="T87" s="222">
        <f>S87*H87</f>
        <v>0</v>
      </c>
      <c r="AR87" s="23" t="s">
        <v>188</v>
      </c>
      <c r="AT87" s="23" t="s">
        <v>222</v>
      </c>
      <c r="AU87" s="23" t="s">
        <v>72</v>
      </c>
      <c r="AY87" s="23" t="s">
        <v>181</v>
      </c>
      <c r="BE87" s="223">
        <f>IF(N87="základní",J87,0)</f>
        <v>0</v>
      </c>
      <c r="BF87" s="223">
        <f>IF(N87="snížená",J87,0)</f>
        <v>0</v>
      </c>
      <c r="BG87" s="223">
        <f>IF(N87="zákl. přenesená",J87,0)</f>
        <v>0</v>
      </c>
      <c r="BH87" s="223">
        <f>IF(N87="sníž. přenesená",J87,0)</f>
        <v>0</v>
      </c>
      <c r="BI87" s="223">
        <f>IF(N87="nulová",J87,0)</f>
        <v>0</v>
      </c>
      <c r="BJ87" s="23" t="s">
        <v>80</v>
      </c>
      <c r="BK87" s="223">
        <f>ROUND(I87*H87,2)</f>
        <v>0</v>
      </c>
      <c r="BL87" s="23" t="s">
        <v>188</v>
      </c>
      <c r="BM87" s="23" t="s">
        <v>3130</v>
      </c>
    </row>
    <row r="88" s="1" customFormat="1">
      <c r="B88" s="45"/>
      <c r="C88" s="73"/>
      <c r="D88" s="226" t="s">
        <v>1253</v>
      </c>
      <c r="E88" s="73"/>
      <c r="F88" s="249" t="s">
        <v>3131</v>
      </c>
      <c r="G88" s="73"/>
      <c r="H88" s="73"/>
      <c r="I88" s="183"/>
      <c r="J88" s="73"/>
      <c r="K88" s="73"/>
      <c r="L88" s="71"/>
      <c r="M88" s="250"/>
      <c r="N88" s="46"/>
      <c r="O88" s="46"/>
      <c r="P88" s="46"/>
      <c r="Q88" s="46"/>
      <c r="R88" s="46"/>
      <c r="S88" s="46"/>
      <c r="T88" s="94"/>
      <c r="AT88" s="23" t="s">
        <v>1253</v>
      </c>
      <c r="AU88" s="23" t="s">
        <v>72</v>
      </c>
    </row>
    <row r="89" s="1" customFormat="1" ht="16.5" customHeight="1">
      <c r="B89" s="45"/>
      <c r="C89" s="236" t="s">
        <v>209</v>
      </c>
      <c r="D89" s="236" t="s">
        <v>222</v>
      </c>
      <c r="E89" s="237" t="s">
        <v>3132</v>
      </c>
      <c r="F89" s="238" t="s">
        <v>3133</v>
      </c>
      <c r="G89" s="239" t="s">
        <v>1734</v>
      </c>
      <c r="H89" s="240">
        <v>1</v>
      </c>
      <c r="I89" s="241"/>
      <c r="J89" s="242">
        <f>ROUND(I89*H89,2)</f>
        <v>0</v>
      </c>
      <c r="K89" s="238" t="s">
        <v>1685</v>
      </c>
      <c r="L89" s="71"/>
      <c r="M89" s="243" t="s">
        <v>21</v>
      </c>
      <c r="N89" s="244" t="s">
        <v>43</v>
      </c>
      <c r="O89" s="46"/>
      <c r="P89" s="221">
        <f>O89*H89</f>
        <v>0</v>
      </c>
      <c r="Q89" s="221">
        <v>0</v>
      </c>
      <c r="R89" s="221">
        <f>Q89*H89</f>
        <v>0</v>
      </c>
      <c r="S89" s="221">
        <v>0</v>
      </c>
      <c r="T89" s="222">
        <f>S89*H89</f>
        <v>0</v>
      </c>
      <c r="AR89" s="23" t="s">
        <v>188</v>
      </c>
      <c r="AT89" s="23" t="s">
        <v>222</v>
      </c>
      <c r="AU89" s="23" t="s">
        <v>72</v>
      </c>
      <c r="AY89" s="23" t="s">
        <v>181</v>
      </c>
      <c r="BE89" s="223">
        <f>IF(N89="základní",J89,0)</f>
        <v>0</v>
      </c>
      <c r="BF89" s="223">
        <f>IF(N89="snížená",J89,0)</f>
        <v>0</v>
      </c>
      <c r="BG89" s="223">
        <f>IF(N89="zákl. přenesená",J89,0)</f>
        <v>0</v>
      </c>
      <c r="BH89" s="223">
        <f>IF(N89="sníž. přenesená",J89,0)</f>
        <v>0</v>
      </c>
      <c r="BI89" s="223">
        <f>IF(N89="nulová",J89,0)</f>
        <v>0</v>
      </c>
      <c r="BJ89" s="23" t="s">
        <v>80</v>
      </c>
      <c r="BK89" s="223">
        <f>ROUND(I89*H89,2)</f>
        <v>0</v>
      </c>
      <c r="BL89" s="23" t="s">
        <v>188</v>
      </c>
      <c r="BM89" s="23" t="s">
        <v>3134</v>
      </c>
    </row>
    <row r="90" s="1" customFormat="1">
      <c r="B90" s="45"/>
      <c r="C90" s="73"/>
      <c r="D90" s="226" t="s">
        <v>1253</v>
      </c>
      <c r="E90" s="73"/>
      <c r="F90" s="249" t="s">
        <v>3131</v>
      </c>
      <c r="G90" s="73"/>
      <c r="H90" s="73"/>
      <c r="I90" s="183"/>
      <c r="J90" s="73"/>
      <c r="K90" s="73"/>
      <c r="L90" s="71"/>
      <c r="M90" s="250"/>
      <c r="N90" s="46"/>
      <c r="O90" s="46"/>
      <c r="P90" s="46"/>
      <c r="Q90" s="46"/>
      <c r="R90" s="46"/>
      <c r="S90" s="46"/>
      <c r="T90" s="94"/>
      <c r="AT90" s="23" t="s">
        <v>1253</v>
      </c>
      <c r="AU90" s="23" t="s">
        <v>72</v>
      </c>
    </row>
    <row r="91" s="1" customFormat="1" ht="16.5" customHeight="1">
      <c r="B91" s="45"/>
      <c r="C91" s="236" t="s">
        <v>187</v>
      </c>
      <c r="D91" s="236" t="s">
        <v>222</v>
      </c>
      <c r="E91" s="237" t="s">
        <v>3135</v>
      </c>
      <c r="F91" s="238" t="s">
        <v>3136</v>
      </c>
      <c r="G91" s="239" t="s">
        <v>1734</v>
      </c>
      <c r="H91" s="240">
        <v>1</v>
      </c>
      <c r="I91" s="241"/>
      <c r="J91" s="242">
        <f>ROUND(I91*H91,2)</f>
        <v>0</v>
      </c>
      <c r="K91" s="238" t="s">
        <v>1685</v>
      </c>
      <c r="L91" s="71"/>
      <c r="M91" s="243" t="s">
        <v>21</v>
      </c>
      <c r="N91" s="244" t="s">
        <v>43</v>
      </c>
      <c r="O91" s="46"/>
      <c r="P91" s="221">
        <f>O91*H91</f>
        <v>0</v>
      </c>
      <c r="Q91" s="221">
        <v>0</v>
      </c>
      <c r="R91" s="221">
        <f>Q91*H91</f>
        <v>0</v>
      </c>
      <c r="S91" s="221">
        <v>0</v>
      </c>
      <c r="T91" s="222">
        <f>S91*H91</f>
        <v>0</v>
      </c>
      <c r="AR91" s="23" t="s">
        <v>188</v>
      </c>
      <c r="AT91" s="23" t="s">
        <v>222</v>
      </c>
      <c r="AU91" s="23" t="s">
        <v>72</v>
      </c>
      <c r="AY91" s="23" t="s">
        <v>181</v>
      </c>
      <c r="BE91" s="223">
        <f>IF(N91="základní",J91,0)</f>
        <v>0</v>
      </c>
      <c r="BF91" s="223">
        <f>IF(N91="snížená",J91,0)</f>
        <v>0</v>
      </c>
      <c r="BG91" s="223">
        <f>IF(N91="zákl. přenesená",J91,0)</f>
        <v>0</v>
      </c>
      <c r="BH91" s="223">
        <f>IF(N91="sníž. přenesená",J91,0)</f>
        <v>0</v>
      </c>
      <c r="BI91" s="223">
        <f>IF(N91="nulová",J91,0)</f>
        <v>0</v>
      </c>
      <c r="BJ91" s="23" t="s">
        <v>80</v>
      </c>
      <c r="BK91" s="223">
        <f>ROUND(I91*H91,2)</f>
        <v>0</v>
      </c>
      <c r="BL91" s="23" t="s">
        <v>188</v>
      </c>
      <c r="BM91" s="23" t="s">
        <v>3137</v>
      </c>
    </row>
    <row r="92" s="1" customFormat="1">
      <c r="B92" s="45"/>
      <c r="C92" s="73"/>
      <c r="D92" s="226" t="s">
        <v>1253</v>
      </c>
      <c r="E92" s="73"/>
      <c r="F92" s="249" t="s">
        <v>3138</v>
      </c>
      <c r="G92" s="73"/>
      <c r="H92" s="73"/>
      <c r="I92" s="183"/>
      <c r="J92" s="73"/>
      <c r="K92" s="73"/>
      <c r="L92" s="71"/>
      <c r="M92" s="250"/>
      <c r="N92" s="46"/>
      <c r="O92" s="46"/>
      <c r="P92" s="46"/>
      <c r="Q92" s="46"/>
      <c r="R92" s="46"/>
      <c r="S92" s="46"/>
      <c r="T92" s="94"/>
      <c r="AT92" s="23" t="s">
        <v>1253</v>
      </c>
      <c r="AU92" s="23" t="s">
        <v>72</v>
      </c>
    </row>
    <row r="93" s="1" customFormat="1" ht="16.5" customHeight="1">
      <c r="B93" s="45"/>
      <c r="C93" s="236" t="s">
        <v>216</v>
      </c>
      <c r="D93" s="236" t="s">
        <v>222</v>
      </c>
      <c r="E93" s="237" t="s">
        <v>3139</v>
      </c>
      <c r="F93" s="238" t="s">
        <v>3140</v>
      </c>
      <c r="G93" s="239" t="s">
        <v>1734</v>
      </c>
      <c r="H93" s="240">
        <v>1</v>
      </c>
      <c r="I93" s="241"/>
      <c r="J93" s="242">
        <f>ROUND(I93*H93,2)</f>
        <v>0</v>
      </c>
      <c r="K93" s="238" t="s">
        <v>1685</v>
      </c>
      <c r="L93" s="71"/>
      <c r="M93" s="243" t="s">
        <v>21</v>
      </c>
      <c r="N93" s="244" t="s">
        <v>43</v>
      </c>
      <c r="O93" s="46"/>
      <c r="P93" s="221">
        <f>O93*H93</f>
        <v>0</v>
      </c>
      <c r="Q93" s="221">
        <v>0</v>
      </c>
      <c r="R93" s="221">
        <f>Q93*H93</f>
        <v>0</v>
      </c>
      <c r="S93" s="221">
        <v>0</v>
      </c>
      <c r="T93" s="222">
        <f>S93*H93</f>
        <v>0</v>
      </c>
      <c r="AR93" s="23" t="s">
        <v>188</v>
      </c>
      <c r="AT93" s="23" t="s">
        <v>222</v>
      </c>
      <c r="AU93" s="23" t="s">
        <v>72</v>
      </c>
      <c r="AY93" s="23" t="s">
        <v>181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23" t="s">
        <v>80</v>
      </c>
      <c r="BK93" s="223">
        <f>ROUND(I93*H93,2)</f>
        <v>0</v>
      </c>
      <c r="BL93" s="23" t="s">
        <v>188</v>
      </c>
      <c r="BM93" s="23" t="s">
        <v>3141</v>
      </c>
    </row>
    <row r="94" s="1" customFormat="1">
      <c r="B94" s="45"/>
      <c r="C94" s="73"/>
      <c r="D94" s="226" t="s">
        <v>1253</v>
      </c>
      <c r="E94" s="73"/>
      <c r="F94" s="249" t="s">
        <v>3142</v>
      </c>
      <c r="G94" s="73"/>
      <c r="H94" s="73"/>
      <c r="I94" s="183"/>
      <c r="J94" s="73"/>
      <c r="K94" s="73"/>
      <c r="L94" s="71"/>
      <c r="M94" s="250"/>
      <c r="N94" s="46"/>
      <c r="O94" s="46"/>
      <c r="P94" s="46"/>
      <c r="Q94" s="46"/>
      <c r="R94" s="46"/>
      <c r="S94" s="46"/>
      <c r="T94" s="94"/>
      <c r="AT94" s="23" t="s">
        <v>1253</v>
      </c>
      <c r="AU94" s="23" t="s">
        <v>72</v>
      </c>
    </row>
    <row r="95" s="1" customFormat="1" ht="16.5" customHeight="1">
      <c r="B95" s="45"/>
      <c r="C95" s="236" t="s">
        <v>221</v>
      </c>
      <c r="D95" s="236" t="s">
        <v>222</v>
      </c>
      <c r="E95" s="237" t="s">
        <v>3143</v>
      </c>
      <c r="F95" s="238" t="s">
        <v>3144</v>
      </c>
      <c r="G95" s="239" t="s">
        <v>1734</v>
      </c>
      <c r="H95" s="240">
        <v>1</v>
      </c>
      <c r="I95" s="241"/>
      <c r="J95" s="242">
        <f>ROUND(I95*H95,2)</f>
        <v>0</v>
      </c>
      <c r="K95" s="238" t="s">
        <v>1685</v>
      </c>
      <c r="L95" s="71"/>
      <c r="M95" s="243" t="s">
        <v>21</v>
      </c>
      <c r="N95" s="244" t="s">
        <v>43</v>
      </c>
      <c r="O95" s="46"/>
      <c r="P95" s="221">
        <f>O95*H95</f>
        <v>0</v>
      </c>
      <c r="Q95" s="221">
        <v>0</v>
      </c>
      <c r="R95" s="221">
        <f>Q95*H95</f>
        <v>0</v>
      </c>
      <c r="S95" s="221">
        <v>0</v>
      </c>
      <c r="T95" s="222">
        <f>S95*H95</f>
        <v>0</v>
      </c>
      <c r="AR95" s="23" t="s">
        <v>188</v>
      </c>
      <c r="AT95" s="23" t="s">
        <v>222</v>
      </c>
      <c r="AU95" s="23" t="s">
        <v>72</v>
      </c>
      <c r="AY95" s="23" t="s">
        <v>181</v>
      </c>
      <c r="BE95" s="223">
        <f>IF(N95="základní",J95,0)</f>
        <v>0</v>
      </c>
      <c r="BF95" s="223">
        <f>IF(N95="snížená",J95,0)</f>
        <v>0</v>
      </c>
      <c r="BG95" s="223">
        <f>IF(N95="zákl. přenesená",J95,0)</f>
        <v>0</v>
      </c>
      <c r="BH95" s="223">
        <f>IF(N95="sníž. přenesená",J95,0)</f>
        <v>0</v>
      </c>
      <c r="BI95" s="223">
        <f>IF(N95="nulová",J95,0)</f>
        <v>0</v>
      </c>
      <c r="BJ95" s="23" t="s">
        <v>80</v>
      </c>
      <c r="BK95" s="223">
        <f>ROUND(I95*H95,2)</f>
        <v>0</v>
      </c>
      <c r="BL95" s="23" t="s">
        <v>188</v>
      </c>
      <c r="BM95" s="23" t="s">
        <v>3145</v>
      </c>
    </row>
    <row r="96" s="1" customFormat="1">
      <c r="B96" s="45"/>
      <c r="C96" s="73"/>
      <c r="D96" s="226" t="s">
        <v>1253</v>
      </c>
      <c r="E96" s="73"/>
      <c r="F96" s="249" t="s">
        <v>3146</v>
      </c>
      <c r="G96" s="73"/>
      <c r="H96" s="73"/>
      <c r="I96" s="183"/>
      <c r="J96" s="73"/>
      <c r="K96" s="73"/>
      <c r="L96" s="71"/>
      <c r="M96" s="250"/>
      <c r="N96" s="46"/>
      <c r="O96" s="46"/>
      <c r="P96" s="46"/>
      <c r="Q96" s="46"/>
      <c r="R96" s="46"/>
      <c r="S96" s="46"/>
      <c r="T96" s="94"/>
      <c r="AT96" s="23" t="s">
        <v>1253</v>
      </c>
      <c r="AU96" s="23" t="s">
        <v>72</v>
      </c>
    </row>
    <row r="97" s="1" customFormat="1" ht="16.5" customHeight="1">
      <c r="B97" s="45"/>
      <c r="C97" s="236" t="s">
        <v>227</v>
      </c>
      <c r="D97" s="236" t="s">
        <v>222</v>
      </c>
      <c r="E97" s="237" t="s">
        <v>3147</v>
      </c>
      <c r="F97" s="238" t="s">
        <v>3148</v>
      </c>
      <c r="G97" s="239" t="s">
        <v>1734</v>
      </c>
      <c r="H97" s="240">
        <v>1</v>
      </c>
      <c r="I97" s="241"/>
      <c r="J97" s="242">
        <f>ROUND(I97*H97,2)</f>
        <v>0</v>
      </c>
      <c r="K97" s="238" t="s">
        <v>1685</v>
      </c>
      <c r="L97" s="71"/>
      <c r="M97" s="243" t="s">
        <v>21</v>
      </c>
      <c r="N97" s="244" t="s">
        <v>43</v>
      </c>
      <c r="O97" s="46"/>
      <c r="P97" s="221">
        <f>O97*H97</f>
        <v>0</v>
      </c>
      <c r="Q97" s="221">
        <v>0</v>
      </c>
      <c r="R97" s="221">
        <f>Q97*H97</f>
        <v>0</v>
      </c>
      <c r="S97" s="221">
        <v>0</v>
      </c>
      <c r="T97" s="222">
        <f>S97*H97</f>
        <v>0</v>
      </c>
      <c r="AR97" s="23" t="s">
        <v>188</v>
      </c>
      <c r="AT97" s="23" t="s">
        <v>222</v>
      </c>
      <c r="AU97" s="23" t="s">
        <v>72</v>
      </c>
      <c r="AY97" s="23" t="s">
        <v>181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23" t="s">
        <v>80</v>
      </c>
      <c r="BK97" s="223">
        <f>ROUND(I97*H97,2)</f>
        <v>0</v>
      </c>
      <c r="BL97" s="23" t="s">
        <v>188</v>
      </c>
      <c r="BM97" s="23" t="s">
        <v>3149</v>
      </c>
    </row>
    <row r="98" s="1" customFormat="1">
      <c r="B98" s="45"/>
      <c r="C98" s="73"/>
      <c r="D98" s="226" t="s">
        <v>1253</v>
      </c>
      <c r="E98" s="73"/>
      <c r="F98" s="249" t="s">
        <v>3150</v>
      </c>
      <c r="G98" s="73"/>
      <c r="H98" s="73"/>
      <c r="I98" s="183"/>
      <c r="J98" s="73"/>
      <c r="K98" s="73"/>
      <c r="L98" s="71"/>
      <c r="M98" s="250"/>
      <c r="N98" s="46"/>
      <c r="O98" s="46"/>
      <c r="P98" s="46"/>
      <c r="Q98" s="46"/>
      <c r="R98" s="46"/>
      <c r="S98" s="46"/>
      <c r="T98" s="94"/>
      <c r="AT98" s="23" t="s">
        <v>1253</v>
      </c>
      <c r="AU98" s="23" t="s">
        <v>72</v>
      </c>
    </row>
    <row r="99" s="1" customFormat="1" ht="16.5" customHeight="1">
      <c r="B99" s="45"/>
      <c r="C99" s="236" t="s">
        <v>231</v>
      </c>
      <c r="D99" s="236" t="s">
        <v>222</v>
      </c>
      <c r="E99" s="237" t="s">
        <v>3151</v>
      </c>
      <c r="F99" s="238" t="s">
        <v>3152</v>
      </c>
      <c r="G99" s="239" t="s">
        <v>1734</v>
      </c>
      <c r="H99" s="240">
        <v>1</v>
      </c>
      <c r="I99" s="241"/>
      <c r="J99" s="242">
        <f>ROUND(I99*H99,2)</f>
        <v>0</v>
      </c>
      <c r="K99" s="238" t="s">
        <v>1685</v>
      </c>
      <c r="L99" s="71"/>
      <c r="M99" s="243" t="s">
        <v>21</v>
      </c>
      <c r="N99" s="244" t="s">
        <v>43</v>
      </c>
      <c r="O99" s="46"/>
      <c r="P99" s="221">
        <f>O99*H99</f>
        <v>0</v>
      </c>
      <c r="Q99" s="221">
        <v>0</v>
      </c>
      <c r="R99" s="221">
        <f>Q99*H99</f>
        <v>0</v>
      </c>
      <c r="S99" s="221">
        <v>0</v>
      </c>
      <c r="T99" s="222">
        <f>S99*H99</f>
        <v>0</v>
      </c>
      <c r="AR99" s="23" t="s">
        <v>188</v>
      </c>
      <c r="AT99" s="23" t="s">
        <v>222</v>
      </c>
      <c r="AU99" s="23" t="s">
        <v>72</v>
      </c>
      <c r="AY99" s="23" t="s">
        <v>181</v>
      </c>
      <c r="BE99" s="223">
        <f>IF(N99="základní",J99,0)</f>
        <v>0</v>
      </c>
      <c r="BF99" s="223">
        <f>IF(N99="snížená",J99,0)</f>
        <v>0</v>
      </c>
      <c r="BG99" s="223">
        <f>IF(N99="zákl. přenesená",J99,0)</f>
        <v>0</v>
      </c>
      <c r="BH99" s="223">
        <f>IF(N99="sníž. přenesená",J99,0)</f>
        <v>0</v>
      </c>
      <c r="BI99" s="223">
        <f>IF(N99="nulová",J99,0)</f>
        <v>0</v>
      </c>
      <c r="BJ99" s="23" t="s">
        <v>80</v>
      </c>
      <c r="BK99" s="223">
        <f>ROUND(I99*H99,2)</f>
        <v>0</v>
      </c>
      <c r="BL99" s="23" t="s">
        <v>188</v>
      </c>
      <c r="BM99" s="23" t="s">
        <v>3153</v>
      </c>
    </row>
    <row r="100" s="1" customFormat="1">
      <c r="B100" s="45"/>
      <c r="C100" s="73"/>
      <c r="D100" s="226" t="s">
        <v>1253</v>
      </c>
      <c r="E100" s="73"/>
      <c r="F100" s="249" t="s">
        <v>3154</v>
      </c>
      <c r="G100" s="73"/>
      <c r="H100" s="73"/>
      <c r="I100" s="183"/>
      <c r="J100" s="73"/>
      <c r="K100" s="73"/>
      <c r="L100" s="71"/>
      <c r="M100" s="250"/>
      <c r="N100" s="46"/>
      <c r="O100" s="46"/>
      <c r="P100" s="46"/>
      <c r="Q100" s="46"/>
      <c r="R100" s="46"/>
      <c r="S100" s="46"/>
      <c r="T100" s="94"/>
      <c r="AT100" s="23" t="s">
        <v>1253</v>
      </c>
      <c r="AU100" s="23" t="s">
        <v>72</v>
      </c>
    </row>
    <row r="101" s="1" customFormat="1" ht="16.5" customHeight="1">
      <c r="B101" s="45"/>
      <c r="C101" s="236" t="s">
        <v>235</v>
      </c>
      <c r="D101" s="236" t="s">
        <v>222</v>
      </c>
      <c r="E101" s="237" t="s">
        <v>3155</v>
      </c>
      <c r="F101" s="238" t="s">
        <v>3156</v>
      </c>
      <c r="G101" s="239" t="s">
        <v>1734</v>
      </c>
      <c r="H101" s="240">
        <v>5</v>
      </c>
      <c r="I101" s="241"/>
      <c r="J101" s="242">
        <f>ROUND(I101*H101,2)</f>
        <v>0</v>
      </c>
      <c r="K101" s="238" t="s">
        <v>1685</v>
      </c>
      <c r="L101" s="71"/>
      <c r="M101" s="243" t="s">
        <v>21</v>
      </c>
      <c r="N101" s="244" t="s">
        <v>43</v>
      </c>
      <c r="O101" s="46"/>
      <c r="P101" s="221">
        <f>O101*H101</f>
        <v>0</v>
      </c>
      <c r="Q101" s="221">
        <v>0</v>
      </c>
      <c r="R101" s="221">
        <f>Q101*H101</f>
        <v>0</v>
      </c>
      <c r="S101" s="221">
        <v>0</v>
      </c>
      <c r="T101" s="222">
        <f>S101*H101</f>
        <v>0</v>
      </c>
      <c r="AR101" s="23" t="s">
        <v>188</v>
      </c>
      <c r="AT101" s="23" t="s">
        <v>222</v>
      </c>
      <c r="AU101" s="23" t="s">
        <v>72</v>
      </c>
      <c r="AY101" s="23" t="s">
        <v>181</v>
      </c>
      <c r="BE101" s="223">
        <f>IF(N101="základní",J101,0)</f>
        <v>0</v>
      </c>
      <c r="BF101" s="223">
        <f>IF(N101="snížená",J101,0)</f>
        <v>0</v>
      </c>
      <c r="BG101" s="223">
        <f>IF(N101="zákl. přenesená",J101,0)</f>
        <v>0</v>
      </c>
      <c r="BH101" s="223">
        <f>IF(N101="sníž. přenesená",J101,0)</f>
        <v>0</v>
      </c>
      <c r="BI101" s="223">
        <f>IF(N101="nulová",J101,0)</f>
        <v>0</v>
      </c>
      <c r="BJ101" s="23" t="s">
        <v>80</v>
      </c>
      <c r="BK101" s="223">
        <f>ROUND(I101*H101,2)</f>
        <v>0</v>
      </c>
      <c r="BL101" s="23" t="s">
        <v>188</v>
      </c>
      <c r="BM101" s="23" t="s">
        <v>3157</v>
      </c>
    </row>
    <row r="102" s="1" customFormat="1">
      <c r="B102" s="45"/>
      <c r="C102" s="73"/>
      <c r="D102" s="226" t="s">
        <v>1253</v>
      </c>
      <c r="E102" s="73"/>
      <c r="F102" s="249" t="s">
        <v>3158</v>
      </c>
      <c r="G102" s="73"/>
      <c r="H102" s="73"/>
      <c r="I102" s="183"/>
      <c r="J102" s="73"/>
      <c r="K102" s="73"/>
      <c r="L102" s="71"/>
      <c r="M102" s="250"/>
      <c r="N102" s="46"/>
      <c r="O102" s="46"/>
      <c r="P102" s="46"/>
      <c r="Q102" s="46"/>
      <c r="R102" s="46"/>
      <c r="S102" s="46"/>
      <c r="T102" s="94"/>
      <c r="AT102" s="23" t="s">
        <v>1253</v>
      </c>
      <c r="AU102" s="23" t="s">
        <v>72</v>
      </c>
    </row>
    <row r="103" s="1" customFormat="1" ht="16.5" customHeight="1">
      <c r="B103" s="45"/>
      <c r="C103" s="236" t="s">
        <v>239</v>
      </c>
      <c r="D103" s="236" t="s">
        <v>222</v>
      </c>
      <c r="E103" s="237" t="s">
        <v>3159</v>
      </c>
      <c r="F103" s="238" t="s">
        <v>3160</v>
      </c>
      <c r="G103" s="239" t="s">
        <v>1734</v>
      </c>
      <c r="H103" s="240">
        <v>2</v>
      </c>
      <c r="I103" s="241"/>
      <c r="J103" s="242">
        <f>ROUND(I103*H103,2)</f>
        <v>0</v>
      </c>
      <c r="K103" s="238" t="s">
        <v>1685</v>
      </c>
      <c r="L103" s="71"/>
      <c r="M103" s="243" t="s">
        <v>21</v>
      </c>
      <c r="N103" s="244" t="s">
        <v>43</v>
      </c>
      <c r="O103" s="46"/>
      <c r="P103" s="221">
        <f>O103*H103</f>
        <v>0</v>
      </c>
      <c r="Q103" s="221">
        <v>0</v>
      </c>
      <c r="R103" s="221">
        <f>Q103*H103</f>
        <v>0</v>
      </c>
      <c r="S103" s="221">
        <v>0</v>
      </c>
      <c r="T103" s="222">
        <f>S103*H103</f>
        <v>0</v>
      </c>
      <c r="AR103" s="23" t="s">
        <v>188</v>
      </c>
      <c r="AT103" s="23" t="s">
        <v>222</v>
      </c>
      <c r="AU103" s="23" t="s">
        <v>72</v>
      </c>
      <c r="AY103" s="23" t="s">
        <v>181</v>
      </c>
      <c r="BE103" s="223">
        <f>IF(N103="základní",J103,0)</f>
        <v>0</v>
      </c>
      <c r="BF103" s="223">
        <f>IF(N103="snížená",J103,0)</f>
        <v>0</v>
      </c>
      <c r="BG103" s="223">
        <f>IF(N103="zákl. přenesená",J103,0)</f>
        <v>0</v>
      </c>
      <c r="BH103" s="223">
        <f>IF(N103="sníž. přenesená",J103,0)</f>
        <v>0</v>
      </c>
      <c r="BI103" s="223">
        <f>IF(N103="nulová",J103,0)</f>
        <v>0</v>
      </c>
      <c r="BJ103" s="23" t="s">
        <v>80</v>
      </c>
      <c r="BK103" s="223">
        <f>ROUND(I103*H103,2)</f>
        <v>0</v>
      </c>
      <c r="BL103" s="23" t="s">
        <v>188</v>
      </c>
      <c r="BM103" s="23" t="s">
        <v>3161</v>
      </c>
    </row>
    <row r="104" s="1" customFormat="1">
      <c r="B104" s="45"/>
      <c r="C104" s="73"/>
      <c r="D104" s="226" t="s">
        <v>1253</v>
      </c>
      <c r="E104" s="73"/>
      <c r="F104" s="249" t="s">
        <v>3162</v>
      </c>
      <c r="G104" s="73"/>
      <c r="H104" s="73"/>
      <c r="I104" s="183"/>
      <c r="J104" s="73"/>
      <c r="K104" s="73"/>
      <c r="L104" s="71"/>
      <c r="M104" s="250"/>
      <c r="N104" s="46"/>
      <c r="O104" s="46"/>
      <c r="P104" s="46"/>
      <c r="Q104" s="46"/>
      <c r="R104" s="46"/>
      <c r="S104" s="46"/>
      <c r="T104" s="94"/>
      <c r="AT104" s="23" t="s">
        <v>1253</v>
      </c>
      <c r="AU104" s="23" t="s">
        <v>72</v>
      </c>
    </row>
    <row r="105" s="1" customFormat="1" ht="16.5" customHeight="1">
      <c r="B105" s="45"/>
      <c r="C105" s="236" t="s">
        <v>10</v>
      </c>
      <c r="D105" s="236" t="s">
        <v>222</v>
      </c>
      <c r="E105" s="237" t="s">
        <v>3163</v>
      </c>
      <c r="F105" s="238" t="s">
        <v>3160</v>
      </c>
      <c r="G105" s="239" t="s">
        <v>1734</v>
      </c>
      <c r="H105" s="240">
        <v>2</v>
      </c>
      <c r="I105" s="241"/>
      <c r="J105" s="242">
        <f>ROUND(I105*H105,2)</f>
        <v>0</v>
      </c>
      <c r="K105" s="238" t="s">
        <v>1685</v>
      </c>
      <c r="L105" s="71"/>
      <c r="M105" s="243" t="s">
        <v>21</v>
      </c>
      <c r="N105" s="244" t="s">
        <v>43</v>
      </c>
      <c r="O105" s="46"/>
      <c r="P105" s="221">
        <f>O105*H105</f>
        <v>0</v>
      </c>
      <c r="Q105" s="221">
        <v>0</v>
      </c>
      <c r="R105" s="221">
        <f>Q105*H105</f>
        <v>0</v>
      </c>
      <c r="S105" s="221">
        <v>0</v>
      </c>
      <c r="T105" s="222">
        <f>S105*H105</f>
        <v>0</v>
      </c>
      <c r="AR105" s="23" t="s">
        <v>188</v>
      </c>
      <c r="AT105" s="23" t="s">
        <v>222</v>
      </c>
      <c r="AU105" s="23" t="s">
        <v>72</v>
      </c>
      <c r="AY105" s="23" t="s">
        <v>181</v>
      </c>
      <c r="BE105" s="223">
        <f>IF(N105="základní",J105,0)</f>
        <v>0</v>
      </c>
      <c r="BF105" s="223">
        <f>IF(N105="snížená",J105,0)</f>
        <v>0</v>
      </c>
      <c r="BG105" s="223">
        <f>IF(N105="zákl. přenesená",J105,0)</f>
        <v>0</v>
      </c>
      <c r="BH105" s="223">
        <f>IF(N105="sníž. přenesená",J105,0)</f>
        <v>0</v>
      </c>
      <c r="BI105" s="223">
        <f>IF(N105="nulová",J105,0)</f>
        <v>0</v>
      </c>
      <c r="BJ105" s="23" t="s">
        <v>80</v>
      </c>
      <c r="BK105" s="223">
        <f>ROUND(I105*H105,2)</f>
        <v>0</v>
      </c>
      <c r="BL105" s="23" t="s">
        <v>188</v>
      </c>
      <c r="BM105" s="23" t="s">
        <v>3164</v>
      </c>
    </row>
    <row r="106" s="1" customFormat="1">
      <c r="B106" s="45"/>
      <c r="C106" s="73"/>
      <c r="D106" s="226" t="s">
        <v>1253</v>
      </c>
      <c r="E106" s="73"/>
      <c r="F106" s="249" t="s">
        <v>3150</v>
      </c>
      <c r="G106" s="73"/>
      <c r="H106" s="73"/>
      <c r="I106" s="183"/>
      <c r="J106" s="73"/>
      <c r="K106" s="73"/>
      <c r="L106" s="71"/>
      <c r="M106" s="250"/>
      <c r="N106" s="46"/>
      <c r="O106" s="46"/>
      <c r="P106" s="46"/>
      <c r="Q106" s="46"/>
      <c r="R106" s="46"/>
      <c r="S106" s="46"/>
      <c r="T106" s="94"/>
      <c r="AT106" s="23" t="s">
        <v>1253</v>
      </c>
      <c r="AU106" s="23" t="s">
        <v>72</v>
      </c>
    </row>
    <row r="107" s="1" customFormat="1" ht="16.5" customHeight="1">
      <c r="B107" s="45"/>
      <c r="C107" s="236" t="s">
        <v>248</v>
      </c>
      <c r="D107" s="236" t="s">
        <v>222</v>
      </c>
      <c r="E107" s="237" t="s">
        <v>3165</v>
      </c>
      <c r="F107" s="238" t="s">
        <v>3160</v>
      </c>
      <c r="G107" s="239" t="s">
        <v>1734</v>
      </c>
      <c r="H107" s="240">
        <v>1</v>
      </c>
      <c r="I107" s="241"/>
      <c r="J107" s="242">
        <f>ROUND(I107*H107,2)</f>
        <v>0</v>
      </c>
      <c r="K107" s="238" t="s">
        <v>1685</v>
      </c>
      <c r="L107" s="71"/>
      <c r="M107" s="243" t="s">
        <v>21</v>
      </c>
      <c r="N107" s="244" t="s">
        <v>43</v>
      </c>
      <c r="O107" s="46"/>
      <c r="P107" s="221">
        <f>O107*H107</f>
        <v>0</v>
      </c>
      <c r="Q107" s="221">
        <v>0</v>
      </c>
      <c r="R107" s="221">
        <f>Q107*H107</f>
        <v>0</v>
      </c>
      <c r="S107" s="221">
        <v>0</v>
      </c>
      <c r="T107" s="222">
        <f>S107*H107</f>
        <v>0</v>
      </c>
      <c r="AR107" s="23" t="s">
        <v>188</v>
      </c>
      <c r="AT107" s="23" t="s">
        <v>222</v>
      </c>
      <c r="AU107" s="23" t="s">
        <v>72</v>
      </c>
      <c r="AY107" s="23" t="s">
        <v>181</v>
      </c>
      <c r="BE107" s="223">
        <f>IF(N107="základní",J107,0)</f>
        <v>0</v>
      </c>
      <c r="BF107" s="223">
        <f>IF(N107="snížená",J107,0)</f>
        <v>0</v>
      </c>
      <c r="BG107" s="223">
        <f>IF(N107="zákl. přenesená",J107,0)</f>
        <v>0</v>
      </c>
      <c r="BH107" s="223">
        <f>IF(N107="sníž. přenesená",J107,0)</f>
        <v>0</v>
      </c>
      <c r="BI107" s="223">
        <f>IF(N107="nulová",J107,0)</f>
        <v>0</v>
      </c>
      <c r="BJ107" s="23" t="s">
        <v>80</v>
      </c>
      <c r="BK107" s="223">
        <f>ROUND(I107*H107,2)</f>
        <v>0</v>
      </c>
      <c r="BL107" s="23" t="s">
        <v>188</v>
      </c>
      <c r="BM107" s="23" t="s">
        <v>3166</v>
      </c>
    </row>
    <row r="108" s="1" customFormat="1">
      <c r="B108" s="45"/>
      <c r="C108" s="73"/>
      <c r="D108" s="226" t="s">
        <v>1253</v>
      </c>
      <c r="E108" s="73"/>
      <c r="F108" s="249" t="s">
        <v>3167</v>
      </c>
      <c r="G108" s="73"/>
      <c r="H108" s="73"/>
      <c r="I108" s="183"/>
      <c r="J108" s="73"/>
      <c r="K108" s="73"/>
      <c r="L108" s="71"/>
      <c r="M108" s="250"/>
      <c r="N108" s="46"/>
      <c r="O108" s="46"/>
      <c r="P108" s="46"/>
      <c r="Q108" s="46"/>
      <c r="R108" s="46"/>
      <c r="S108" s="46"/>
      <c r="T108" s="94"/>
      <c r="AT108" s="23" t="s">
        <v>1253</v>
      </c>
      <c r="AU108" s="23" t="s">
        <v>72</v>
      </c>
    </row>
    <row r="109" s="1" customFormat="1" ht="16.5" customHeight="1">
      <c r="B109" s="45"/>
      <c r="C109" s="236" t="s">
        <v>253</v>
      </c>
      <c r="D109" s="236" t="s">
        <v>222</v>
      </c>
      <c r="E109" s="237" t="s">
        <v>3168</v>
      </c>
      <c r="F109" s="238" t="s">
        <v>3169</v>
      </c>
      <c r="G109" s="239" t="s">
        <v>1734</v>
      </c>
      <c r="H109" s="240">
        <v>1</v>
      </c>
      <c r="I109" s="241"/>
      <c r="J109" s="242">
        <f>ROUND(I109*H109,2)</f>
        <v>0</v>
      </c>
      <c r="K109" s="238" t="s">
        <v>1685</v>
      </c>
      <c r="L109" s="71"/>
      <c r="M109" s="243" t="s">
        <v>21</v>
      </c>
      <c r="N109" s="244" t="s">
        <v>43</v>
      </c>
      <c r="O109" s="46"/>
      <c r="P109" s="221">
        <f>O109*H109</f>
        <v>0</v>
      </c>
      <c r="Q109" s="221">
        <v>0</v>
      </c>
      <c r="R109" s="221">
        <f>Q109*H109</f>
        <v>0</v>
      </c>
      <c r="S109" s="221">
        <v>0</v>
      </c>
      <c r="T109" s="222">
        <f>S109*H109</f>
        <v>0</v>
      </c>
      <c r="AR109" s="23" t="s">
        <v>188</v>
      </c>
      <c r="AT109" s="23" t="s">
        <v>222</v>
      </c>
      <c r="AU109" s="23" t="s">
        <v>72</v>
      </c>
      <c r="AY109" s="23" t="s">
        <v>181</v>
      </c>
      <c r="BE109" s="223">
        <f>IF(N109="základní",J109,0)</f>
        <v>0</v>
      </c>
      <c r="BF109" s="223">
        <f>IF(N109="snížená",J109,0)</f>
        <v>0</v>
      </c>
      <c r="BG109" s="223">
        <f>IF(N109="zákl. přenesená",J109,0)</f>
        <v>0</v>
      </c>
      <c r="BH109" s="223">
        <f>IF(N109="sníž. přenesená",J109,0)</f>
        <v>0</v>
      </c>
      <c r="BI109" s="223">
        <f>IF(N109="nulová",J109,0)</f>
        <v>0</v>
      </c>
      <c r="BJ109" s="23" t="s">
        <v>80</v>
      </c>
      <c r="BK109" s="223">
        <f>ROUND(I109*H109,2)</f>
        <v>0</v>
      </c>
      <c r="BL109" s="23" t="s">
        <v>188</v>
      </c>
      <c r="BM109" s="23" t="s">
        <v>3170</v>
      </c>
    </row>
    <row r="110" s="1" customFormat="1">
      <c r="B110" s="45"/>
      <c r="C110" s="73"/>
      <c r="D110" s="226" t="s">
        <v>1253</v>
      </c>
      <c r="E110" s="73"/>
      <c r="F110" s="249" t="s">
        <v>3171</v>
      </c>
      <c r="G110" s="73"/>
      <c r="H110" s="73"/>
      <c r="I110" s="183"/>
      <c r="J110" s="73"/>
      <c r="K110" s="73"/>
      <c r="L110" s="71"/>
      <c r="M110" s="250"/>
      <c r="N110" s="46"/>
      <c r="O110" s="46"/>
      <c r="P110" s="46"/>
      <c r="Q110" s="46"/>
      <c r="R110" s="46"/>
      <c r="S110" s="46"/>
      <c r="T110" s="94"/>
      <c r="AT110" s="23" t="s">
        <v>1253</v>
      </c>
      <c r="AU110" s="23" t="s">
        <v>72</v>
      </c>
    </row>
    <row r="111" s="1" customFormat="1" ht="16.5" customHeight="1">
      <c r="B111" s="45"/>
      <c r="C111" s="236" t="s">
        <v>259</v>
      </c>
      <c r="D111" s="236" t="s">
        <v>222</v>
      </c>
      <c r="E111" s="237" t="s">
        <v>3172</v>
      </c>
      <c r="F111" s="238" t="s">
        <v>3173</v>
      </c>
      <c r="G111" s="239" t="s">
        <v>1734</v>
      </c>
      <c r="H111" s="240">
        <v>1</v>
      </c>
      <c r="I111" s="241"/>
      <c r="J111" s="242">
        <f>ROUND(I111*H111,2)</f>
        <v>0</v>
      </c>
      <c r="K111" s="238" t="s">
        <v>1685</v>
      </c>
      <c r="L111" s="71"/>
      <c r="M111" s="243" t="s">
        <v>21</v>
      </c>
      <c r="N111" s="244" t="s">
        <v>43</v>
      </c>
      <c r="O111" s="46"/>
      <c r="P111" s="221">
        <f>O111*H111</f>
        <v>0</v>
      </c>
      <c r="Q111" s="221">
        <v>0</v>
      </c>
      <c r="R111" s="221">
        <f>Q111*H111</f>
        <v>0</v>
      </c>
      <c r="S111" s="221">
        <v>0</v>
      </c>
      <c r="T111" s="222">
        <f>S111*H111</f>
        <v>0</v>
      </c>
      <c r="AR111" s="23" t="s">
        <v>188</v>
      </c>
      <c r="AT111" s="23" t="s">
        <v>222</v>
      </c>
      <c r="AU111" s="23" t="s">
        <v>72</v>
      </c>
      <c r="AY111" s="23" t="s">
        <v>181</v>
      </c>
      <c r="BE111" s="223">
        <f>IF(N111="základní",J111,0)</f>
        <v>0</v>
      </c>
      <c r="BF111" s="223">
        <f>IF(N111="snížená",J111,0)</f>
        <v>0</v>
      </c>
      <c r="BG111" s="223">
        <f>IF(N111="zákl. přenesená",J111,0)</f>
        <v>0</v>
      </c>
      <c r="BH111" s="223">
        <f>IF(N111="sníž. přenesená",J111,0)</f>
        <v>0</v>
      </c>
      <c r="BI111" s="223">
        <f>IF(N111="nulová",J111,0)</f>
        <v>0</v>
      </c>
      <c r="BJ111" s="23" t="s">
        <v>80</v>
      </c>
      <c r="BK111" s="223">
        <f>ROUND(I111*H111,2)</f>
        <v>0</v>
      </c>
      <c r="BL111" s="23" t="s">
        <v>188</v>
      </c>
      <c r="BM111" s="23" t="s">
        <v>3174</v>
      </c>
    </row>
    <row r="112" s="1" customFormat="1">
      <c r="B112" s="45"/>
      <c r="C112" s="73"/>
      <c r="D112" s="226" t="s">
        <v>1253</v>
      </c>
      <c r="E112" s="73"/>
      <c r="F112" s="249" t="s">
        <v>3175</v>
      </c>
      <c r="G112" s="73"/>
      <c r="H112" s="73"/>
      <c r="I112" s="183"/>
      <c r="J112" s="73"/>
      <c r="K112" s="73"/>
      <c r="L112" s="71"/>
      <c r="M112" s="250"/>
      <c r="N112" s="46"/>
      <c r="O112" s="46"/>
      <c r="P112" s="46"/>
      <c r="Q112" s="46"/>
      <c r="R112" s="46"/>
      <c r="S112" s="46"/>
      <c r="T112" s="94"/>
      <c r="AT112" s="23" t="s">
        <v>1253</v>
      </c>
      <c r="AU112" s="23" t="s">
        <v>72</v>
      </c>
    </row>
    <row r="113" s="1" customFormat="1" ht="16.5" customHeight="1">
      <c r="B113" s="45"/>
      <c r="C113" s="236" t="s">
        <v>263</v>
      </c>
      <c r="D113" s="236" t="s">
        <v>222</v>
      </c>
      <c r="E113" s="237" t="s">
        <v>3176</v>
      </c>
      <c r="F113" s="238" t="s">
        <v>3177</v>
      </c>
      <c r="G113" s="239" t="s">
        <v>1734</v>
      </c>
      <c r="H113" s="240">
        <v>7</v>
      </c>
      <c r="I113" s="241"/>
      <c r="J113" s="242">
        <f>ROUND(I113*H113,2)</f>
        <v>0</v>
      </c>
      <c r="K113" s="238" t="s">
        <v>1685</v>
      </c>
      <c r="L113" s="71"/>
      <c r="M113" s="243" t="s">
        <v>21</v>
      </c>
      <c r="N113" s="244" t="s">
        <v>43</v>
      </c>
      <c r="O113" s="46"/>
      <c r="P113" s="221">
        <f>O113*H113</f>
        <v>0</v>
      </c>
      <c r="Q113" s="221">
        <v>0</v>
      </c>
      <c r="R113" s="221">
        <f>Q113*H113</f>
        <v>0</v>
      </c>
      <c r="S113" s="221">
        <v>0</v>
      </c>
      <c r="T113" s="222">
        <f>S113*H113</f>
        <v>0</v>
      </c>
      <c r="AR113" s="23" t="s">
        <v>188</v>
      </c>
      <c r="AT113" s="23" t="s">
        <v>222</v>
      </c>
      <c r="AU113" s="23" t="s">
        <v>72</v>
      </c>
      <c r="AY113" s="23" t="s">
        <v>181</v>
      </c>
      <c r="BE113" s="223">
        <f>IF(N113="základní",J113,0)</f>
        <v>0</v>
      </c>
      <c r="BF113" s="223">
        <f>IF(N113="snížená",J113,0)</f>
        <v>0</v>
      </c>
      <c r="BG113" s="223">
        <f>IF(N113="zákl. přenesená",J113,0)</f>
        <v>0</v>
      </c>
      <c r="BH113" s="223">
        <f>IF(N113="sníž. přenesená",J113,0)</f>
        <v>0</v>
      </c>
      <c r="BI113" s="223">
        <f>IF(N113="nulová",J113,0)</f>
        <v>0</v>
      </c>
      <c r="BJ113" s="23" t="s">
        <v>80</v>
      </c>
      <c r="BK113" s="223">
        <f>ROUND(I113*H113,2)</f>
        <v>0</v>
      </c>
      <c r="BL113" s="23" t="s">
        <v>188</v>
      </c>
      <c r="BM113" s="23" t="s">
        <v>3178</v>
      </c>
    </row>
    <row r="114" s="1" customFormat="1">
      <c r="B114" s="45"/>
      <c r="C114" s="73"/>
      <c r="D114" s="226" t="s">
        <v>1253</v>
      </c>
      <c r="E114" s="73"/>
      <c r="F114" s="249" t="s">
        <v>3179</v>
      </c>
      <c r="G114" s="73"/>
      <c r="H114" s="73"/>
      <c r="I114" s="183"/>
      <c r="J114" s="73"/>
      <c r="K114" s="73"/>
      <c r="L114" s="71"/>
      <c r="M114" s="250"/>
      <c r="N114" s="46"/>
      <c r="O114" s="46"/>
      <c r="P114" s="46"/>
      <c r="Q114" s="46"/>
      <c r="R114" s="46"/>
      <c r="S114" s="46"/>
      <c r="T114" s="94"/>
      <c r="AT114" s="23" t="s">
        <v>1253</v>
      </c>
      <c r="AU114" s="23" t="s">
        <v>72</v>
      </c>
    </row>
    <row r="115" s="1" customFormat="1" ht="16.5" customHeight="1">
      <c r="B115" s="45"/>
      <c r="C115" s="236" t="s">
        <v>267</v>
      </c>
      <c r="D115" s="236" t="s">
        <v>222</v>
      </c>
      <c r="E115" s="237" t="s">
        <v>3180</v>
      </c>
      <c r="F115" s="238" t="s">
        <v>3181</v>
      </c>
      <c r="G115" s="239" t="s">
        <v>1734</v>
      </c>
      <c r="H115" s="240">
        <v>3</v>
      </c>
      <c r="I115" s="241"/>
      <c r="J115" s="242">
        <f>ROUND(I115*H115,2)</f>
        <v>0</v>
      </c>
      <c r="K115" s="238" t="s">
        <v>1685</v>
      </c>
      <c r="L115" s="71"/>
      <c r="M115" s="243" t="s">
        <v>21</v>
      </c>
      <c r="N115" s="244" t="s">
        <v>43</v>
      </c>
      <c r="O115" s="46"/>
      <c r="P115" s="221">
        <f>O115*H115</f>
        <v>0</v>
      </c>
      <c r="Q115" s="221">
        <v>0</v>
      </c>
      <c r="R115" s="221">
        <f>Q115*H115</f>
        <v>0</v>
      </c>
      <c r="S115" s="221">
        <v>0</v>
      </c>
      <c r="T115" s="222">
        <f>S115*H115</f>
        <v>0</v>
      </c>
      <c r="AR115" s="23" t="s">
        <v>188</v>
      </c>
      <c r="AT115" s="23" t="s">
        <v>222</v>
      </c>
      <c r="AU115" s="23" t="s">
        <v>72</v>
      </c>
      <c r="AY115" s="23" t="s">
        <v>181</v>
      </c>
      <c r="BE115" s="223">
        <f>IF(N115="základní",J115,0)</f>
        <v>0</v>
      </c>
      <c r="BF115" s="223">
        <f>IF(N115="snížená",J115,0)</f>
        <v>0</v>
      </c>
      <c r="BG115" s="223">
        <f>IF(N115="zákl. přenesená",J115,0)</f>
        <v>0</v>
      </c>
      <c r="BH115" s="223">
        <f>IF(N115="sníž. přenesená",J115,0)</f>
        <v>0</v>
      </c>
      <c r="BI115" s="223">
        <f>IF(N115="nulová",J115,0)</f>
        <v>0</v>
      </c>
      <c r="BJ115" s="23" t="s">
        <v>80</v>
      </c>
      <c r="BK115" s="223">
        <f>ROUND(I115*H115,2)</f>
        <v>0</v>
      </c>
      <c r="BL115" s="23" t="s">
        <v>188</v>
      </c>
      <c r="BM115" s="23" t="s">
        <v>3182</v>
      </c>
    </row>
    <row r="116" s="1" customFormat="1">
      <c r="B116" s="45"/>
      <c r="C116" s="73"/>
      <c r="D116" s="226" t="s">
        <v>1253</v>
      </c>
      <c r="E116" s="73"/>
      <c r="F116" s="249" t="s">
        <v>3179</v>
      </c>
      <c r="G116" s="73"/>
      <c r="H116" s="73"/>
      <c r="I116" s="183"/>
      <c r="J116" s="73"/>
      <c r="K116" s="73"/>
      <c r="L116" s="71"/>
      <c r="M116" s="250"/>
      <c r="N116" s="46"/>
      <c r="O116" s="46"/>
      <c r="P116" s="46"/>
      <c r="Q116" s="46"/>
      <c r="R116" s="46"/>
      <c r="S116" s="46"/>
      <c r="T116" s="94"/>
      <c r="AT116" s="23" t="s">
        <v>1253</v>
      </c>
      <c r="AU116" s="23" t="s">
        <v>72</v>
      </c>
    </row>
    <row r="117" s="1" customFormat="1" ht="16.5" customHeight="1">
      <c r="B117" s="45"/>
      <c r="C117" s="236" t="s">
        <v>9</v>
      </c>
      <c r="D117" s="236" t="s">
        <v>222</v>
      </c>
      <c r="E117" s="237" t="s">
        <v>3183</v>
      </c>
      <c r="F117" s="238" t="s">
        <v>3184</v>
      </c>
      <c r="G117" s="239" t="s">
        <v>1734</v>
      </c>
      <c r="H117" s="240">
        <v>1</v>
      </c>
      <c r="I117" s="241"/>
      <c r="J117" s="242">
        <f>ROUND(I117*H117,2)</f>
        <v>0</v>
      </c>
      <c r="K117" s="238" t="s">
        <v>1685</v>
      </c>
      <c r="L117" s="71"/>
      <c r="M117" s="243" t="s">
        <v>21</v>
      </c>
      <c r="N117" s="244" t="s">
        <v>43</v>
      </c>
      <c r="O117" s="46"/>
      <c r="P117" s="221">
        <f>O117*H117</f>
        <v>0</v>
      </c>
      <c r="Q117" s="221">
        <v>0</v>
      </c>
      <c r="R117" s="221">
        <f>Q117*H117</f>
        <v>0</v>
      </c>
      <c r="S117" s="221">
        <v>0</v>
      </c>
      <c r="T117" s="222">
        <f>S117*H117</f>
        <v>0</v>
      </c>
      <c r="AR117" s="23" t="s">
        <v>188</v>
      </c>
      <c r="AT117" s="23" t="s">
        <v>222</v>
      </c>
      <c r="AU117" s="23" t="s">
        <v>72</v>
      </c>
      <c r="AY117" s="23" t="s">
        <v>181</v>
      </c>
      <c r="BE117" s="223">
        <f>IF(N117="základní",J117,0)</f>
        <v>0</v>
      </c>
      <c r="BF117" s="223">
        <f>IF(N117="snížená",J117,0)</f>
        <v>0</v>
      </c>
      <c r="BG117" s="223">
        <f>IF(N117="zákl. přenesená",J117,0)</f>
        <v>0</v>
      </c>
      <c r="BH117" s="223">
        <f>IF(N117="sníž. přenesená",J117,0)</f>
        <v>0</v>
      </c>
      <c r="BI117" s="223">
        <f>IF(N117="nulová",J117,0)</f>
        <v>0</v>
      </c>
      <c r="BJ117" s="23" t="s">
        <v>80</v>
      </c>
      <c r="BK117" s="223">
        <f>ROUND(I117*H117,2)</f>
        <v>0</v>
      </c>
      <c r="BL117" s="23" t="s">
        <v>188</v>
      </c>
      <c r="BM117" s="23" t="s">
        <v>3185</v>
      </c>
    </row>
    <row r="118" s="1" customFormat="1">
      <c r="B118" s="45"/>
      <c r="C118" s="73"/>
      <c r="D118" s="226" t="s">
        <v>1253</v>
      </c>
      <c r="E118" s="73"/>
      <c r="F118" s="249" t="s">
        <v>3186</v>
      </c>
      <c r="G118" s="73"/>
      <c r="H118" s="73"/>
      <c r="I118" s="183"/>
      <c r="J118" s="73"/>
      <c r="K118" s="73"/>
      <c r="L118" s="71"/>
      <c r="M118" s="250"/>
      <c r="N118" s="46"/>
      <c r="O118" s="46"/>
      <c r="P118" s="46"/>
      <c r="Q118" s="46"/>
      <c r="R118" s="46"/>
      <c r="S118" s="46"/>
      <c r="T118" s="94"/>
      <c r="AT118" s="23" t="s">
        <v>1253</v>
      </c>
      <c r="AU118" s="23" t="s">
        <v>72</v>
      </c>
    </row>
    <row r="119" s="1" customFormat="1" ht="16.5" customHeight="1">
      <c r="B119" s="45"/>
      <c r="C119" s="236" t="s">
        <v>274</v>
      </c>
      <c r="D119" s="236" t="s">
        <v>222</v>
      </c>
      <c r="E119" s="237" t="s">
        <v>3187</v>
      </c>
      <c r="F119" s="238" t="s">
        <v>3184</v>
      </c>
      <c r="G119" s="239" t="s">
        <v>1734</v>
      </c>
      <c r="H119" s="240">
        <v>3</v>
      </c>
      <c r="I119" s="241"/>
      <c r="J119" s="242">
        <f>ROUND(I119*H119,2)</f>
        <v>0</v>
      </c>
      <c r="K119" s="238" t="s">
        <v>1685</v>
      </c>
      <c r="L119" s="71"/>
      <c r="M119" s="243" t="s">
        <v>21</v>
      </c>
      <c r="N119" s="244" t="s">
        <v>43</v>
      </c>
      <c r="O119" s="46"/>
      <c r="P119" s="221">
        <f>O119*H119</f>
        <v>0</v>
      </c>
      <c r="Q119" s="221">
        <v>0</v>
      </c>
      <c r="R119" s="221">
        <f>Q119*H119</f>
        <v>0</v>
      </c>
      <c r="S119" s="221">
        <v>0</v>
      </c>
      <c r="T119" s="222">
        <f>S119*H119</f>
        <v>0</v>
      </c>
      <c r="AR119" s="23" t="s">
        <v>188</v>
      </c>
      <c r="AT119" s="23" t="s">
        <v>222</v>
      </c>
      <c r="AU119" s="23" t="s">
        <v>72</v>
      </c>
      <c r="AY119" s="23" t="s">
        <v>181</v>
      </c>
      <c r="BE119" s="223">
        <f>IF(N119="základní",J119,0)</f>
        <v>0</v>
      </c>
      <c r="BF119" s="223">
        <f>IF(N119="snížená",J119,0)</f>
        <v>0</v>
      </c>
      <c r="BG119" s="223">
        <f>IF(N119="zákl. přenesená",J119,0)</f>
        <v>0</v>
      </c>
      <c r="BH119" s="223">
        <f>IF(N119="sníž. přenesená",J119,0)</f>
        <v>0</v>
      </c>
      <c r="BI119" s="223">
        <f>IF(N119="nulová",J119,0)</f>
        <v>0</v>
      </c>
      <c r="BJ119" s="23" t="s">
        <v>80</v>
      </c>
      <c r="BK119" s="223">
        <f>ROUND(I119*H119,2)</f>
        <v>0</v>
      </c>
      <c r="BL119" s="23" t="s">
        <v>188</v>
      </c>
      <c r="BM119" s="23" t="s">
        <v>3188</v>
      </c>
    </row>
    <row r="120" s="1" customFormat="1">
      <c r="B120" s="45"/>
      <c r="C120" s="73"/>
      <c r="D120" s="226" t="s">
        <v>1253</v>
      </c>
      <c r="E120" s="73"/>
      <c r="F120" s="249" t="s">
        <v>3189</v>
      </c>
      <c r="G120" s="73"/>
      <c r="H120" s="73"/>
      <c r="I120" s="183"/>
      <c r="J120" s="73"/>
      <c r="K120" s="73"/>
      <c r="L120" s="71"/>
      <c r="M120" s="250"/>
      <c r="N120" s="46"/>
      <c r="O120" s="46"/>
      <c r="P120" s="46"/>
      <c r="Q120" s="46"/>
      <c r="R120" s="46"/>
      <c r="S120" s="46"/>
      <c r="T120" s="94"/>
      <c r="AT120" s="23" t="s">
        <v>1253</v>
      </c>
      <c r="AU120" s="23" t="s">
        <v>72</v>
      </c>
    </row>
    <row r="121" s="1" customFormat="1" ht="16.5" customHeight="1">
      <c r="B121" s="45"/>
      <c r="C121" s="236" t="s">
        <v>281</v>
      </c>
      <c r="D121" s="236" t="s">
        <v>222</v>
      </c>
      <c r="E121" s="237" t="s">
        <v>3190</v>
      </c>
      <c r="F121" s="238" t="s">
        <v>3191</v>
      </c>
      <c r="G121" s="239" t="s">
        <v>1734</v>
      </c>
      <c r="H121" s="240">
        <v>3</v>
      </c>
      <c r="I121" s="241"/>
      <c r="J121" s="242">
        <f>ROUND(I121*H121,2)</f>
        <v>0</v>
      </c>
      <c r="K121" s="238" t="s">
        <v>1685</v>
      </c>
      <c r="L121" s="71"/>
      <c r="M121" s="243" t="s">
        <v>21</v>
      </c>
      <c r="N121" s="244" t="s">
        <v>43</v>
      </c>
      <c r="O121" s="46"/>
      <c r="P121" s="221">
        <f>O121*H121</f>
        <v>0</v>
      </c>
      <c r="Q121" s="221">
        <v>0</v>
      </c>
      <c r="R121" s="221">
        <f>Q121*H121</f>
        <v>0</v>
      </c>
      <c r="S121" s="221">
        <v>0</v>
      </c>
      <c r="T121" s="222">
        <f>S121*H121</f>
        <v>0</v>
      </c>
      <c r="AR121" s="23" t="s">
        <v>188</v>
      </c>
      <c r="AT121" s="23" t="s">
        <v>222</v>
      </c>
      <c r="AU121" s="23" t="s">
        <v>72</v>
      </c>
      <c r="AY121" s="23" t="s">
        <v>181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23" t="s">
        <v>80</v>
      </c>
      <c r="BK121" s="223">
        <f>ROUND(I121*H121,2)</f>
        <v>0</v>
      </c>
      <c r="BL121" s="23" t="s">
        <v>188</v>
      </c>
      <c r="BM121" s="23" t="s">
        <v>3192</v>
      </c>
    </row>
    <row r="122" s="1" customFormat="1">
      <c r="B122" s="45"/>
      <c r="C122" s="73"/>
      <c r="D122" s="226" t="s">
        <v>1253</v>
      </c>
      <c r="E122" s="73"/>
      <c r="F122" s="249" t="s">
        <v>3193</v>
      </c>
      <c r="G122" s="73"/>
      <c r="H122" s="73"/>
      <c r="I122" s="183"/>
      <c r="J122" s="73"/>
      <c r="K122" s="73"/>
      <c r="L122" s="71"/>
      <c r="M122" s="250"/>
      <c r="N122" s="46"/>
      <c r="O122" s="46"/>
      <c r="P122" s="46"/>
      <c r="Q122" s="46"/>
      <c r="R122" s="46"/>
      <c r="S122" s="46"/>
      <c r="T122" s="94"/>
      <c r="AT122" s="23" t="s">
        <v>1253</v>
      </c>
      <c r="AU122" s="23" t="s">
        <v>72</v>
      </c>
    </row>
    <row r="123" s="1" customFormat="1" ht="16.5" customHeight="1">
      <c r="B123" s="45"/>
      <c r="C123" s="236" t="s">
        <v>285</v>
      </c>
      <c r="D123" s="236" t="s">
        <v>222</v>
      </c>
      <c r="E123" s="237" t="s">
        <v>3194</v>
      </c>
      <c r="F123" s="238" t="s">
        <v>3195</v>
      </c>
      <c r="G123" s="239" t="s">
        <v>1734</v>
      </c>
      <c r="H123" s="240">
        <v>3</v>
      </c>
      <c r="I123" s="241"/>
      <c r="J123" s="242">
        <f>ROUND(I123*H123,2)</f>
        <v>0</v>
      </c>
      <c r="K123" s="238" t="s">
        <v>1685</v>
      </c>
      <c r="L123" s="71"/>
      <c r="M123" s="243" t="s">
        <v>21</v>
      </c>
      <c r="N123" s="244" t="s">
        <v>43</v>
      </c>
      <c r="O123" s="46"/>
      <c r="P123" s="221">
        <f>O123*H123</f>
        <v>0</v>
      </c>
      <c r="Q123" s="221">
        <v>0</v>
      </c>
      <c r="R123" s="221">
        <f>Q123*H123</f>
        <v>0</v>
      </c>
      <c r="S123" s="221">
        <v>0</v>
      </c>
      <c r="T123" s="222">
        <f>S123*H123</f>
        <v>0</v>
      </c>
      <c r="AR123" s="23" t="s">
        <v>188</v>
      </c>
      <c r="AT123" s="23" t="s">
        <v>222</v>
      </c>
      <c r="AU123" s="23" t="s">
        <v>72</v>
      </c>
      <c r="AY123" s="23" t="s">
        <v>181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23" t="s">
        <v>80</v>
      </c>
      <c r="BK123" s="223">
        <f>ROUND(I123*H123,2)</f>
        <v>0</v>
      </c>
      <c r="BL123" s="23" t="s">
        <v>188</v>
      </c>
      <c r="BM123" s="23" t="s">
        <v>3196</v>
      </c>
    </row>
    <row r="124" s="1" customFormat="1">
      <c r="B124" s="45"/>
      <c r="C124" s="73"/>
      <c r="D124" s="226" t="s">
        <v>1253</v>
      </c>
      <c r="E124" s="73"/>
      <c r="F124" s="249" t="s">
        <v>3150</v>
      </c>
      <c r="G124" s="73"/>
      <c r="H124" s="73"/>
      <c r="I124" s="183"/>
      <c r="J124" s="73"/>
      <c r="K124" s="73"/>
      <c r="L124" s="71"/>
      <c r="M124" s="250"/>
      <c r="N124" s="46"/>
      <c r="O124" s="46"/>
      <c r="P124" s="46"/>
      <c r="Q124" s="46"/>
      <c r="R124" s="46"/>
      <c r="S124" s="46"/>
      <c r="T124" s="94"/>
      <c r="AT124" s="23" t="s">
        <v>1253</v>
      </c>
      <c r="AU124" s="23" t="s">
        <v>72</v>
      </c>
    </row>
    <row r="125" s="1" customFormat="1" ht="16.5" customHeight="1">
      <c r="B125" s="45"/>
      <c r="C125" s="236" t="s">
        <v>289</v>
      </c>
      <c r="D125" s="236" t="s">
        <v>222</v>
      </c>
      <c r="E125" s="237" t="s">
        <v>3197</v>
      </c>
      <c r="F125" s="238" t="s">
        <v>3198</v>
      </c>
      <c r="G125" s="239" t="s">
        <v>1734</v>
      </c>
      <c r="H125" s="240">
        <v>3</v>
      </c>
      <c r="I125" s="241"/>
      <c r="J125" s="242">
        <f>ROUND(I125*H125,2)</f>
        <v>0</v>
      </c>
      <c r="K125" s="238" t="s">
        <v>1685</v>
      </c>
      <c r="L125" s="71"/>
      <c r="M125" s="243" t="s">
        <v>21</v>
      </c>
      <c r="N125" s="244" t="s">
        <v>43</v>
      </c>
      <c r="O125" s="46"/>
      <c r="P125" s="221">
        <f>O125*H125</f>
        <v>0</v>
      </c>
      <c r="Q125" s="221">
        <v>0</v>
      </c>
      <c r="R125" s="221">
        <f>Q125*H125</f>
        <v>0</v>
      </c>
      <c r="S125" s="221">
        <v>0</v>
      </c>
      <c r="T125" s="222">
        <f>S125*H125</f>
        <v>0</v>
      </c>
      <c r="AR125" s="23" t="s">
        <v>188</v>
      </c>
      <c r="AT125" s="23" t="s">
        <v>222</v>
      </c>
      <c r="AU125" s="23" t="s">
        <v>72</v>
      </c>
      <c r="AY125" s="23" t="s">
        <v>181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23" t="s">
        <v>80</v>
      </c>
      <c r="BK125" s="223">
        <f>ROUND(I125*H125,2)</f>
        <v>0</v>
      </c>
      <c r="BL125" s="23" t="s">
        <v>188</v>
      </c>
      <c r="BM125" s="23" t="s">
        <v>3199</v>
      </c>
    </row>
    <row r="126" s="1" customFormat="1">
      <c r="B126" s="45"/>
      <c r="C126" s="73"/>
      <c r="D126" s="226" t="s">
        <v>1253</v>
      </c>
      <c r="E126" s="73"/>
      <c r="F126" s="249" t="s">
        <v>3200</v>
      </c>
      <c r="G126" s="73"/>
      <c r="H126" s="73"/>
      <c r="I126" s="183"/>
      <c r="J126" s="73"/>
      <c r="K126" s="73"/>
      <c r="L126" s="71"/>
      <c r="M126" s="250"/>
      <c r="N126" s="46"/>
      <c r="O126" s="46"/>
      <c r="P126" s="46"/>
      <c r="Q126" s="46"/>
      <c r="R126" s="46"/>
      <c r="S126" s="46"/>
      <c r="T126" s="94"/>
      <c r="AT126" s="23" t="s">
        <v>1253</v>
      </c>
      <c r="AU126" s="23" t="s">
        <v>72</v>
      </c>
    </row>
    <row r="127" s="1" customFormat="1" ht="16.5" customHeight="1">
      <c r="B127" s="45"/>
      <c r="C127" s="236" t="s">
        <v>293</v>
      </c>
      <c r="D127" s="236" t="s">
        <v>222</v>
      </c>
      <c r="E127" s="237" t="s">
        <v>3201</v>
      </c>
      <c r="F127" s="238" t="s">
        <v>3202</v>
      </c>
      <c r="G127" s="239" t="s">
        <v>1734</v>
      </c>
      <c r="H127" s="240">
        <v>5</v>
      </c>
      <c r="I127" s="241"/>
      <c r="J127" s="242">
        <f>ROUND(I127*H127,2)</f>
        <v>0</v>
      </c>
      <c r="K127" s="238" t="s">
        <v>1685</v>
      </c>
      <c r="L127" s="71"/>
      <c r="M127" s="243" t="s">
        <v>21</v>
      </c>
      <c r="N127" s="244" t="s">
        <v>43</v>
      </c>
      <c r="O127" s="46"/>
      <c r="P127" s="221">
        <f>O127*H127</f>
        <v>0</v>
      </c>
      <c r="Q127" s="221">
        <v>0</v>
      </c>
      <c r="R127" s="221">
        <f>Q127*H127</f>
        <v>0</v>
      </c>
      <c r="S127" s="221">
        <v>0</v>
      </c>
      <c r="T127" s="222">
        <f>S127*H127</f>
        <v>0</v>
      </c>
      <c r="AR127" s="23" t="s">
        <v>188</v>
      </c>
      <c r="AT127" s="23" t="s">
        <v>222</v>
      </c>
      <c r="AU127" s="23" t="s">
        <v>72</v>
      </c>
      <c r="AY127" s="23" t="s">
        <v>181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23" t="s">
        <v>80</v>
      </c>
      <c r="BK127" s="223">
        <f>ROUND(I127*H127,2)</f>
        <v>0</v>
      </c>
      <c r="BL127" s="23" t="s">
        <v>188</v>
      </c>
      <c r="BM127" s="23" t="s">
        <v>3203</v>
      </c>
    </row>
    <row r="128" s="1" customFormat="1">
      <c r="B128" s="45"/>
      <c r="C128" s="73"/>
      <c r="D128" s="226" t="s">
        <v>1253</v>
      </c>
      <c r="E128" s="73"/>
      <c r="F128" s="249" t="s">
        <v>3204</v>
      </c>
      <c r="G128" s="73"/>
      <c r="H128" s="73"/>
      <c r="I128" s="183"/>
      <c r="J128" s="73"/>
      <c r="K128" s="73"/>
      <c r="L128" s="71"/>
      <c r="M128" s="250"/>
      <c r="N128" s="46"/>
      <c r="O128" s="46"/>
      <c r="P128" s="46"/>
      <c r="Q128" s="46"/>
      <c r="R128" s="46"/>
      <c r="S128" s="46"/>
      <c r="T128" s="94"/>
      <c r="AT128" s="23" t="s">
        <v>1253</v>
      </c>
      <c r="AU128" s="23" t="s">
        <v>72</v>
      </c>
    </row>
    <row r="129" s="1" customFormat="1" ht="16.5" customHeight="1">
      <c r="B129" s="45"/>
      <c r="C129" s="236" t="s">
        <v>297</v>
      </c>
      <c r="D129" s="236" t="s">
        <v>222</v>
      </c>
      <c r="E129" s="237" t="s">
        <v>3205</v>
      </c>
      <c r="F129" s="238" t="s">
        <v>3206</v>
      </c>
      <c r="G129" s="239" t="s">
        <v>1734</v>
      </c>
      <c r="H129" s="240">
        <v>5</v>
      </c>
      <c r="I129" s="241"/>
      <c r="J129" s="242">
        <f>ROUND(I129*H129,2)</f>
        <v>0</v>
      </c>
      <c r="K129" s="238" t="s">
        <v>1685</v>
      </c>
      <c r="L129" s="71"/>
      <c r="M129" s="243" t="s">
        <v>21</v>
      </c>
      <c r="N129" s="244" t="s">
        <v>43</v>
      </c>
      <c r="O129" s="46"/>
      <c r="P129" s="221">
        <f>O129*H129</f>
        <v>0</v>
      </c>
      <c r="Q129" s="221">
        <v>0</v>
      </c>
      <c r="R129" s="221">
        <f>Q129*H129</f>
        <v>0</v>
      </c>
      <c r="S129" s="221">
        <v>0</v>
      </c>
      <c r="T129" s="222">
        <f>S129*H129</f>
        <v>0</v>
      </c>
      <c r="AR129" s="23" t="s">
        <v>188</v>
      </c>
      <c r="AT129" s="23" t="s">
        <v>222</v>
      </c>
      <c r="AU129" s="23" t="s">
        <v>72</v>
      </c>
      <c r="AY129" s="23" t="s">
        <v>181</v>
      </c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23" t="s">
        <v>80</v>
      </c>
      <c r="BK129" s="223">
        <f>ROUND(I129*H129,2)</f>
        <v>0</v>
      </c>
      <c r="BL129" s="23" t="s">
        <v>188</v>
      </c>
      <c r="BM129" s="23" t="s">
        <v>3207</v>
      </c>
    </row>
    <row r="130" s="1" customFormat="1">
      <c r="B130" s="45"/>
      <c r="C130" s="73"/>
      <c r="D130" s="226" t="s">
        <v>1253</v>
      </c>
      <c r="E130" s="73"/>
      <c r="F130" s="249" t="s">
        <v>3204</v>
      </c>
      <c r="G130" s="73"/>
      <c r="H130" s="73"/>
      <c r="I130" s="183"/>
      <c r="J130" s="73"/>
      <c r="K130" s="73"/>
      <c r="L130" s="71"/>
      <c r="M130" s="250"/>
      <c r="N130" s="46"/>
      <c r="O130" s="46"/>
      <c r="P130" s="46"/>
      <c r="Q130" s="46"/>
      <c r="R130" s="46"/>
      <c r="S130" s="46"/>
      <c r="T130" s="94"/>
      <c r="AT130" s="23" t="s">
        <v>1253</v>
      </c>
      <c r="AU130" s="23" t="s">
        <v>72</v>
      </c>
    </row>
    <row r="131" s="1" customFormat="1" ht="16.5" customHeight="1">
      <c r="B131" s="45"/>
      <c r="C131" s="236" t="s">
        <v>301</v>
      </c>
      <c r="D131" s="236" t="s">
        <v>222</v>
      </c>
      <c r="E131" s="237" t="s">
        <v>3208</v>
      </c>
      <c r="F131" s="238" t="s">
        <v>3209</v>
      </c>
      <c r="G131" s="239" t="s">
        <v>1734</v>
      </c>
      <c r="H131" s="240">
        <v>1</v>
      </c>
      <c r="I131" s="241"/>
      <c r="J131" s="242">
        <f>ROUND(I131*H131,2)</f>
        <v>0</v>
      </c>
      <c r="K131" s="238" t="s">
        <v>1685</v>
      </c>
      <c r="L131" s="71"/>
      <c r="M131" s="243" t="s">
        <v>21</v>
      </c>
      <c r="N131" s="244" t="s">
        <v>43</v>
      </c>
      <c r="O131" s="46"/>
      <c r="P131" s="221">
        <f>O131*H131</f>
        <v>0</v>
      </c>
      <c r="Q131" s="221">
        <v>0</v>
      </c>
      <c r="R131" s="221">
        <f>Q131*H131</f>
        <v>0</v>
      </c>
      <c r="S131" s="221">
        <v>0</v>
      </c>
      <c r="T131" s="222">
        <f>S131*H131</f>
        <v>0</v>
      </c>
      <c r="AR131" s="23" t="s">
        <v>188</v>
      </c>
      <c r="AT131" s="23" t="s">
        <v>222</v>
      </c>
      <c r="AU131" s="23" t="s">
        <v>72</v>
      </c>
      <c r="AY131" s="23" t="s">
        <v>181</v>
      </c>
      <c r="BE131" s="223">
        <f>IF(N131="základní",J131,0)</f>
        <v>0</v>
      </c>
      <c r="BF131" s="223">
        <f>IF(N131="snížená",J131,0)</f>
        <v>0</v>
      </c>
      <c r="BG131" s="223">
        <f>IF(N131="zákl. přenesená",J131,0)</f>
        <v>0</v>
      </c>
      <c r="BH131" s="223">
        <f>IF(N131="sníž. přenesená",J131,0)</f>
        <v>0</v>
      </c>
      <c r="BI131" s="223">
        <f>IF(N131="nulová",J131,0)</f>
        <v>0</v>
      </c>
      <c r="BJ131" s="23" t="s">
        <v>80</v>
      </c>
      <c r="BK131" s="223">
        <f>ROUND(I131*H131,2)</f>
        <v>0</v>
      </c>
      <c r="BL131" s="23" t="s">
        <v>188</v>
      </c>
      <c r="BM131" s="23" t="s">
        <v>3210</v>
      </c>
    </row>
    <row r="132" s="1" customFormat="1">
      <c r="B132" s="45"/>
      <c r="C132" s="73"/>
      <c r="D132" s="226" t="s">
        <v>1253</v>
      </c>
      <c r="E132" s="73"/>
      <c r="F132" s="249" t="s">
        <v>3211</v>
      </c>
      <c r="G132" s="73"/>
      <c r="H132" s="73"/>
      <c r="I132" s="183"/>
      <c r="J132" s="73"/>
      <c r="K132" s="73"/>
      <c r="L132" s="71"/>
      <c r="M132" s="278"/>
      <c r="N132" s="246"/>
      <c r="O132" s="246"/>
      <c r="P132" s="246"/>
      <c r="Q132" s="246"/>
      <c r="R132" s="246"/>
      <c r="S132" s="246"/>
      <c r="T132" s="279"/>
      <c r="AT132" s="23" t="s">
        <v>1253</v>
      </c>
      <c r="AU132" s="23" t="s">
        <v>72</v>
      </c>
    </row>
    <row r="133" s="1" customFormat="1" ht="6.96" customHeight="1">
      <c r="B133" s="66"/>
      <c r="C133" s="67"/>
      <c r="D133" s="67"/>
      <c r="E133" s="67"/>
      <c r="F133" s="67"/>
      <c r="G133" s="67"/>
      <c r="H133" s="67"/>
      <c r="I133" s="165"/>
      <c r="J133" s="67"/>
      <c r="K133" s="67"/>
      <c r="L133" s="71"/>
    </row>
  </sheetData>
  <sheetProtection sheet="1" autoFilter="0" formatColumns="0" formatRows="0" objects="1" scenarios="1" spinCount="100000" saltValue="r53IFJ4R3/0SUATPIGsEBXxzOq5rOxXAoey9bFXA/yMIVwWkqESemhD5nxkbDZhqvAjVQsETZsbg7raTkgrrGg==" hashValue="Rn8qzoTxKvEuPeSbvGEmsaQHQa9g4XbcA4Bp+S1FDzjV/don0g1zDtxPQEioaktZmENzW17xgZ/e03pRJmMFXA==" algorithmName="SHA-512" password="CC35"/>
  <autoFilter ref="C75:K132"/>
  <mergeCells count="10">
    <mergeCell ref="E7:H7"/>
    <mergeCell ref="E9:H9"/>
    <mergeCell ref="E24:H24"/>
    <mergeCell ref="E45:H45"/>
    <mergeCell ref="E47:H47"/>
    <mergeCell ref="J51:J52"/>
    <mergeCell ref="E66:H66"/>
    <mergeCell ref="E68:H68"/>
    <mergeCell ref="G1:H1"/>
    <mergeCell ref="L2:V2"/>
  </mergeCells>
  <hyperlinks>
    <hyperlink ref="F1:G1" location="C2" display="1) Krycí list soupisu"/>
    <hyperlink ref="G1:H1" location="C54" display="2) Rekapitulace"/>
    <hyperlink ref="J1" location="C75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122</v>
      </c>
      <c r="G1" s="138" t="s">
        <v>123</v>
      </c>
      <c r="H1" s="138"/>
      <c r="I1" s="139"/>
      <c r="J1" s="138" t="s">
        <v>124</v>
      </c>
      <c r="K1" s="137" t="s">
        <v>125</v>
      </c>
      <c r="L1" s="138" t="s">
        <v>126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100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82</v>
      </c>
    </row>
    <row r="4" ht="36.96" customHeight="1">
      <c r="B4" s="27"/>
      <c r="C4" s="28"/>
      <c r="D4" s="29" t="s">
        <v>127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Novostavba 2. areálu MŠ Hostivice - Finalizace projektu 11.7.2018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128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3212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24</v>
      </c>
      <c r="G12" s="46"/>
      <c r="H12" s="46"/>
      <c r="I12" s="145" t="s">
        <v>25</v>
      </c>
      <c r="J12" s="146" t="str">
        <f>'Rekapitulace stavby'!AN8</f>
        <v>1. 3. 2018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">
        <v>29</v>
      </c>
      <c r="K14" s="50"/>
    </row>
    <row r="15" s="1" customFormat="1" ht="18" customHeight="1">
      <c r="B15" s="45"/>
      <c r="C15" s="46"/>
      <c r="D15" s="46"/>
      <c r="E15" s="34" t="s">
        <v>30</v>
      </c>
      <c r="F15" s="46"/>
      <c r="G15" s="46"/>
      <c r="H15" s="46"/>
      <c r="I15" s="145" t="s">
        <v>31</v>
      </c>
      <c r="J15" s="34" t="s">
        <v>21</v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32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31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34</v>
      </c>
      <c r="E20" s="46"/>
      <c r="F20" s="46"/>
      <c r="G20" s="46"/>
      <c r="H20" s="46"/>
      <c r="I20" s="145" t="s">
        <v>28</v>
      </c>
      <c r="J20" s="34" t="s">
        <v>21</v>
      </c>
      <c r="K20" s="50"/>
    </row>
    <row r="21" s="1" customFormat="1" ht="18" customHeight="1">
      <c r="B21" s="45"/>
      <c r="C21" s="46"/>
      <c r="D21" s="46"/>
      <c r="E21" s="34" t="s">
        <v>24</v>
      </c>
      <c r="F21" s="46"/>
      <c r="G21" s="46"/>
      <c r="H21" s="46"/>
      <c r="I21" s="145" t="s">
        <v>31</v>
      </c>
      <c r="J21" s="34" t="s">
        <v>21</v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38</v>
      </c>
      <c r="E27" s="46"/>
      <c r="F27" s="46"/>
      <c r="G27" s="46"/>
      <c r="H27" s="46"/>
      <c r="I27" s="143"/>
      <c r="J27" s="154">
        <f>ROUND(J80,2)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40</v>
      </c>
      <c r="G29" s="46"/>
      <c r="H29" s="46"/>
      <c r="I29" s="155" t="s">
        <v>39</v>
      </c>
      <c r="J29" s="51" t="s">
        <v>41</v>
      </c>
      <c r="K29" s="50"/>
    </row>
    <row r="30" s="1" customFormat="1" ht="14.4" customHeight="1">
      <c r="B30" s="45"/>
      <c r="C30" s="46"/>
      <c r="D30" s="54" t="s">
        <v>42</v>
      </c>
      <c r="E30" s="54" t="s">
        <v>43</v>
      </c>
      <c r="F30" s="156">
        <f>ROUND(SUM(BE80:BE134), 2)</f>
        <v>0</v>
      </c>
      <c r="G30" s="46"/>
      <c r="H30" s="46"/>
      <c r="I30" s="157">
        <v>0.20999999999999999</v>
      </c>
      <c r="J30" s="156">
        <f>ROUND(ROUND((SUM(BE80:BE134)), 2)*I30, 2)</f>
        <v>0</v>
      </c>
      <c r="K30" s="50"/>
    </row>
    <row r="31" s="1" customFormat="1" ht="14.4" customHeight="1">
      <c r="B31" s="45"/>
      <c r="C31" s="46"/>
      <c r="D31" s="46"/>
      <c r="E31" s="54" t="s">
        <v>44</v>
      </c>
      <c r="F31" s="156">
        <f>ROUND(SUM(BF80:BF134), 2)</f>
        <v>0</v>
      </c>
      <c r="G31" s="46"/>
      <c r="H31" s="46"/>
      <c r="I31" s="157">
        <v>0.14999999999999999</v>
      </c>
      <c r="J31" s="156">
        <f>ROUND(ROUND((SUM(BF80:BF134)),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45</v>
      </c>
      <c r="F32" s="156">
        <f>ROUND(SUM(BG80:BG134),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46</v>
      </c>
      <c r="F33" s="156">
        <f>ROUND(SUM(BH80:BH134),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47</v>
      </c>
      <c r="F34" s="156">
        <f>ROUND(SUM(BI80:BI134),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48</v>
      </c>
      <c r="E36" s="97"/>
      <c r="F36" s="97"/>
      <c r="G36" s="160" t="s">
        <v>49</v>
      </c>
      <c r="H36" s="161" t="s">
        <v>50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130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Novostavba 2. areálu MŠ Hostivice - Finalizace projektu 11.7.2018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128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D.2.IO.01 - Přeložka kanalizace a vodovodu vč. přípojek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 xml:space="preserve"> </v>
      </c>
      <c r="G49" s="46"/>
      <c r="H49" s="46"/>
      <c r="I49" s="145" t="s">
        <v>25</v>
      </c>
      <c r="J49" s="146" t="str">
        <f>IF(J12="","",J12)</f>
        <v>1. 3. 2018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>Město Hostivice</v>
      </c>
      <c r="G51" s="46"/>
      <c r="H51" s="46"/>
      <c r="I51" s="145" t="s">
        <v>34</v>
      </c>
      <c r="J51" s="43" t="str">
        <f>E21</f>
        <v xml:space="preserve"> </v>
      </c>
      <c r="K51" s="50"/>
    </row>
    <row r="52" s="1" customFormat="1" ht="14.4" customHeight="1">
      <c r="B52" s="45"/>
      <c r="C52" s="39" t="s">
        <v>32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131</v>
      </c>
      <c r="D54" s="158"/>
      <c r="E54" s="158"/>
      <c r="F54" s="158"/>
      <c r="G54" s="158"/>
      <c r="H54" s="158"/>
      <c r="I54" s="172"/>
      <c r="J54" s="173" t="s">
        <v>132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133</v>
      </c>
      <c r="D56" s="46"/>
      <c r="E56" s="46"/>
      <c r="F56" s="46"/>
      <c r="G56" s="46"/>
      <c r="H56" s="46"/>
      <c r="I56" s="143"/>
      <c r="J56" s="154">
        <f>J80</f>
        <v>0</v>
      </c>
      <c r="K56" s="50"/>
      <c r="AU56" s="23" t="s">
        <v>134</v>
      </c>
    </row>
    <row r="57" s="7" customFormat="1" ht="24.96" customHeight="1">
      <c r="B57" s="176"/>
      <c r="C57" s="177"/>
      <c r="D57" s="178" t="s">
        <v>3213</v>
      </c>
      <c r="E57" s="179"/>
      <c r="F57" s="179"/>
      <c r="G57" s="179"/>
      <c r="H57" s="179"/>
      <c r="I57" s="180"/>
      <c r="J57" s="181">
        <f>J81</f>
        <v>0</v>
      </c>
      <c r="K57" s="182"/>
    </row>
    <row r="58" s="7" customFormat="1" ht="24.96" customHeight="1">
      <c r="B58" s="176"/>
      <c r="C58" s="177"/>
      <c r="D58" s="178" t="s">
        <v>135</v>
      </c>
      <c r="E58" s="179"/>
      <c r="F58" s="179"/>
      <c r="G58" s="179"/>
      <c r="H58" s="179"/>
      <c r="I58" s="180"/>
      <c r="J58" s="181">
        <f>J92</f>
        <v>0</v>
      </c>
      <c r="K58" s="182"/>
    </row>
    <row r="59" s="7" customFormat="1" ht="24.96" customHeight="1">
      <c r="B59" s="176"/>
      <c r="C59" s="177"/>
      <c r="D59" s="178" t="s">
        <v>3214</v>
      </c>
      <c r="E59" s="179"/>
      <c r="F59" s="179"/>
      <c r="G59" s="179"/>
      <c r="H59" s="179"/>
      <c r="I59" s="180"/>
      <c r="J59" s="181">
        <f>J95</f>
        <v>0</v>
      </c>
      <c r="K59" s="182"/>
    </row>
    <row r="60" s="7" customFormat="1" ht="24.96" customHeight="1">
      <c r="B60" s="176"/>
      <c r="C60" s="177"/>
      <c r="D60" s="178" t="s">
        <v>3215</v>
      </c>
      <c r="E60" s="179"/>
      <c r="F60" s="179"/>
      <c r="G60" s="179"/>
      <c r="H60" s="179"/>
      <c r="I60" s="180"/>
      <c r="J60" s="181">
        <f>J133</f>
        <v>0</v>
      </c>
      <c r="K60" s="182"/>
    </row>
    <row r="61" s="1" customFormat="1" ht="21.84" customHeight="1">
      <c r="B61" s="45"/>
      <c r="C61" s="46"/>
      <c r="D61" s="46"/>
      <c r="E61" s="46"/>
      <c r="F61" s="46"/>
      <c r="G61" s="46"/>
      <c r="H61" s="46"/>
      <c r="I61" s="143"/>
      <c r="J61" s="46"/>
      <c r="K61" s="50"/>
    </row>
    <row r="62" s="1" customFormat="1" ht="6.96" customHeight="1">
      <c r="B62" s="66"/>
      <c r="C62" s="67"/>
      <c r="D62" s="67"/>
      <c r="E62" s="67"/>
      <c r="F62" s="67"/>
      <c r="G62" s="67"/>
      <c r="H62" s="67"/>
      <c r="I62" s="165"/>
      <c r="J62" s="67"/>
      <c r="K62" s="68"/>
    </row>
    <row r="66" s="1" customFormat="1" ht="6.96" customHeight="1">
      <c r="B66" s="69"/>
      <c r="C66" s="70"/>
      <c r="D66" s="70"/>
      <c r="E66" s="70"/>
      <c r="F66" s="70"/>
      <c r="G66" s="70"/>
      <c r="H66" s="70"/>
      <c r="I66" s="168"/>
      <c r="J66" s="70"/>
      <c r="K66" s="70"/>
      <c r="L66" s="71"/>
    </row>
    <row r="67" s="1" customFormat="1" ht="36.96" customHeight="1">
      <c r="B67" s="45"/>
      <c r="C67" s="72" t="s">
        <v>165</v>
      </c>
      <c r="D67" s="73"/>
      <c r="E67" s="73"/>
      <c r="F67" s="73"/>
      <c r="G67" s="73"/>
      <c r="H67" s="73"/>
      <c r="I67" s="183"/>
      <c r="J67" s="73"/>
      <c r="K67" s="73"/>
      <c r="L67" s="71"/>
    </row>
    <row r="68" s="1" customFormat="1" ht="6.96" customHeight="1">
      <c r="B68" s="45"/>
      <c r="C68" s="73"/>
      <c r="D68" s="73"/>
      <c r="E68" s="73"/>
      <c r="F68" s="73"/>
      <c r="G68" s="73"/>
      <c r="H68" s="73"/>
      <c r="I68" s="183"/>
      <c r="J68" s="73"/>
      <c r="K68" s="73"/>
      <c r="L68" s="71"/>
    </row>
    <row r="69" s="1" customFormat="1" ht="14.4" customHeight="1">
      <c r="B69" s="45"/>
      <c r="C69" s="75" t="s">
        <v>18</v>
      </c>
      <c r="D69" s="73"/>
      <c r="E69" s="73"/>
      <c r="F69" s="73"/>
      <c r="G69" s="73"/>
      <c r="H69" s="73"/>
      <c r="I69" s="183"/>
      <c r="J69" s="73"/>
      <c r="K69" s="73"/>
      <c r="L69" s="71"/>
    </row>
    <row r="70" s="1" customFormat="1" ht="16.5" customHeight="1">
      <c r="B70" s="45"/>
      <c r="C70" s="73"/>
      <c r="D70" s="73"/>
      <c r="E70" s="184" t="str">
        <f>E7</f>
        <v>Novostavba 2. areálu MŠ Hostivice - Finalizace projektu 11.7.2018</v>
      </c>
      <c r="F70" s="75"/>
      <c r="G70" s="75"/>
      <c r="H70" s="75"/>
      <c r="I70" s="183"/>
      <c r="J70" s="73"/>
      <c r="K70" s="73"/>
      <c r="L70" s="71"/>
    </row>
    <row r="71" s="1" customFormat="1" ht="14.4" customHeight="1">
      <c r="B71" s="45"/>
      <c r="C71" s="75" t="s">
        <v>128</v>
      </c>
      <c r="D71" s="73"/>
      <c r="E71" s="73"/>
      <c r="F71" s="73"/>
      <c r="G71" s="73"/>
      <c r="H71" s="73"/>
      <c r="I71" s="183"/>
      <c r="J71" s="73"/>
      <c r="K71" s="73"/>
      <c r="L71" s="71"/>
    </row>
    <row r="72" s="1" customFormat="1" ht="17.25" customHeight="1">
      <c r="B72" s="45"/>
      <c r="C72" s="73"/>
      <c r="D72" s="73"/>
      <c r="E72" s="81" t="str">
        <f>E9</f>
        <v>D.2.IO.01 - Přeložka kanalizace a vodovodu vč. přípojek</v>
      </c>
      <c r="F72" s="73"/>
      <c r="G72" s="73"/>
      <c r="H72" s="73"/>
      <c r="I72" s="183"/>
      <c r="J72" s="73"/>
      <c r="K72" s="73"/>
      <c r="L72" s="71"/>
    </row>
    <row r="73" s="1" customFormat="1" ht="6.96" customHeight="1">
      <c r="B73" s="45"/>
      <c r="C73" s="73"/>
      <c r="D73" s="73"/>
      <c r="E73" s="73"/>
      <c r="F73" s="73"/>
      <c r="G73" s="73"/>
      <c r="H73" s="73"/>
      <c r="I73" s="183"/>
      <c r="J73" s="73"/>
      <c r="K73" s="73"/>
      <c r="L73" s="71"/>
    </row>
    <row r="74" s="1" customFormat="1" ht="18" customHeight="1">
      <c r="B74" s="45"/>
      <c r="C74" s="75" t="s">
        <v>23</v>
      </c>
      <c r="D74" s="73"/>
      <c r="E74" s="73"/>
      <c r="F74" s="185" t="str">
        <f>F12</f>
        <v xml:space="preserve"> </v>
      </c>
      <c r="G74" s="73"/>
      <c r="H74" s="73"/>
      <c r="I74" s="186" t="s">
        <v>25</v>
      </c>
      <c r="J74" s="84" t="str">
        <f>IF(J12="","",J12)</f>
        <v>1. 3. 2018</v>
      </c>
      <c r="K74" s="73"/>
      <c r="L74" s="71"/>
    </row>
    <row r="75" s="1" customFormat="1" ht="6.96" customHeight="1">
      <c r="B75" s="45"/>
      <c r="C75" s="73"/>
      <c r="D75" s="73"/>
      <c r="E75" s="73"/>
      <c r="F75" s="73"/>
      <c r="G75" s="73"/>
      <c r="H75" s="73"/>
      <c r="I75" s="183"/>
      <c r="J75" s="73"/>
      <c r="K75" s="73"/>
      <c r="L75" s="71"/>
    </row>
    <row r="76" s="1" customFormat="1">
      <c r="B76" s="45"/>
      <c r="C76" s="75" t="s">
        <v>27</v>
      </c>
      <c r="D76" s="73"/>
      <c r="E76" s="73"/>
      <c r="F76" s="185" t="str">
        <f>E15</f>
        <v>Město Hostivice</v>
      </c>
      <c r="G76" s="73"/>
      <c r="H76" s="73"/>
      <c r="I76" s="186" t="s">
        <v>34</v>
      </c>
      <c r="J76" s="185" t="str">
        <f>E21</f>
        <v xml:space="preserve"> </v>
      </c>
      <c r="K76" s="73"/>
      <c r="L76" s="71"/>
    </row>
    <row r="77" s="1" customFormat="1" ht="14.4" customHeight="1">
      <c r="B77" s="45"/>
      <c r="C77" s="75" t="s">
        <v>32</v>
      </c>
      <c r="D77" s="73"/>
      <c r="E77" s="73"/>
      <c r="F77" s="185" t="str">
        <f>IF(E18="","",E18)</f>
        <v/>
      </c>
      <c r="G77" s="73"/>
      <c r="H77" s="73"/>
      <c r="I77" s="183"/>
      <c r="J77" s="73"/>
      <c r="K77" s="73"/>
      <c r="L77" s="71"/>
    </row>
    <row r="78" s="1" customFormat="1" ht="10.32" customHeight="1">
      <c r="B78" s="45"/>
      <c r="C78" s="73"/>
      <c r="D78" s="73"/>
      <c r="E78" s="73"/>
      <c r="F78" s="73"/>
      <c r="G78" s="73"/>
      <c r="H78" s="73"/>
      <c r="I78" s="183"/>
      <c r="J78" s="73"/>
      <c r="K78" s="73"/>
      <c r="L78" s="71"/>
    </row>
    <row r="79" s="8" customFormat="1" ht="29.28" customHeight="1">
      <c r="B79" s="187"/>
      <c r="C79" s="188" t="s">
        <v>166</v>
      </c>
      <c r="D79" s="189" t="s">
        <v>57</v>
      </c>
      <c r="E79" s="189" t="s">
        <v>53</v>
      </c>
      <c r="F79" s="189" t="s">
        <v>167</v>
      </c>
      <c r="G79" s="189" t="s">
        <v>168</v>
      </c>
      <c r="H79" s="189" t="s">
        <v>169</v>
      </c>
      <c r="I79" s="190" t="s">
        <v>170</v>
      </c>
      <c r="J79" s="189" t="s">
        <v>132</v>
      </c>
      <c r="K79" s="191" t="s">
        <v>171</v>
      </c>
      <c r="L79" s="192"/>
      <c r="M79" s="101" t="s">
        <v>172</v>
      </c>
      <c r="N79" s="102" t="s">
        <v>42</v>
      </c>
      <c r="O79" s="102" t="s">
        <v>173</v>
      </c>
      <c r="P79" s="102" t="s">
        <v>174</v>
      </c>
      <c r="Q79" s="102" t="s">
        <v>175</v>
      </c>
      <c r="R79" s="102" t="s">
        <v>176</v>
      </c>
      <c r="S79" s="102" t="s">
        <v>177</v>
      </c>
      <c r="T79" s="103" t="s">
        <v>178</v>
      </c>
    </row>
    <row r="80" s="1" customFormat="1" ht="29.28" customHeight="1">
      <c r="B80" s="45"/>
      <c r="C80" s="107" t="s">
        <v>133</v>
      </c>
      <c r="D80" s="73"/>
      <c r="E80" s="73"/>
      <c r="F80" s="73"/>
      <c r="G80" s="73"/>
      <c r="H80" s="73"/>
      <c r="I80" s="183"/>
      <c r="J80" s="193">
        <f>BK80</f>
        <v>0</v>
      </c>
      <c r="K80" s="73"/>
      <c r="L80" s="71"/>
      <c r="M80" s="104"/>
      <c r="N80" s="105"/>
      <c r="O80" s="105"/>
      <c r="P80" s="194">
        <f>P81+P92+P95+P133</f>
        <v>0</v>
      </c>
      <c r="Q80" s="105"/>
      <c r="R80" s="194">
        <f>R81+R92+R95+R133</f>
        <v>36.333189999999995</v>
      </c>
      <c r="S80" s="105"/>
      <c r="T80" s="195">
        <f>T81+T92+T95+T133</f>
        <v>0</v>
      </c>
      <c r="AT80" s="23" t="s">
        <v>71</v>
      </c>
      <c r="AU80" s="23" t="s">
        <v>134</v>
      </c>
      <c r="BK80" s="196">
        <f>BK81+BK92+BK95+BK133</f>
        <v>0</v>
      </c>
    </row>
    <row r="81" s="9" customFormat="1" ht="37.44" customHeight="1">
      <c r="B81" s="197"/>
      <c r="C81" s="198"/>
      <c r="D81" s="199" t="s">
        <v>71</v>
      </c>
      <c r="E81" s="200" t="s">
        <v>80</v>
      </c>
      <c r="F81" s="200" t="s">
        <v>3216</v>
      </c>
      <c r="G81" s="198"/>
      <c r="H81" s="198"/>
      <c r="I81" s="201"/>
      <c r="J81" s="202">
        <f>BK81</f>
        <v>0</v>
      </c>
      <c r="K81" s="198"/>
      <c r="L81" s="203"/>
      <c r="M81" s="204"/>
      <c r="N81" s="205"/>
      <c r="O81" s="205"/>
      <c r="P81" s="206">
        <f>SUM(P82:P91)</f>
        <v>0</v>
      </c>
      <c r="Q81" s="205"/>
      <c r="R81" s="206">
        <f>SUM(R82:R91)</f>
        <v>33.799999999999997</v>
      </c>
      <c r="S81" s="205"/>
      <c r="T81" s="207">
        <f>SUM(T82:T91)</f>
        <v>0</v>
      </c>
      <c r="AR81" s="208" t="s">
        <v>80</v>
      </c>
      <c r="AT81" s="209" t="s">
        <v>71</v>
      </c>
      <c r="AU81" s="209" t="s">
        <v>72</v>
      </c>
      <c r="AY81" s="208" t="s">
        <v>181</v>
      </c>
      <c r="BK81" s="210">
        <f>SUM(BK82:BK91)</f>
        <v>0</v>
      </c>
    </row>
    <row r="82" s="1" customFormat="1" ht="16.5" customHeight="1">
      <c r="B82" s="45"/>
      <c r="C82" s="236" t="s">
        <v>80</v>
      </c>
      <c r="D82" s="236" t="s">
        <v>222</v>
      </c>
      <c r="E82" s="237" t="s">
        <v>3217</v>
      </c>
      <c r="F82" s="238" t="s">
        <v>3218</v>
      </c>
      <c r="G82" s="239" t="s">
        <v>251</v>
      </c>
      <c r="H82" s="240">
        <v>26.334</v>
      </c>
      <c r="I82" s="241"/>
      <c r="J82" s="242">
        <f>ROUND(I82*H82,2)</f>
        <v>0</v>
      </c>
      <c r="K82" s="238" t="s">
        <v>344</v>
      </c>
      <c r="L82" s="71"/>
      <c r="M82" s="243" t="s">
        <v>21</v>
      </c>
      <c r="N82" s="244" t="s">
        <v>43</v>
      </c>
      <c r="O82" s="46"/>
      <c r="P82" s="221">
        <f>O82*H82</f>
        <v>0</v>
      </c>
      <c r="Q82" s="221">
        <v>0</v>
      </c>
      <c r="R82" s="221">
        <f>Q82*H82</f>
        <v>0</v>
      </c>
      <c r="S82" s="221">
        <v>0</v>
      </c>
      <c r="T82" s="222">
        <f>S82*H82</f>
        <v>0</v>
      </c>
      <c r="AR82" s="23" t="s">
        <v>188</v>
      </c>
      <c r="AT82" s="23" t="s">
        <v>222</v>
      </c>
      <c r="AU82" s="23" t="s">
        <v>80</v>
      </c>
      <c r="AY82" s="23" t="s">
        <v>181</v>
      </c>
      <c r="BE82" s="223">
        <f>IF(N82="základní",J82,0)</f>
        <v>0</v>
      </c>
      <c r="BF82" s="223">
        <f>IF(N82="snížená",J82,0)</f>
        <v>0</v>
      </c>
      <c r="BG82" s="223">
        <f>IF(N82="zákl. přenesená",J82,0)</f>
        <v>0</v>
      </c>
      <c r="BH82" s="223">
        <f>IF(N82="sníž. přenesená",J82,0)</f>
        <v>0</v>
      </c>
      <c r="BI82" s="223">
        <f>IF(N82="nulová",J82,0)</f>
        <v>0</v>
      </c>
      <c r="BJ82" s="23" t="s">
        <v>80</v>
      </c>
      <c r="BK82" s="223">
        <f>ROUND(I82*H82,2)</f>
        <v>0</v>
      </c>
      <c r="BL82" s="23" t="s">
        <v>188</v>
      </c>
      <c r="BM82" s="23" t="s">
        <v>3219</v>
      </c>
    </row>
    <row r="83" s="10" customFormat="1">
      <c r="B83" s="224"/>
      <c r="C83" s="225"/>
      <c r="D83" s="226" t="s">
        <v>207</v>
      </c>
      <c r="E83" s="227" t="s">
        <v>21</v>
      </c>
      <c r="F83" s="228" t="s">
        <v>3220</v>
      </c>
      <c r="G83" s="225"/>
      <c r="H83" s="229">
        <v>26.334</v>
      </c>
      <c r="I83" s="230"/>
      <c r="J83" s="225"/>
      <c r="K83" s="225"/>
      <c r="L83" s="231"/>
      <c r="M83" s="232"/>
      <c r="N83" s="233"/>
      <c r="O83" s="233"/>
      <c r="P83" s="233"/>
      <c r="Q83" s="233"/>
      <c r="R83" s="233"/>
      <c r="S83" s="233"/>
      <c r="T83" s="234"/>
      <c r="AT83" s="235" t="s">
        <v>207</v>
      </c>
      <c r="AU83" s="235" t="s">
        <v>80</v>
      </c>
      <c r="AV83" s="10" t="s">
        <v>82</v>
      </c>
      <c r="AW83" s="10" t="s">
        <v>35</v>
      </c>
      <c r="AX83" s="10" t="s">
        <v>72</v>
      </c>
      <c r="AY83" s="235" t="s">
        <v>181</v>
      </c>
    </row>
    <row r="84" s="13" customFormat="1">
      <c r="B84" s="280"/>
      <c r="C84" s="281"/>
      <c r="D84" s="226" t="s">
        <v>207</v>
      </c>
      <c r="E84" s="282" t="s">
        <v>21</v>
      </c>
      <c r="F84" s="283" t="s">
        <v>3221</v>
      </c>
      <c r="G84" s="281"/>
      <c r="H84" s="284">
        <v>26.334</v>
      </c>
      <c r="I84" s="285"/>
      <c r="J84" s="281"/>
      <c r="K84" s="281"/>
      <c r="L84" s="286"/>
      <c r="M84" s="287"/>
      <c r="N84" s="288"/>
      <c r="O84" s="288"/>
      <c r="P84" s="288"/>
      <c r="Q84" s="288"/>
      <c r="R84" s="288"/>
      <c r="S84" s="288"/>
      <c r="T84" s="289"/>
      <c r="AT84" s="290" t="s">
        <v>207</v>
      </c>
      <c r="AU84" s="290" t="s">
        <v>80</v>
      </c>
      <c r="AV84" s="13" t="s">
        <v>188</v>
      </c>
      <c r="AW84" s="13" t="s">
        <v>35</v>
      </c>
      <c r="AX84" s="13" t="s">
        <v>80</v>
      </c>
      <c r="AY84" s="290" t="s">
        <v>181</v>
      </c>
    </row>
    <row r="85" s="1" customFormat="1" ht="25.5" customHeight="1">
      <c r="B85" s="45"/>
      <c r="C85" s="236" t="s">
        <v>82</v>
      </c>
      <c r="D85" s="236" t="s">
        <v>222</v>
      </c>
      <c r="E85" s="237" t="s">
        <v>3222</v>
      </c>
      <c r="F85" s="238" t="s">
        <v>3223</v>
      </c>
      <c r="G85" s="239" t="s">
        <v>219</v>
      </c>
      <c r="H85" s="240">
        <v>200.63499999999999</v>
      </c>
      <c r="I85" s="241"/>
      <c r="J85" s="242">
        <f>ROUND(I85*H85,2)</f>
        <v>0</v>
      </c>
      <c r="K85" s="238" t="s">
        <v>344</v>
      </c>
      <c r="L85" s="71"/>
      <c r="M85" s="243" t="s">
        <v>21</v>
      </c>
      <c r="N85" s="244" t="s">
        <v>43</v>
      </c>
      <c r="O85" s="46"/>
      <c r="P85" s="221">
        <f>O85*H85</f>
        <v>0</v>
      </c>
      <c r="Q85" s="221">
        <v>0</v>
      </c>
      <c r="R85" s="221">
        <f>Q85*H85</f>
        <v>0</v>
      </c>
      <c r="S85" s="221">
        <v>0</v>
      </c>
      <c r="T85" s="222">
        <f>S85*H85</f>
        <v>0</v>
      </c>
      <c r="AR85" s="23" t="s">
        <v>188</v>
      </c>
      <c r="AT85" s="23" t="s">
        <v>222</v>
      </c>
      <c r="AU85" s="23" t="s">
        <v>80</v>
      </c>
      <c r="AY85" s="23" t="s">
        <v>181</v>
      </c>
      <c r="BE85" s="223">
        <f>IF(N85="základní",J85,0)</f>
        <v>0</v>
      </c>
      <c r="BF85" s="223">
        <f>IF(N85="snížená",J85,0)</f>
        <v>0</v>
      </c>
      <c r="BG85" s="223">
        <f>IF(N85="zákl. přenesená",J85,0)</f>
        <v>0</v>
      </c>
      <c r="BH85" s="223">
        <f>IF(N85="sníž. přenesená",J85,0)</f>
        <v>0</v>
      </c>
      <c r="BI85" s="223">
        <f>IF(N85="nulová",J85,0)</f>
        <v>0</v>
      </c>
      <c r="BJ85" s="23" t="s">
        <v>80</v>
      </c>
      <c r="BK85" s="223">
        <f>ROUND(I85*H85,2)</f>
        <v>0</v>
      </c>
      <c r="BL85" s="23" t="s">
        <v>188</v>
      </c>
      <c r="BM85" s="23" t="s">
        <v>3224</v>
      </c>
    </row>
    <row r="86" s="10" customFormat="1">
      <c r="B86" s="224"/>
      <c r="C86" s="225"/>
      <c r="D86" s="226" t="s">
        <v>207</v>
      </c>
      <c r="E86" s="227" t="s">
        <v>21</v>
      </c>
      <c r="F86" s="228" t="s">
        <v>3225</v>
      </c>
      <c r="G86" s="225"/>
      <c r="H86" s="229">
        <v>200.63499999999999</v>
      </c>
      <c r="I86" s="230"/>
      <c r="J86" s="225"/>
      <c r="K86" s="225"/>
      <c r="L86" s="231"/>
      <c r="M86" s="232"/>
      <c r="N86" s="233"/>
      <c r="O86" s="233"/>
      <c r="P86" s="233"/>
      <c r="Q86" s="233"/>
      <c r="R86" s="233"/>
      <c r="S86" s="233"/>
      <c r="T86" s="234"/>
      <c r="AT86" s="235" t="s">
        <v>207</v>
      </c>
      <c r="AU86" s="235" t="s">
        <v>80</v>
      </c>
      <c r="AV86" s="10" t="s">
        <v>82</v>
      </c>
      <c r="AW86" s="10" t="s">
        <v>35</v>
      </c>
      <c r="AX86" s="10" t="s">
        <v>72</v>
      </c>
      <c r="AY86" s="235" t="s">
        <v>181</v>
      </c>
    </row>
    <row r="87" s="13" customFormat="1">
      <c r="B87" s="280"/>
      <c r="C87" s="281"/>
      <c r="D87" s="226" t="s">
        <v>207</v>
      </c>
      <c r="E87" s="282" t="s">
        <v>21</v>
      </c>
      <c r="F87" s="283" t="s">
        <v>3221</v>
      </c>
      <c r="G87" s="281"/>
      <c r="H87" s="284">
        <v>200.63499999999999</v>
      </c>
      <c r="I87" s="285"/>
      <c r="J87" s="281"/>
      <c r="K87" s="281"/>
      <c r="L87" s="286"/>
      <c r="M87" s="287"/>
      <c r="N87" s="288"/>
      <c r="O87" s="288"/>
      <c r="P87" s="288"/>
      <c r="Q87" s="288"/>
      <c r="R87" s="288"/>
      <c r="S87" s="288"/>
      <c r="T87" s="289"/>
      <c r="AT87" s="290" t="s">
        <v>207</v>
      </c>
      <c r="AU87" s="290" t="s">
        <v>80</v>
      </c>
      <c r="AV87" s="13" t="s">
        <v>188</v>
      </c>
      <c r="AW87" s="13" t="s">
        <v>35</v>
      </c>
      <c r="AX87" s="13" t="s">
        <v>80</v>
      </c>
      <c r="AY87" s="290" t="s">
        <v>181</v>
      </c>
    </row>
    <row r="88" s="1" customFormat="1" ht="16.5" customHeight="1">
      <c r="B88" s="45"/>
      <c r="C88" s="236" t="s">
        <v>179</v>
      </c>
      <c r="D88" s="236" t="s">
        <v>222</v>
      </c>
      <c r="E88" s="237" t="s">
        <v>3226</v>
      </c>
      <c r="F88" s="238" t="s">
        <v>3227</v>
      </c>
      <c r="G88" s="239" t="s">
        <v>219</v>
      </c>
      <c r="H88" s="240">
        <v>263.31999999999999</v>
      </c>
      <c r="I88" s="241"/>
      <c r="J88" s="242">
        <f>ROUND(I88*H88,2)</f>
        <v>0</v>
      </c>
      <c r="K88" s="238" t="s">
        <v>186</v>
      </c>
      <c r="L88" s="71"/>
      <c r="M88" s="243" t="s">
        <v>21</v>
      </c>
      <c r="N88" s="244" t="s">
        <v>43</v>
      </c>
      <c r="O88" s="46"/>
      <c r="P88" s="221">
        <f>O88*H88</f>
        <v>0</v>
      </c>
      <c r="Q88" s="221">
        <v>0</v>
      </c>
      <c r="R88" s="221">
        <f>Q88*H88</f>
        <v>0</v>
      </c>
      <c r="S88" s="221">
        <v>0</v>
      </c>
      <c r="T88" s="222">
        <f>S88*H88</f>
        <v>0</v>
      </c>
      <c r="AR88" s="23" t="s">
        <v>188</v>
      </c>
      <c r="AT88" s="23" t="s">
        <v>222</v>
      </c>
      <c r="AU88" s="23" t="s">
        <v>80</v>
      </c>
      <c r="AY88" s="23" t="s">
        <v>181</v>
      </c>
      <c r="BE88" s="223">
        <f>IF(N88="základní",J88,0)</f>
        <v>0</v>
      </c>
      <c r="BF88" s="223">
        <f>IF(N88="snížená",J88,0)</f>
        <v>0</v>
      </c>
      <c r="BG88" s="223">
        <f>IF(N88="zákl. přenesená",J88,0)</f>
        <v>0</v>
      </c>
      <c r="BH88" s="223">
        <f>IF(N88="sníž. přenesená",J88,0)</f>
        <v>0</v>
      </c>
      <c r="BI88" s="223">
        <f>IF(N88="nulová",J88,0)</f>
        <v>0</v>
      </c>
      <c r="BJ88" s="23" t="s">
        <v>80</v>
      </c>
      <c r="BK88" s="223">
        <f>ROUND(I88*H88,2)</f>
        <v>0</v>
      </c>
      <c r="BL88" s="23" t="s">
        <v>188</v>
      </c>
      <c r="BM88" s="23" t="s">
        <v>3228</v>
      </c>
    </row>
    <row r="89" s="10" customFormat="1">
      <c r="B89" s="224"/>
      <c r="C89" s="225"/>
      <c r="D89" s="226" t="s">
        <v>207</v>
      </c>
      <c r="E89" s="227" t="s">
        <v>21</v>
      </c>
      <c r="F89" s="228" t="s">
        <v>3229</v>
      </c>
      <c r="G89" s="225"/>
      <c r="H89" s="229">
        <v>263.31999999999999</v>
      </c>
      <c r="I89" s="230"/>
      <c r="J89" s="225"/>
      <c r="K89" s="225"/>
      <c r="L89" s="231"/>
      <c r="M89" s="232"/>
      <c r="N89" s="233"/>
      <c r="O89" s="233"/>
      <c r="P89" s="233"/>
      <c r="Q89" s="233"/>
      <c r="R89" s="233"/>
      <c r="S89" s="233"/>
      <c r="T89" s="234"/>
      <c r="AT89" s="235" t="s">
        <v>207</v>
      </c>
      <c r="AU89" s="235" t="s">
        <v>80</v>
      </c>
      <c r="AV89" s="10" t="s">
        <v>82</v>
      </c>
      <c r="AW89" s="10" t="s">
        <v>35</v>
      </c>
      <c r="AX89" s="10" t="s">
        <v>72</v>
      </c>
      <c r="AY89" s="235" t="s">
        <v>181</v>
      </c>
    </row>
    <row r="90" s="13" customFormat="1">
      <c r="B90" s="280"/>
      <c r="C90" s="281"/>
      <c r="D90" s="226" t="s">
        <v>207</v>
      </c>
      <c r="E90" s="282" t="s">
        <v>21</v>
      </c>
      <c r="F90" s="283" t="s">
        <v>3221</v>
      </c>
      <c r="G90" s="281"/>
      <c r="H90" s="284">
        <v>263.31999999999999</v>
      </c>
      <c r="I90" s="285"/>
      <c r="J90" s="281"/>
      <c r="K90" s="281"/>
      <c r="L90" s="286"/>
      <c r="M90" s="287"/>
      <c r="N90" s="288"/>
      <c r="O90" s="288"/>
      <c r="P90" s="288"/>
      <c r="Q90" s="288"/>
      <c r="R90" s="288"/>
      <c r="S90" s="288"/>
      <c r="T90" s="289"/>
      <c r="AT90" s="290" t="s">
        <v>207</v>
      </c>
      <c r="AU90" s="290" t="s">
        <v>80</v>
      </c>
      <c r="AV90" s="13" t="s">
        <v>188</v>
      </c>
      <c r="AW90" s="13" t="s">
        <v>35</v>
      </c>
      <c r="AX90" s="13" t="s">
        <v>80</v>
      </c>
      <c r="AY90" s="290" t="s">
        <v>181</v>
      </c>
    </row>
    <row r="91" s="1" customFormat="1" ht="25.5" customHeight="1">
      <c r="B91" s="45"/>
      <c r="C91" s="211" t="s">
        <v>188</v>
      </c>
      <c r="D91" s="211" t="s">
        <v>182</v>
      </c>
      <c r="E91" s="212" t="s">
        <v>3230</v>
      </c>
      <c r="F91" s="213" t="s">
        <v>3231</v>
      </c>
      <c r="G91" s="214" t="s">
        <v>256</v>
      </c>
      <c r="H91" s="215">
        <v>33.799999999999997</v>
      </c>
      <c r="I91" s="216"/>
      <c r="J91" s="217">
        <f>ROUND(I91*H91,2)</f>
        <v>0</v>
      </c>
      <c r="K91" s="213" t="s">
        <v>186</v>
      </c>
      <c r="L91" s="218"/>
      <c r="M91" s="219" t="s">
        <v>21</v>
      </c>
      <c r="N91" s="220" t="s">
        <v>43</v>
      </c>
      <c r="O91" s="46"/>
      <c r="P91" s="221">
        <f>O91*H91</f>
        <v>0</v>
      </c>
      <c r="Q91" s="221">
        <v>1</v>
      </c>
      <c r="R91" s="221">
        <f>Q91*H91</f>
        <v>33.799999999999997</v>
      </c>
      <c r="S91" s="221">
        <v>0</v>
      </c>
      <c r="T91" s="222">
        <f>S91*H91</f>
        <v>0</v>
      </c>
      <c r="AR91" s="23" t="s">
        <v>187</v>
      </c>
      <c r="AT91" s="23" t="s">
        <v>182</v>
      </c>
      <c r="AU91" s="23" t="s">
        <v>80</v>
      </c>
      <c r="AY91" s="23" t="s">
        <v>181</v>
      </c>
      <c r="BE91" s="223">
        <f>IF(N91="základní",J91,0)</f>
        <v>0</v>
      </c>
      <c r="BF91" s="223">
        <f>IF(N91="snížená",J91,0)</f>
        <v>0</v>
      </c>
      <c r="BG91" s="223">
        <f>IF(N91="zákl. přenesená",J91,0)</f>
        <v>0</v>
      </c>
      <c r="BH91" s="223">
        <f>IF(N91="sníž. přenesená",J91,0)</f>
        <v>0</v>
      </c>
      <c r="BI91" s="223">
        <f>IF(N91="nulová",J91,0)</f>
        <v>0</v>
      </c>
      <c r="BJ91" s="23" t="s">
        <v>80</v>
      </c>
      <c r="BK91" s="223">
        <f>ROUND(I91*H91,2)</f>
        <v>0</v>
      </c>
      <c r="BL91" s="23" t="s">
        <v>188</v>
      </c>
      <c r="BM91" s="23" t="s">
        <v>3232</v>
      </c>
    </row>
    <row r="92" s="9" customFormat="1" ht="37.44" customHeight="1">
      <c r="B92" s="197"/>
      <c r="C92" s="198"/>
      <c r="D92" s="199" t="s">
        <v>71</v>
      </c>
      <c r="E92" s="200" t="s">
        <v>179</v>
      </c>
      <c r="F92" s="200" t="s">
        <v>180</v>
      </c>
      <c r="G92" s="198"/>
      <c r="H92" s="198"/>
      <c r="I92" s="201"/>
      <c r="J92" s="202">
        <f>BK92</f>
        <v>0</v>
      </c>
      <c r="K92" s="198"/>
      <c r="L92" s="203"/>
      <c r="M92" s="204"/>
      <c r="N92" s="205"/>
      <c r="O92" s="205"/>
      <c r="P92" s="206">
        <f>SUM(P93:P94)</f>
        <v>0</v>
      </c>
      <c r="Q92" s="205"/>
      <c r="R92" s="206">
        <f>SUM(R93:R94)</f>
        <v>0</v>
      </c>
      <c r="S92" s="205"/>
      <c r="T92" s="207">
        <f>SUM(T93:T94)</f>
        <v>0</v>
      </c>
      <c r="AR92" s="208" t="s">
        <v>80</v>
      </c>
      <c r="AT92" s="209" t="s">
        <v>71</v>
      </c>
      <c r="AU92" s="209" t="s">
        <v>72</v>
      </c>
      <c r="AY92" s="208" t="s">
        <v>181</v>
      </c>
      <c r="BK92" s="210">
        <f>SUM(BK93:BK94)</f>
        <v>0</v>
      </c>
    </row>
    <row r="93" s="1" customFormat="1" ht="16.5" customHeight="1">
      <c r="B93" s="45"/>
      <c r="C93" s="236" t="s">
        <v>199</v>
      </c>
      <c r="D93" s="236" t="s">
        <v>222</v>
      </c>
      <c r="E93" s="237" t="s">
        <v>3233</v>
      </c>
      <c r="F93" s="238" t="s">
        <v>3234</v>
      </c>
      <c r="G93" s="239" t="s">
        <v>185</v>
      </c>
      <c r="H93" s="240">
        <v>1</v>
      </c>
      <c r="I93" s="241"/>
      <c r="J93" s="242">
        <f>ROUND(I93*H93,2)</f>
        <v>0</v>
      </c>
      <c r="K93" s="238" t="s">
        <v>186</v>
      </c>
      <c r="L93" s="71"/>
      <c r="M93" s="243" t="s">
        <v>21</v>
      </c>
      <c r="N93" s="244" t="s">
        <v>43</v>
      </c>
      <c r="O93" s="46"/>
      <c r="P93" s="221">
        <f>O93*H93</f>
        <v>0</v>
      </c>
      <c r="Q93" s="221">
        <v>0</v>
      </c>
      <c r="R93" s="221">
        <f>Q93*H93</f>
        <v>0</v>
      </c>
      <c r="S93" s="221">
        <v>0</v>
      </c>
      <c r="T93" s="222">
        <f>S93*H93</f>
        <v>0</v>
      </c>
      <c r="AR93" s="23" t="s">
        <v>188</v>
      </c>
      <c r="AT93" s="23" t="s">
        <v>222</v>
      </c>
      <c r="AU93" s="23" t="s">
        <v>80</v>
      </c>
      <c r="AY93" s="23" t="s">
        <v>181</v>
      </c>
      <c r="BE93" s="223">
        <f>IF(N93="základní",J93,0)</f>
        <v>0</v>
      </c>
      <c r="BF93" s="223">
        <f>IF(N93="snížená",J93,0)</f>
        <v>0</v>
      </c>
      <c r="BG93" s="223">
        <f>IF(N93="zákl. přenesená",J93,0)</f>
        <v>0</v>
      </c>
      <c r="BH93" s="223">
        <f>IF(N93="sníž. přenesená",J93,0)</f>
        <v>0</v>
      </c>
      <c r="BI93" s="223">
        <f>IF(N93="nulová",J93,0)</f>
        <v>0</v>
      </c>
      <c r="BJ93" s="23" t="s">
        <v>80</v>
      </c>
      <c r="BK93" s="223">
        <f>ROUND(I93*H93,2)</f>
        <v>0</v>
      </c>
      <c r="BL93" s="23" t="s">
        <v>188</v>
      </c>
      <c r="BM93" s="23" t="s">
        <v>3235</v>
      </c>
    </row>
    <row r="94" s="1" customFormat="1" ht="16.5" customHeight="1">
      <c r="B94" s="45"/>
      <c r="C94" s="211" t="s">
        <v>203</v>
      </c>
      <c r="D94" s="211" t="s">
        <v>182</v>
      </c>
      <c r="E94" s="212" t="s">
        <v>3236</v>
      </c>
      <c r="F94" s="213" t="s">
        <v>3237</v>
      </c>
      <c r="G94" s="214" t="s">
        <v>185</v>
      </c>
      <c r="H94" s="215">
        <v>1</v>
      </c>
      <c r="I94" s="216"/>
      <c r="J94" s="217">
        <f>ROUND(I94*H94,2)</f>
        <v>0</v>
      </c>
      <c r="K94" s="213" t="s">
        <v>186</v>
      </c>
      <c r="L94" s="218"/>
      <c r="M94" s="219" t="s">
        <v>21</v>
      </c>
      <c r="N94" s="220" t="s">
        <v>43</v>
      </c>
      <c r="O94" s="46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AR94" s="23" t="s">
        <v>187</v>
      </c>
      <c r="AT94" s="23" t="s">
        <v>182</v>
      </c>
      <c r="AU94" s="23" t="s">
        <v>80</v>
      </c>
      <c r="AY94" s="23" t="s">
        <v>181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23" t="s">
        <v>80</v>
      </c>
      <c r="BK94" s="223">
        <f>ROUND(I94*H94,2)</f>
        <v>0</v>
      </c>
      <c r="BL94" s="23" t="s">
        <v>188</v>
      </c>
      <c r="BM94" s="23" t="s">
        <v>3238</v>
      </c>
    </row>
    <row r="95" s="9" customFormat="1" ht="37.44" customHeight="1">
      <c r="B95" s="197"/>
      <c r="C95" s="198"/>
      <c r="D95" s="199" t="s">
        <v>71</v>
      </c>
      <c r="E95" s="200" t="s">
        <v>187</v>
      </c>
      <c r="F95" s="200" t="s">
        <v>3239</v>
      </c>
      <c r="G95" s="198"/>
      <c r="H95" s="198"/>
      <c r="I95" s="201"/>
      <c r="J95" s="202">
        <f>BK95</f>
        <v>0</v>
      </c>
      <c r="K95" s="198"/>
      <c r="L95" s="203"/>
      <c r="M95" s="204"/>
      <c r="N95" s="205"/>
      <c r="O95" s="205"/>
      <c r="P95" s="206">
        <f>SUM(P96:P132)</f>
        <v>0</v>
      </c>
      <c r="Q95" s="205"/>
      <c r="R95" s="206">
        <f>SUM(R96:R132)</f>
        <v>2.5331899999999998</v>
      </c>
      <c r="S95" s="205"/>
      <c r="T95" s="207">
        <f>SUM(T96:T132)</f>
        <v>0</v>
      </c>
      <c r="AR95" s="208" t="s">
        <v>80</v>
      </c>
      <c r="AT95" s="209" t="s">
        <v>71</v>
      </c>
      <c r="AU95" s="209" t="s">
        <v>72</v>
      </c>
      <c r="AY95" s="208" t="s">
        <v>181</v>
      </c>
      <c r="BK95" s="210">
        <f>SUM(BK96:BK132)</f>
        <v>0</v>
      </c>
    </row>
    <row r="96" s="1" customFormat="1" ht="16.5" customHeight="1">
      <c r="B96" s="45"/>
      <c r="C96" s="236" t="s">
        <v>209</v>
      </c>
      <c r="D96" s="236" t="s">
        <v>222</v>
      </c>
      <c r="E96" s="237" t="s">
        <v>3240</v>
      </c>
      <c r="F96" s="238" t="s">
        <v>3241</v>
      </c>
      <c r="G96" s="239" t="s">
        <v>361</v>
      </c>
      <c r="H96" s="240">
        <v>2</v>
      </c>
      <c r="I96" s="241"/>
      <c r="J96" s="242">
        <f>ROUND(I96*H96,2)</f>
        <v>0</v>
      </c>
      <c r="K96" s="238" t="s">
        <v>186</v>
      </c>
      <c r="L96" s="71"/>
      <c r="M96" s="243" t="s">
        <v>21</v>
      </c>
      <c r="N96" s="244" t="s">
        <v>43</v>
      </c>
      <c r="O96" s="46"/>
      <c r="P96" s="221">
        <f>O96*H96</f>
        <v>0</v>
      </c>
      <c r="Q96" s="221">
        <v>0.0064099999999999999</v>
      </c>
      <c r="R96" s="221">
        <f>Q96*H96</f>
        <v>0.01282</v>
      </c>
      <c r="S96" s="221">
        <v>0</v>
      </c>
      <c r="T96" s="222">
        <f>S96*H96</f>
        <v>0</v>
      </c>
      <c r="AR96" s="23" t="s">
        <v>188</v>
      </c>
      <c r="AT96" s="23" t="s">
        <v>222</v>
      </c>
      <c r="AU96" s="23" t="s">
        <v>80</v>
      </c>
      <c r="AY96" s="23" t="s">
        <v>181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23" t="s">
        <v>80</v>
      </c>
      <c r="BK96" s="223">
        <f>ROUND(I96*H96,2)</f>
        <v>0</v>
      </c>
      <c r="BL96" s="23" t="s">
        <v>188</v>
      </c>
      <c r="BM96" s="23" t="s">
        <v>3242</v>
      </c>
    </row>
    <row r="97" s="1" customFormat="1" ht="25.5" customHeight="1">
      <c r="B97" s="45"/>
      <c r="C97" s="236" t="s">
        <v>187</v>
      </c>
      <c r="D97" s="236" t="s">
        <v>222</v>
      </c>
      <c r="E97" s="237" t="s">
        <v>3243</v>
      </c>
      <c r="F97" s="238" t="s">
        <v>3244</v>
      </c>
      <c r="G97" s="239" t="s">
        <v>361</v>
      </c>
      <c r="H97" s="240">
        <v>40</v>
      </c>
      <c r="I97" s="241"/>
      <c r="J97" s="242">
        <f>ROUND(I97*H97,2)</f>
        <v>0</v>
      </c>
      <c r="K97" s="238" t="s">
        <v>344</v>
      </c>
      <c r="L97" s="71"/>
      <c r="M97" s="243" t="s">
        <v>21</v>
      </c>
      <c r="N97" s="244" t="s">
        <v>43</v>
      </c>
      <c r="O97" s="46"/>
      <c r="P97" s="221">
        <f>O97*H97</f>
        <v>0</v>
      </c>
      <c r="Q97" s="221">
        <v>1.0000000000000001E-05</v>
      </c>
      <c r="R97" s="221">
        <f>Q97*H97</f>
        <v>0.00040000000000000002</v>
      </c>
      <c r="S97" s="221">
        <v>0</v>
      </c>
      <c r="T97" s="222">
        <f>S97*H97</f>
        <v>0</v>
      </c>
      <c r="AR97" s="23" t="s">
        <v>188</v>
      </c>
      <c r="AT97" s="23" t="s">
        <v>222</v>
      </c>
      <c r="AU97" s="23" t="s">
        <v>80</v>
      </c>
      <c r="AY97" s="23" t="s">
        <v>181</v>
      </c>
      <c r="BE97" s="223">
        <f>IF(N97="základní",J97,0)</f>
        <v>0</v>
      </c>
      <c r="BF97" s="223">
        <f>IF(N97="snížená",J97,0)</f>
        <v>0</v>
      </c>
      <c r="BG97" s="223">
        <f>IF(N97="zákl. přenesená",J97,0)</f>
        <v>0</v>
      </c>
      <c r="BH97" s="223">
        <f>IF(N97="sníž. přenesená",J97,0)</f>
        <v>0</v>
      </c>
      <c r="BI97" s="223">
        <f>IF(N97="nulová",J97,0)</f>
        <v>0</v>
      </c>
      <c r="BJ97" s="23" t="s">
        <v>80</v>
      </c>
      <c r="BK97" s="223">
        <f>ROUND(I97*H97,2)</f>
        <v>0</v>
      </c>
      <c r="BL97" s="23" t="s">
        <v>188</v>
      </c>
      <c r="BM97" s="23" t="s">
        <v>3245</v>
      </c>
    </row>
    <row r="98" s="10" customFormat="1">
      <c r="B98" s="224"/>
      <c r="C98" s="225"/>
      <c r="D98" s="226" t="s">
        <v>207</v>
      </c>
      <c r="E98" s="227" t="s">
        <v>21</v>
      </c>
      <c r="F98" s="228" t="s">
        <v>350</v>
      </c>
      <c r="G98" s="225"/>
      <c r="H98" s="229">
        <v>40</v>
      </c>
      <c r="I98" s="230"/>
      <c r="J98" s="225"/>
      <c r="K98" s="225"/>
      <c r="L98" s="231"/>
      <c r="M98" s="232"/>
      <c r="N98" s="233"/>
      <c r="O98" s="233"/>
      <c r="P98" s="233"/>
      <c r="Q98" s="233"/>
      <c r="R98" s="233"/>
      <c r="S98" s="233"/>
      <c r="T98" s="234"/>
      <c r="AT98" s="235" t="s">
        <v>207</v>
      </c>
      <c r="AU98" s="235" t="s">
        <v>80</v>
      </c>
      <c r="AV98" s="10" t="s">
        <v>82</v>
      </c>
      <c r="AW98" s="10" t="s">
        <v>35</v>
      </c>
      <c r="AX98" s="10" t="s">
        <v>72</v>
      </c>
      <c r="AY98" s="235" t="s">
        <v>181</v>
      </c>
    </row>
    <row r="99" s="13" customFormat="1">
      <c r="B99" s="280"/>
      <c r="C99" s="281"/>
      <c r="D99" s="226" t="s">
        <v>207</v>
      </c>
      <c r="E99" s="282" t="s">
        <v>21</v>
      </c>
      <c r="F99" s="283" t="s">
        <v>3221</v>
      </c>
      <c r="G99" s="281"/>
      <c r="H99" s="284">
        <v>40</v>
      </c>
      <c r="I99" s="285"/>
      <c r="J99" s="281"/>
      <c r="K99" s="281"/>
      <c r="L99" s="286"/>
      <c r="M99" s="287"/>
      <c r="N99" s="288"/>
      <c r="O99" s="288"/>
      <c r="P99" s="288"/>
      <c r="Q99" s="288"/>
      <c r="R99" s="288"/>
      <c r="S99" s="288"/>
      <c r="T99" s="289"/>
      <c r="AT99" s="290" t="s">
        <v>207</v>
      </c>
      <c r="AU99" s="290" t="s">
        <v>80</v>
      </c>
      <c r="AV99" s="13" t="s">
        <v>188</v>
      </c>
      <c r="AW99" s="13" t="s">
        <v>35</v>
      </c>
      <c r="AX99" s="13" t="s">
        <v>80</v>
      </c>
      <c r="AY99" s="290" t="s">
        <v>181</v>
      </c>
    </row>
    <row r="100" s="1" customFormat="1" ht="16.5" customHeight="1">
      <c r="B100" s="45"/>
      <c r="C100" s="211" t="s">
        <v>216</v>
      </c>
      <c r="D100" s="211" t="s">
        <v>182</v>
      </c>
      <c r="E100" s="212" t="s">
        <v>3246</v>
      </c>
      <c r="F100" s="213" t="s">
        <v>3247</v>
      </c>
      <c r="G100" s="214" t="s">
        <v>185</v>
      </c>
      <c r="H100" s="215">
        <v>20</v>
      </c>
      <c r="I100" s="216"/>
      <c r="J100" s="217">
        <f>ROUND(I100*H100,2)</f>
        <v>0</v>
      </c>
      <c r="K100" s="213" t="s">
        <v>186</v>
      </c>
      <c r="L100" s="218"/>
      <c r="M100" s="219" t="s">
        <v>21</v>
      </c>
      <c r="N100" s="220" t="s">
        <v>43</v>
      </c>
      <c r="O100" s="46"/>
      <c r="P100" s="221">
        <f>O100*H100</f>
        <v>0</v>
      </c>
      <c r="Q100" s="221">
        <v>0</v>
      </c>
      <c r="R100" s="221">
        <f>Q100*H100</f>
        <v>0</v>
      </c>
      <c r="S100" s="221">
        <v>0</v>
      </c>
      <c r="T100" s="222">
        <f>S100*H100</f>
        <v>0</v>
      </c>
      <c r="AR100" s="23" t="s">
        <v>187</v>
      </c>
      <c r="AT100" s="23" t="s">
        <v>182</v>
      </c>
      <c r="AU100" s="23" t="s">
        <v>80</v>
      </c>
      <c r="AY100" s="23" t="s">
        <v>181</v>
      </c>
      <c r="BE100" s="223">
        <f>IF(N100="základní",J100,0)</f>
        <v>0</v>
      </c>
      <c r="BF100" s="223">
        <f>IF(N100="snížená",J100,0)</f>
        <v>0</v>
      </c>
      <c r="BG100" s="223">
        <f>IF(N100="zákl. přenesená",J100,0)</f>
        <v>0</v>
      </c>
      <c r="BH100" s="223">
        <f>IF(N100="sníž. přenesená",J100,0)</f>
        <v>0</v>
      </c>
      <c r="BI100" s="223">
        <f>IF(N100="nulová",J100,0)</f>
        <v>0</v>
      </c>
      <c r="BJ100" s="23" t="s">
        <v>80</v>
      </c>
      <c r="BK100" s="223">
        <f>ROUND(I100*H100,2)</f>
        <v>0</v>
      </c>
      <c r="BL100" s="23" t="s">
        <v>188</v>
      </c>
      <c r="BM100" s="23" t="s">
        <v>3248</v>
      </c>
    </row>
    <row r="101" s="10" customFormat="1">
      <c r="B101" s="224"/>
      <c r="C101" s="225"/>
      <c r="D101" s="226" t="s">
        <v>207</v>
      </c>
      <c r="E101" s="227" t="s">
        <v>21</v>
      </c>
      <c r="F101" s="228" t="s">
        <v>3249</v>
      </c>
      <c r="G101" s="225"/>
      <c r="H101" s="229">
        <v>20</v>
      </c>
      <c r="I101" s="230"/>
      <c r="J101" s="225"/>
      <c r="K101" s="225"/>
      <c r="L101" s="231"/>
      <c r="M101" s="232"/>
      <c r="N101" s="233"/>
      <c r="O101" s="233"/>
      <c r="P101" s="233"/>
      <c r="Q101" s="233"/>
      <c r="R101" s="233"/>
      <c r="S101" s="233"/>
      <c r="T101" s="234"/>
      <c r="AT101" s="235" t="s">
        <v>207</v>
      </c>
      <c r="AU101" s="235" t="s">
        <v>80</v>
      </c>
      <c r="AV101" s="10" t="s">
        <v>82</v>
      </c>
      <c r="AW101" s="10" t="s">
        <v>35</v>
      </c>
      <c r="AX101" s="10" t="s">
        <v>72</v>
      </c>
      <c r="AY101" s="235" t="s">
        <v>181</v>
      </c>
    </row>
    <row r="102" s="13" customFormat="1">
      <c r="B102" s="280"/>
      <c r="C102" s="281"/>
      <c r="D102" s="226" t="s">
        <v>207</v>
      </c>
      <c r="E102" s="282" t="s">
        <v>21</v>
      </c>
      <c r="F102" s="283" t="s">
        <v>3221</v>
      </c>
      <c r="G102" s="281"/>
      <c r="H102" s="284">
        <v>20</v>
      </c>
      <c r="I102" s="285"/>
      <c r="J102" s="281"/>
      <c r="K102" s="281"/>
      <c r="L102" s="286"/>
      <c r="M102" s="287"/>
      <c r="N102" s="288"/>
      <c r="O102" s="288"/>
      <c r="P102" s="288"/>
      <c r="Q102" s="288"/>
      <c r="R102" s="288"/>
      <c r="S102" s="288"/>
      <c r="T102" s="289"/>
      <c r="AT102" s="290" t="s">
        <v>207</v>
      </c>
      <c r="AU102" s="290" t="s">
        <v>80</v>
      </c>
      <c r="AV102" s="13" t="s">
        <v>188</v>
      </c>
      <c r="AW102" s="13" t="s">
        <v>35</v>
      </c>
      <c r="AX102" s="13" t="s">
        <v>80</v>
      </c>
      <c r="AY102" s="290" t="s">
        <v>181</v>
      </c>
    </row>
    <row r="103" s="1" customFormat="1" ht="25.5" customHeight="1">
      <c r="B103" s="45"/>
      <c r="C103" s="236" t="s">
        <v>221</v>
      </c>
      <c r="D103" s="236" t="s">
        <v>222</v>
      </c>
      <c r="E103" s="237" t="s">
        <v>3250</v>
      </c>
      <c r="F103" s="238" t="s">
        <v>3251</v>
      </c>
      <c r="G103" s="239" t="s">
        <v>185</v>
      </c>
      <c r="H103" s="240">
        <v>8</v>
      </c>
      <c r="I103" s="241"/>
      <c r="J103" s="242">
        <f>ROUND(I103*H103,2)</f>
        <v>0</v>
      </c>
      <c r="K103" s="238" t="s">
        <v>186</v>
      </c>
      <c r="L103" s="71"/>
      <c r="M103" s="243" t="s">
        <v>21</v>
      </c>
      <c r="N103" s="244" t="s">
        <v>43</v>
      </c>
      <c r="O103" s="46"/>
      <c r="P103" s="221">
        <f>O103*H103</f>
        <v>0</v>
      </c>
      <c r="Q103" s="221">
        <v>0</v>
      </c>
      <c r="R103" s="221">
        <f>Q103*H103</f>
        <v>0</v>
      </c>
      <c r="S103" s="221">
        <v>0</v>
      </c>
      <c r="T103" s="222">
        <f>S103*H103</f>
        <v>0</v>
      </c>
      <c r="AR103" s="23" t="s">
        <v>188</v>
      </c>
      <c r="AT103" s="23" t="s">
        <v>222</v>
      </c>
      <c r="AU103" s="23" t="s">
        <v>80</v>
      </c>
      <c r="AY103" s="23" t="s">
        <v>181</v>
      </c>
      <c r="BE103" s="223">
        <f>IF(N103="základní",J103,0)</f>
        <v>0</v>
      </c>
      <c r="BF103" s="223">
        <f>IF(N103="snížená",J103,0)</f>
        <v>0</v>
      </c>
      <c r="BG103" s="223">
        <f>IF(N103="zákl. přenesená",J103,0)</f>
        <v>0</v>
      </c>
      <c r="BH103" s="223">
        <f>IF(N103="sníž. přenesená",J103,0)</f>
        <v>0</v>
      </c>
      <c r="BI103" s="223">
        <f>IF(N103="nulová",J103,0)</f>
        <v>0</v>
      </c>
      <c r="BJ103" s="23" t="s">
        <v>80</v>
      </c>
      <c r="BK103" s="223">
        <f>ROUND(I103*H103,2)</f>
        <v>0</v>
      </c>
      <c r="BL103" s="23" t="s">
        <v>188</v>
      </c>
      <c r="BM103" s="23" t="s">
        <v>3252</v>
      </c>
    </row>
    <row r="104" s="1" customFormat="1" ht="16.5" customHeight="1">
      <c r="B104" s="45"/>
      <c r="C104" s="211" t="s">
        <v>227</v>
      </c>
      <c r="D104" s="211" t="s">
        <v>182</v>
      </c>
      <c r="E104" s="212" t="s">
        <v>3253</v>
      </c>
      <c r="F104" s="213" t="s">
        <v>3254</v>
      </c>
      <c r="G104" s="214" t="s">
        <v>185</v>
      </c>
      <c r="H104" s="215">
        <v>8</v>
      </c>
      <c r="I104" s="216"/>
      <c r="J104" s="217">
        <f>ROUND(I104*H104,2)</f>
        <v>0</v>
      </c>
      <c r="K104" s="213" t="s">
        <v>344</v>
      </c>
      <c r="L104" s="218"/>
      <c r="M104" s="219" t="s">
        <v>21</v>
      </c>
      <c r="N104" s="220" t="s">
        <v>43</v>
      </c>
      <c r="O104" s="46"/>
      <c r="P104" s="221">
        <f>O104*H104</f>
        <v>0</v>
      </c>
      <c r="Q104" s="221">
        <v>0.00055999999999999995</v>
      </c>
      <c r="R104" s="221">
        <f>Q104*H104</f>
        <v>0.0044799999999999996</v>
      </c>
      <c r="S104" s="221">
        <v>0</v>
      </c>
      <c r="T104" s="222">
        <f>S104*H104</f>
        <v>0</v>
      </c>
      <c r="AR104" s="23" t="s">
        <v>187</v>
      </c>
      <c r="AT104" s="23" t="s">
        <v>182</v>
      </c>
      <c r="AU104" s="23" t="s">
        <v>80</v>
      </c>
      <c r="AY104" s="23" t="s">
        <v>181</v>
      </c>
      <c r="BE104" s="223">
        <f>IF(N104="základní",J104,0)</f>
        <v>0</v>
      </c>
      <c r="BF104" s="223">
        <f>IF(N104="snížená",J104,0)</f>
        <v>0</v>
      </c>
      <c r="BG104" s="223">
        <f>IF(N104="zákl. přenesená",J104,0)</f>
        <v>0</v>
      </c>
      <c r="BH104" s="223">
        <f>IF(N104="sníž. přenesená",J104,0)</f>
        <v>0</v>
      </c>
      <c r="BI104" s="223">
        <f>IF(N104="nulová",J104,0)</f>
        <v>0</v>
      </c>
      <c r="BJ104" s="23" t="s">
        <v>80</v>
      </c>
      <c r="BK104" s="223">
        <f>ROUND(I104*H104,2)</f>
        <v>0</v>
      </c>
      <c r="BL104" s="23" t="s">
        <v>188</v>
      </c>
      <c r="BM104" s="23" t="s">
        <v>3255</v>
      </c>
    </row>
    <row r="105" s="1" customFormat="1" ht="25.5" customHeight="1">
      <c r="B105" s="45"/>
      <c r="C105" s="236" t="s">
        <v>231</v>
      </c>
      <c r="D105" s="236" t="s">
        <v>222</v>
      </c>
      <c r="E105" s="237" t="s">
        <v>3256</v>
      </c>
      <c r="F105" s="238" t="s">
        <v>3257</v>
      </c>
      <c r="G105" s="239" t="s">
        <v>185</v>
      </c>
      <c r="H105" s="240">
        <v>1</v>
      </c>
      <c r="I105" s="241"/>
      <c r="J105" s="242">
        <f>ROUND(I105*H105,2)</f>
        <v>0</v>
      </c>
      <c r="K105" s="238" t="s">
        <v>186</v>
      </c>
      <c r="L105" s="71"/>
      <c r="M105" s="243" t="s">
        <v>21</v>
      </c>
      <c r="N105" s="244" t="s">
        <v>43</v>
      </c>
      <c r="O105" s="46"/>
      <c r="P105" s="221">
        <f>O105*H105</f>
        <v>0</v>
      </c>
      <c r="Q105" s="221">
        <v>0</v>
      </c>
      <c r="R105" s="221">
        <f>Q105*H105</f>
        <v>0</v>
      </c>
      <c r="S105" s="221">
        <v>0</v>
      </c>
      <c r="T105" s="222">
        <f>S105*H105</f>
        <v>0</v>
      </c>
      <c r="AR105" s="23" t="s">
        <v>188</v>
      </c>
      <c r="AT105" s="23" t="s">
        <v>222</v>
      </c>
      <c r="AU105" s="23" t="s">
        <v>80</v>
      </c>
      <c r="AY105" s="23" t="s">
        <v>181</v>
      </c>
      <c r="BE105" s="223">
        <f>IF(N105="základní",J105,0)</f>
        <v>0</v>
      </c>
      <c r="BF105" s="223">
        <f>IF(N105="snížená",J105,0)</f>
        <v>0</v>
      </c>
      <c r="BG105" s="223">
        <f>IF(N105="zákl. přenesená",J105,0)</f>
        <v>0</v>
      </c>
      <c r="BH105" s="223">
        <f>IF(N105="sníž. přenesená",J105,0)</f>
        <v>0</v>
      </c>
      <c r="BI105" s="223">
        <f>IF(N105="nulová",J105,0)</f>
        <v>0</v>
      </c>
      <c r="BJ105" s="23" t="s">
        <v>80</v>
      </c>
      <c r="BK105" s="223">
        <f>ROUND(I105*H105,2)</f>
        <v>0</v>
      </c>
      <c r="BL105" s="23" t="s">
        <v>188</v>
      </c>
      <c r="BM105" s="23" t="s">
        <v>3258</v>
      </c>
    </row>
    <row r="106" s="1" customFormat="1" ht="25.5" customHeight="1">
      <c r="B106" s="45"/>
      <c r="C106" s="211" t="s">
        <v>235</v>
      </c>
      <c r="D106" s="211" t="s">
        <v>182</v>
      </c>
      <c r="E106" s="212" t="s">
        <v>3259</v>
      </c>
      <c r="F106" s="213" t="s">
        <v>3260</v>
      </c>
      <c r="G106" s="214" t="s">
        <v>185</v>
      </c>
      <c r="H106" s="215">
        <v>1</v>
      </c>
      <c r="I106" s="216"/>
      <c r="J106" s="217">
        <f>ROUND(I106*H106,2)</f>
        <v>0</v>
      </c>
      <c r="K106" s="213" t="s">
        <v>186</v>
      </c>
      <c r="L106" s="218"/>
      <c r="M106" s="219" t="s">
        <v>21</v>
      </c>
      <c r="N106" s="220" t="s">
        <v>43</v>
      </c>
      <c r="O106" s="46"/>
      <c r="P106" s="221">
        <f>O106*H106</f>
        <v>0</v>
      </c>
      <c r="Q106" s="221">
        <v>0</v>
      </c>
      <c r="R106" s="221">
        <f>Q106*H106</f>
        <v>0</v>
      </c>
      <c r="S106" s="221">
        <v>0</v>
      </c>
      <c r="T106" s="222">
        <f>S106*H106</f>
        <v>0</v>
      </c>
      <c r="AR106" s="23" t="s">
        <v>187</v>
      </c>
      <c r="AT106" s="23" t="s">
        <v>182</v>
      </c>
      <c r="AU106" s="23" t="s">
        <v>80</v>
      </c>
      <c r="AY106" s="23" t="s">
        <v>181</v>
      </c>
      <c r="BE106" s="223">
        <f>IF(N106="základní",J106,0)</f>
        <v>0</v>
      </c>
      <c r="BF106" s="223">
        <f>IF(N106="snížená",J106,0)</f>
        <v>0</v>
      </c>
      <c r="BG106" s="223">
        <f>IF(N106="zákl. přenesená",J106,0)</f>
        <v>0</v>
      </c>
      <c r="BH106" s="223">
        <f>IF(N106="sníž. přenesená",J106,0)</f>
        <v>0</v>
      </c>
      <c r="BI106" s="223">
        <f>IF(N106="nulová",J106,0)</f>
        <v>0</v>
      </c>
      <c r="BJ106" s="23" t="s">
        <v>80</v>
      </c>
      <c r="BK106" s="223">
        <f>ROUND(I106*H106,2)</f>
        <v>0</v>
      </c>
      <c r="BL106" s="23" t="s">
        <v>188</v>
      </c>
      <c r="BM106" s="23" t="s">
        <v>3261</v>
      </c>
    </row>
    <row r="107" s="1" customFormat="1" ht="16.5" customHeight="1">
      <c r="B107" s="45"/>
      <c r="C107" s="236" t="s">
        <v>239</v>
      </c>
      <c r="D107" s="236" t="s">
        <v>222</v>
      </c>
      <c r="E107" s="237" t="s">
        <v>3262</v>
      </c>
      <c r="F107" s="238" t="s">
        <v>3263</v>
      </c>
      <c r="G107" s="239" t="s">
        <v>185</v>
      </c>
      <c r="H107" s="240">
        <v>4</v>
      </c>
      <c r="I107" s="241"/>
      <c r="J107" s="242">
        <f>ROUND(I107*H107,2)</f>
        <v>0</v>
      </c>
      <c r="K107" s="238" t="s">
        <v>344</v>
      </c>
      <c r="L107" s="71"/>
      <c r="M107" s="243" t="s">
        <v>21</v>
      </c>
      <c r="N107" s="244" t="s">
        <v>43</v>
      </c>
      <c r="O107" s="46"/>
      <c r="P107" s="221">
        <f>O107*H107</f>
        <v>0</v>
      </c>
      <c r="Q107" s="221">
        <v>0</v>
      </c>
      <c r="R107" s="221">
        <f>Q107*H107</f>
        <v>0</v>
      </c>
      <c r="S107" s="221">
        <v>0</v>
      </c>
      <c r="T107" s="222">
        <f>S107*H107</f>
        <v>0</v>
      </c>
      <c r="AR107" s="23" t="s">
        <v>188</v>
      </c>
      <c r="AT107" s="23" t="s">
        <v>222</v>
      </c>
      <c r="AU107" s="23" t="s">
        <v>80</v>
      </c>
      <c r="AY107" s="23" t="s">
        <v>181</v>
      </c>
      <c r="BE107" s="223">
        <f>IF(N107="základní",J107,0)</f>
        <v>0</v>
      </c>
      <c r="BF107" s="223">
        <f>IF(N107="snížená",J107,0)</f>
        <v>0</v>
      </c>
      <c r="BG107" s="223">
        <f>IF(N107="zákl. přenesená",J107,0)</f>
        <v>0</v>
      </c>
      <c r="BH107" s="223">
        <f>IF(N107="sníž. přenesená",J107,0)</f>
        <v>0</v>
      </c>
      <c r="BI107" s="223">
        <f>IF(N107="nulová",J107,0)</f>
        <v>0</v>
      </c>
      <c r="BJ107" s="23" t="s">
        <v>80</v>
      </c>
      <c r="BK107" s="223">
        <f>ROUND(I107*H107,2)</f>
        <v>0</v>
      </c>
      <c r="BL107" s="23" t="s">
        <v>188</v>
      </c>
      <c r="BM107" s="23" t="s">
        <v>3264</v>
      </c>
    </row>
    <row r="108" s="1" customFormat="1" ht="25.5" customHeight="1">
      <c r="B108" s="45"/>
      <c r="C108" s="211" t="s">
        <v>10</v>
      </c>
      <c r="D108" s="211" t="s">
        <v>182</v>
      </c>
      <c r="E108" s="212" t="s">
        <v>3265</v>
      </c>
      <c r="F108" s="213" t="s">
        <v>3266</v>
      </c>
      <c r="G108" s="214" t="s">
        <v>185</v>
      </c>
      <c r="H108" s="215">
        <v>4</v>
      </c>
      <c r="I108" s="216"/>
      <c r="J108" s="217">
        <f>ROUND(I108*H108,2)</f>
        <v>0</v>
      </c>
      <c r="K108" s="213" t="s">
        <v>186</v>
      </c>
      <c r="L108" s="218"/>
      <c r="M108" s="219" t="s">
        <v>21</v>
      </c>
      <c r="N108" s="220" t="s">
        <v>43</v>
      </c>
      <c r="O108" s="46"/>
      <c r="P108" s="221">
        <f>O108*H108</f>
        <v>0</v>
      </c>
      <c r="Q108" s="221">
        <v>0</v>
      </c>
      <c r="R108" s="221">
        <f>Q108*H108</f>
        <v>0</v>
      </c>
      <c r="S108" s="221">
        <v>0</v>
      </c>
      <c r="T108" s="222">
        <f>S108*H108</f>
        <v>0</v>
      </c>
      <c r="AR108" s="23" t="s">
        <v>187</v>
      </c>
      <c r="AT108" s="23" t="s">
        <v>182</v>
      </c>
      <c r="AU108" s="23" t="s">
        <v>80</v>
      </c>
      <c r="AY108" s="23" t="s">
        <v>181</v>
      </c>
      <c r="BE108" s="223">
        <f>IF(N108="základní",J108,0)</f>
        <v>0</v>
      </c>
      <c r="BF108" s="223">
        <f>IF(N108="snížená",J108,0)</f>
        <v>0</v>
      </c>
      <c r="BG108" s="223">
        <f>IF(N108="zákl. přenesená",J108,0)</f>
        <v>0</v>
      </c>
      <c r="BH108" s="223">
        <f>IF(N108="sníž. přenesená",J108,0)</f>
        <v>0</v>
      </c>
      <c r="BI108" s="223">
        <f>IF(N108="nulová",J108,0)</f>
        <v>0</v>
      </c>
      <c r="BJ108" s="23" t="s">
        <v>80</v>
      </c>
      <c r="BK108" s="223">
        <f>ROUND(I108*H108,2)</f>
        <v>0</v>
      </c>
      <c r="BL108" s="23" t="s">
        <v>188</v>
      </c>
      <c r="BM108" s="23" t="s">
        <v>3267</v>
      </c>
    </row>
    <row r="109" s="1" customFormat="1" ht="25.5" customHeight="1">
      <c r="B109" s="45"/>
      <c r="C109" s="236" t="s">
        <v>248</v>
      </c>
      <c r="D109" s="236" t="s">
        <v>222</v>
      </c>
      <c r="E109" s="237" t="s">
        <v>3268</v>
      </c>
      <c r="F109" s="238" t="s">
        <v>3269</v>
      </c>
      <c r="G109" s="239" t="s">
        <v>185</v>
      </c>
      <c r="H109" s="240">
        <v>4</v>
      </c>
      <c r="I109" s="241"/>
      <c r="J109" s="242">
        <f>ROUND(I109*H109,2)</f>
        <v>0</v>
      </c>
      <c r="K109" s="238" t="s">
        <v>344</v>
      </c>
      <c r="L109" s="71"/>
      <c r="M109" s="243" t="s">
        <v>21</v>
      </c>
      <c r="N109" s="244" t="s">
        <v>43</v>
      </c>
      <c r="O109" s="46"/>
      <c r="P109" s="221">
        <f>O109*H109</f>
        <v>0</v>
      </c>
      <c r="Q109" s="221">
        <v>0</v>
      </c>
      <c r="R109" s="221">
        <f>Q109*H109</f>
        <v>0</v>
      </c>
      <c r="S109" s="221">
        <v>0</v>
      </c>
      <c r="T109" s="222">
        <f>S109*H109</f>
        <v>0</v>
      </c>
      <c r="AR109" s="23" t="s">
        <v>188</v>
      </c>
      <c r="AT109" s="23" t="s">
        <v>222</v>
      </c>
      <c r="AU109" s="23" t="s">
        <v>80</v>
      </c>
      <c r="AY109" s="23" t="s">
        <v>181</v>
      </c>
      <c r="BE109" s="223">
        <f>IF(N109="základní",J109,0)</f>
        <v>0</v>
      </c>
      <c r="BF109" s="223">
        <f>IF(N109="snížená",J109,0)</f>
        <v>0</v>
      </c>
      <c r="BG109" s="223">
        <f>IF(N109="zákl. přenesená",J109,0)</f>
        <v>0</v>
      </c>
      <c r="BH109" s="223">
        <f>IF(N109="sníž. přenesená",J109,0)</f>
        <v>0</v>
      </c>
      <c r="BI109" s="223">
        <f>IF(N109="nulová",J109,0)</f>
        <v>0</v>
      </c>
      <c r="BJ109" s="23" t="s">
        <v>80</v>
      </c>
      <c r="BK109" s="223">
        <f>ROUND(I109*H109,2)</f>
        <v>0</v>
      </c>
      <c r="BL109" s="23" t="s">
        <v>188</v>
      </c>
      <c r="BM109" s="23" t="s">
        <v>3270</v>
      </c>
    </row>
    <row r="110" s="10" customFormat="1">
      <c r="B110" s="224"/>
      <c r="C110" s="225"/>
      <c r="D110" s="226" t="s">
        <v>207</v>
      </c>
      <c r="E110" s="227" t="s">
        <v>21</v>
      </c>
      <c r="F110" s="228" t="s">
        <v>188</v>
      </c>
      <c r="G110" s="225"/>
      <c r="H110" s="229">
        <v>4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AT110" s="235" t="s">
        <v>207</v>
      </c>
      <c r="AU110" s="235" t="s">
        <v>80</v>
      </c>
      <c r="AV110" s="10" t="s">
        <v>82</v>
      </c>
      <c r="AW110" s="10" t="s">
        <v>35</v>
      </c>
      <c r="AX110" s="10" t="s">
        <v>72</v>
      </c>
      <c r="AY110" s="235" t="s">
        <v>181</v>
      </c>
    </row>
    <row r="111" s="13" customFormat="1">
      <c r="B111" s="280"/>
      <c r="C111" s="281"/>
      <c r="D111" s="226" t="s">
        <v>207</v>
      </c>
      <c r="E111" s="282" t="s">
        <v>21</v>
      </c>
      <c r="F111" s="283" t="s">
        <v>3221</v>
      </c>
      <c r="G111" s="281"/>
      <c r="H111" s="284">
        <v>4</v>
      </c>
      <c r="I111" s="285"/>
      <c r="J111" s="281"/>
      <c r="K111" s="281"/>
      <c r="L111" s="286"/>
      <c r="M111" s="287"/>
      <c r="N111" s="288"/>
      <c r="O111" s="288"/>
      <c r="P111" s="288"/>
      <c r="Q111" s="288"/>
      <c r="R111" s="288"/>
      <c r="S111" s="288"/>
      <c r="T111" s="289"/>
      <c r="AT111" s="290" t="s">
        <v>207</v>
      </c>
      <c r="AU111" s="290" t="s">
        <v>80</v>
      </c>
      <c r="AV111" s="13" t="s">
        <v>188</v>
      </c>
      <c r="AW111" s="13" t="s">
        <v>35</v>
      </c>
      <c r="AX111" s="13" t="s">
        <v>80</v>
      </c>
      <c r="AY111" s="290" t="s">
        <v>181</v>
      </c>
    </row>
    <row r="112" s="1" customFormat="1" ht="16.5" customHeight="1">
      <c r="B112" s="45"/>
      <c r="C112" s="211" t="s">
        <v>253</v>
      </c>
      <c r="D112" s="211" t="s">
        <v>182</v>
      </c>
      <c r="E112" s="212" t="s">
        <v>3271</v>
      </c>
      <c r="F112" s="213" t="s">
        <v>3272</v>
      </c>
      <c r="G112" s="214" t="s">
        <v>185</v>
      </c>
      <c r="H112" s="215">
        <v>4</v>
      </c>
      <c r="I112" s="216"/>
      <c r="J112" s="217">
        <f>ROUND(I112*H112,2)</f>
        <v>0</v>
      </c>
      <c r="K112" s="213" t="s">
        <v>344</v>
      </c>
      <c r="L112" s="218"/>
      <c r="M112" s="219" t="s">
        <v>21</v>
      </c>
      <c r="N112" s="220" t="s">
        <v>43</v>
      </c>
      <c r="O112" s="46"/>
      <c r="P112" s="221">
        <f>O112*H112</f>
        <v>0</v>
      </c>
      <c r="Q112" s="221">
        <v>0.00064999999999999997</v>
      </c>
      <c r="R112" s="221">
        <f>Q112*H112</f>
        <v>0.0025999999999999999</v>
      </c>
      <c r="S112" s="221">
        <v>0</v>
      </c>
      <c r="T112" s="222">
        <f>S112*H112</f>
        <v>0</v>
      </c>
      <c r="AR112" s="23" t="s">
        <v>187</v>
      </c>
      <c r="AT112" s="23" t="s">
        <v>182</v>
      </c>
      <c r="AU112" s="23" t="s">
        <v>80</v>
      </c>
      <c r="AY112" s="23" t="s">
        <v>181</v>
      </c>
      <c r="BE112" s="223">
        <f>IF(N112="základní",J112,0)</f>
        <v>0</v>
      </c>
      <c r="BF112" s="223">
        <f>IF(N112="snížená",J112,0)</f>
        <v>0</v>
      </c>
      <c r="BG112" s="223">
        <f>IF(N112="zákl. přenesená",J112,0)</f>
        <v>0</v>
      </c>
      <c r="BH112" s="223">
        <f>IF(N112="sníž. přenesená",J112,0)</f>
        <v>0</v>
      </c>
      <c r="BI112" s="223">
        <f>IF(N112="nulová",J112,0)</f>
        <v>0</v>
      </c>
      <c r="BJ112" s="23" t="s">
        <v>80</v>
      </c>
      <c r="BK112" s="223">
        <f>ROUND(I112*H112,2)</f>
        <v>0</v>
      </c>
      <c r="BL112" s="23" t="s">
        <v>188</v>
      </c>
      <c r="BM112" s="23" t="s">
        <v>3273</v>
      </c>
    </row>
    <row r="113" s="1" customFormat="1" ht="25.5" customHeight="1">
      <c r="B113" s="45"/>
      <c r="C113" s="236" t="s">
        <v>259</v>
      </c>
      <c r="D113" s="236" t="s">
        <v>222</v>
      </c>
      <c r="E113" s="237" t="s">
        <v>3274</v>
      </c>
      <c r="F113" s="238" t="s">
        <v>3275</v>
      </c>
      <c r="G113" s="239" t="s">
        <v>185</v>
      </c>
      <c r="H113" s="240">
        <v>2</v>
      </c>
      <c r="I113" s="241"/>
      <c r="J113" s="242">
        <f>ROUND(I113*H113,2)</f>
        <v>0</v>
      </c>
      <c r="K113" s="238" t="s">
        <v>344</v>
      </c>
      <c r="L113" s="71"/>
      <c r="M113" s="243" t="s">
        <v>21</v>
      </c>
      <c r="N113" s="244" t="s">
        <v>43</v>
      </c>
      <c r="O113" s="46"/>
      <c r="P113" s="221">
        <f>O113*H113</f>
        <v>0</v>
      </c>
      <c r="Q113" s="221">
        <v>1.0000000000000001E-05</v>
      </c>
      <c r="R113" s="221">
        <f>Q113*H113</f>
        <v>2.0000000000000002E-05</v>
      </c>
      <c r="S113" s="221">
        <v>0</v>
      </c>
      <c r="T113" s="222">
        <f>S113*H113</f>
        <v>0</v>
      </c>
      <c r="AR113" s="23" t="s">
        <v>188</v>
      </c>
      <c r="AT113" s="23" t="s">
        <v>222</v>
      </c>
      <c r="AU113" s="23" t="s">
        <v>80</v>
      </c>
      <c r="AY113" s="23" t="s">
        <v>181</v>
      </c>
      <c r="BE113" s="223">
        <f>IF(N113="základní",J113,0)</f>
        <v>0</v>
      </c>
      <c r="BF113" s="223">
        <f>IF(N113="snížená",J113,0)</f>
        <v>0</v>
      </c>
      <c r="BG113" s="223">
        <f>IF(N113="zákl. přenesená",J113,0)</f>
        <v>0</v>
      </c>
      <c r="BH113" s="223">
        <f>IF(N113="sníž. přenesená",J113,0)</f>
        <v>0</v>
      </c>
      <c r="BI113" s="223">
        <f>IF(N113="nulová",J113,0)</f>
        <v>0</v>
      </c>
      <c r="BJ113" s="23" t="s">
        <v>80</v>
      </c>
      <c r="BK113" s="223">
        <f>ROUND(I113*H113,2)</f>
        <v>0</v>
      </c>
      <c r="BL113" s="23" t="s">
        <v>188</v>
      </c>
      <c r="BM113" s="23" t="s">
        <v>3276</v>
      </c>
    </row>
    <row r="114" s="10" customFormat="1">
      <c r="B114" s="224"/>
      <c r="C114" s="225"/>
      <c r="D114" s="226" t="s">
        <v>207</v>
      </c>
      <c r="E114" s="227" t="s">
        <v>21</v>
      </c>
      <c r="F114" s="228" t="s">
        <v>82</v>
      </c>
      <c r="G114" s="225"/>
      <c r="H114" s="229">
        <v>2</v>
      </c>
      <c r="I114" s="230"/>
      <c r="J114" s="225"/>
      <c r="K114" s="225"/>
      <c r="L114" s="231"/>
      <c r="M114" s="232"/>
      <c r="N114" s="233"/>
      <c r="O114" s="233"/>
      <c r="P114" s="233"/>
      <c r="Q114" s="233"/>
      <c r="R114" s="233"/>
      <c r="S114" s="233"/>
      <c r="T114" s="234"/>
      <c r="AT114" s="235" t="s">
        <v>207</v>
      </c>
      <c r="AU114" s="235" t="s">
        <v>80</v>
      </c>
      <c r="AV114" s="10" t="s">
        <v>82</v>
      </c>
      <c r="AW114" s="10" t="s">
        <v>35</v>
      </c>
      <c r="AX114" s="10" t="s">
        <v>72</v>
      </c>
      <c r="AY114" s="235" t="s">
        <v>181</v>
      </c>
    </row>
    <row r="115" s="13" customFormat="1">
      <c r="B115" s="280"/>
      <c r="C115" s="281"/>
      <c r="D115" s="226" t="s">
        <v>207</v>
      </c>
      <c r="E115" s="282" t="s">
        <v>21</v>
      </c>
      <c r="F115" s="283" t="s">
        <v>3221</v>
      </c>
      <c r="G115" s="281"/>
      <c r="H115" s="284">
        <v>2</v>
      </c>
      <c r="I115" s="285"/>
      <c r="J115" s="281"/>
      <c r="K115" s="281"/>
      <c r="L115" s="286"/>
      <c r="M115" s="287"/>
      <c r="N115" s="288"/>
      <c r="O115" s="288"/>
      <c r="P115" s="288"/>
      <c r="Q115" s="288"/>
      <c r="R115" s="288"/>
      <c r="S115" s="288"/>
      <c r="T115" s="289"/>
      <c r="AT115" s="290" t="s">
        <v>207</v>
      </c>
      <c r="AU115" s="290" t="s">
        <v>80</v>
      </c>
      <c r="AV115" s="13" t="s">
        <v>188</v>
      </c>
      <c r="AW115" s="13" t="s">
        <v>35</v>
      </c>
      <c r="AX115" s="13" t="s">
        <v>80</v>
      </c>
      <c r="AY115" s="290" t="s">
        <v>181</v>
      </c>
    </row>
    <row r="116" s="1" customFormat="1" ht="16.5" customHeight="1">
      <c r="B116" s="45"/>
      <c r="C116" s="211" t="s">
        <v>263</v>
      </c>
      <c r="D116" s="211" t="s">
        <v>182</v>
      </c>
      <c r="E116" s="212" t="s">
        <v>3277</v>
      </c>
      <c r="F116" s="213" t="s">
        <v>3278</v>
      </c>
      <c r="G116" s="214" t="s">
        <v>185</v>
      </c>
      <c r="H116" s="215">
        <v>2</v>
      </c>
      <c r="I116" s="216"/>
      <c r="J116" s="217">
        <f>ROUND(I116*H116,2)</f>
        <v>0</v>
      </c>
      <c r="K116" s="213" t="s">
        <v>344</v>
      </c>
      <c r="L116" s="218"/>
      <c r="M116" s="219" t="s">
        <v>21</v>
      </c>
      <c r="N116" s="220" t="s">
        <v>43</v>
      </c>
      <c r="O116" s="46"/>
      <c r="P116" s="221">
        <f>O116*H116</f>
        <v>0</v>
      </c>
      <c r="Q116" s="221">
        <v>0.00125</v>
      </c>
      <c r="R116" s="221">
        <f>Q116*H116</f>
        <v>0.0025000000000000001</v>
      </c>
      <c r="S116" s="221">
        <v>0</v>
      </c>
      <c r="T116" s="222">
        <f>S116*H116</f>
        <v>0</v>
      </c>
      <c r="AR116" s="23" t="s">
        <v>187</v>
      </c>
      <c r="AT116" s="23" t="s">
        <v>182</v>
      </c>
      <c r="AU116" s="23" t="s">
        <v>80</v>
      </c>
      <c r="AY116" s="23" t="s">
        <v>181</v>
      </c>
      <c r="BE116" s="223">
        <f>IF(N116="základní",J116,0)</f>
        <v>0</v>
      </c>
      <c r="BF116" s="223">
        <f>IF(N116="snížená",J116,0)</f>
        <v>0</v>
      </c>
      <c r="BG116" s="223">
        <f>IF(N116="zákl. přenesená",J116,0)</f>
        <v>0</v>
      </c>
      <c r="BH116" s="223">
        <f>IF(N116="sníž. přenesená",J116,0)</f>
        <v>0</v>
      </c>
      <c r="BI116" s="223">
        <f>IF(N116="nulová",J116,0)</f>
        <v>0</v>
      </c>
      <c r="BJ116" s="23" t="s">
        <v>80</v>
      </c>
      <c r="BK116" s="223">
        <f>ROUND(I116*H116,2)</f>
        <v>0</v>
      </c>
      <c r="BL116" s="23" t="s">
        <v>188</v>
      </c>
      <c r="BM116" s="23" t="s">
        <v>3279</v>
      </c>
    </row>
    <row r="117" s="1" customFormat="1" ht="25.5" customHeight="1">
      <c r="B117" s="45"/>
      <c r="C117" s="236" t="s">
        <v>267</v>
      </c>
      <c r="D117" s="236" t="s">
        <v>222</v>
      </c>
      <c r="E117" s="237" t="s">
        <v>3280</v>
      </c>
      <c r="F117" s="238" t="s">
        <v>3281</v>
      </c>
      <c r="G117" s="239" t="s">
        <v>185</v>
      </c>
      <c r="H117" s="240">
        <v>2</v>
      </c>
      <c r="I117" s="241"/>
      <c r="J117" s="242">
        <f>ROUND(I117*H117,2)</f>
        <v>0</v>
      </c>
      <c r="K117" s="238" t="s">
        <v>344</v>
      </c>
      <c r="L117" s="71"/>
      <c r="M117" s="243" t="s">
        <v>21</v>
      </c>
      <c r="N117" s="244" t="s">
        <v>43</v>
      </c>
      <c r="O117" s="46"/>
      <c r="P117" s="221">
        <f>O117*H117</f>
        <v>0</v>
      </c>
      <c r="Q117" s="221">
        <v>0.01136</v>
      </c>
      <c r="R117" s="221">
        <f>Q117*H117</f>
        <v>0.022720000000000001</v>
      </c>
      <c r="S117" s="221">
        <v>0</v>
      </c>
      <c r="T117" s="222">
        <f>S117*H117</f>
        <v>0</v>
      </c>
      <c r="AR117" s="23" t="s">
        <v>188</v>
      </c>
      <c r="AT117" s="23" t="s">
        <v>222</v>
      </c>
      <c r="AU117" s="23" t="s">
        <v>80</v>
      </c>
      <c r="AY117" s="23" t="s">
        <v>181</v>
      </c>
      <c r="BE117" s="223">
        <f>IF(N117="základní",J117,0)</f>
        <v>0</v>
      </c>
      <c r="BF117" s="223">
        <f>IF(N117="snížená",J117,0)</f>
        <v>0</v>
      </c>
      <c r="BG117" s="223">
        <f>IF(N117="zákl. přenesená",J117,0)</f>
        <v>0</v>
      </c>
      <c r="BH117" s="223">
        <f>IF(N117="sníž. přenesená",J117,0)</f>
        <v>0</v>
      </c>
      <c r="BI117" s="223">
        <f>IF(N117="nulová",J117,0)</f>
        <v>0</v>
      </c>
      <c r="BJ117" s="23" t="s">
        <v>80</v>
      </c>
      <c r="BK117" s="223">
        <f>ROUND(I117*H117,2)</f>
        <v>0</v>
      </c>
      <c r="BL117" s="23" t="s">
        <v>188</v>
      </c>
      <c r="BM117" s="23" t="s">
        <v>3282</v>
      </c>
    </row>
    <row r="118" s="1" customFormat="1" ht="25.5" customHeight="1">
      <c r="B118" s="45"/>
      <c r="C118" s="236" t="s">
        <v>9</v>
      </c>
      <c r="D118" s="236" t="s">
        <v>222</v>
      </c>
      <c r="E118" s="237" t="s">
        <v>3283</v>
      </c>
      <c r="F118" s="238" t="s">
        <v>3284</v>
      </c>
      <c r="G118" s="239" t="s">
        <v>185</v>
      </c>
      <c r="H118" s="240">
        <v>1</v>
      </c>
      <c r="I118" s="241"/>
      <c r="J118" s="242">
        <f>ROUND(I118*H118,2)</f>
        <v>0</v>
      </c>
      <c r="K118" s="238" t="s">
        <v>344</v>
      </c>
      <c r="L118" s="71"/>
      <c r="M118" s="243" t="s">
        <v>21</v>
      </c>
      <c r="N118" s="244" t="s">
        <v>43</v>
      </c>
      <c r="O118" s="46"/>
      <c r="P118" s="221">
        <f>O118*H118</f>
        <v>0</v>
      </c>
      <c r="Q118" s="221">
        <v>0.0026800000000000001</v>
      </c>
      <c r="R118" s="221">
        <f>Q118*H118</f>
        <v>0.0026800000000000001</v>
      </c>
      <c r="S118" s="221">
        <v>0</v>
      </c>
      <c r="T118" s="222">
        <f>S118*H118</f>
        <v>0</v>
      </c>
      <c r="AR118" s="23" t="s">
        <v>188</v>
      </c>
      <c r="AT118" s="23" t="s">
        <v>222</v>
      </c>
      <c r="AU118" s="23" t="s">
        <v>80</v>
      </c>
      <c r="AY118" s="23" t="s">
        <v>181</v>
      </c>
      <c r="BE118" s="223">
        <f>IF(N118="základní",J118,0)</f>
        <v>0</v>
      </c>
      <c r="BF118" s="223">
        <f>IF(N118="snížená",J118,0)</f>
        <v>0</v>
      </c>
      <c r="BG118" s="223">
        <f>IF(N118="zákl. přenesená",J118,0)</f>
        <v>0</v>
      </c>
      <c r="BH118" s="223">
        <f>IF(N118="sníž. přenesená",J118,0)</f>
        <v>0</v>
      </c>
      <c r="BI118" s="223">
        <f>IF(N118="nulová",J118,0)</f>
        <v>0</v>
      </c>
      <c r="BJ118" s="23" t="s">
        <v>80</v>
      </c>
      <c r="BK118" s="223">
        <f>ROUND(I118*H118,2)</f>
        <v>0</v>
      </c>
      <c r="BL118" s="23" t="s">
        <v>188</v>
      </c>
      <c r="BM118" s="23" t="s">
        <v>3285</v>
      </c>
    </row>
    <row r="119" s="1" customFormat="1" ht="16.5" customHeight="1">
      <c r="B119" s="45"/>
      <c r="C119" s="236" t="s">
        <v>274</v>
      </c>
      <c r="D119" s="236" t="s">
        <v>222</v>
      </c>
      <c r="E119" s="237" t="s">
        <v>3286</v>
      </c>
      <c r="F119" s="238" t="s">
        <v>3287</v>
      </c>
      <c r="G119" s="239" t="s">
        <v>185</v>
      </c>
      <c r="H119" s="240">
        <v>2</v>
      </c>
      <c r="I119" s="241"/>
      <c r="J119" s="242">
        <f>ROUND(I119*H119,2)</f>
        <v>0</v>
      </c>
      <c r="K119" s="238" t="s">
        <v>344</v>
      </c>
      <c r="L119" s="71"/>
      <c r="M119" s="243" t="s">
        <v>21</v>
      </c>
      <c r="N119" s="244" t="s">
        <v>43</v>
      </c>
      <c r="O119" s="46"/>
      <c r="P119" s="221">
        <f>O119*H119</f>
        <v>0</v>
      </c>
      <c r="Q119" s="221">
        <v>0.34089999999999998</v>
      </c>
      <c r="R119" s="221">
        <f>Q119*H119</f>
        <v>0.68179999999999996</v>
      </c>
      <c r="S119" s="221">
        <v>0</v>
      </c>
      <c r="T119" s="222">
        <f>S119*H119</f>
        <v>0</v>
      </c>
      <c r="AR119" s="23" t="s">
        <v>188</v>
      </c>
      <c r="AT119" s="23" t="s">
        <v>222</v>
      </c>
      <c r="AU119" s="23" t="s">
        <v>80</v>
      </c>
      <c r="AY119" s="23" t="s">
        <v>181</v>
      </c>
      <c r="BE119" s="223">
        <f>IF(N119="základní",J119,0)</f>
        <v>0</v>
      </c>
      <c r="BF119" s="223">
        <f>IF(N119="snížená",J119,0)</f>
        <v>0</v>
      </c>
      <c r="BG119" s="223">
        <f>IF(N119="zákl. přenesená",J119,0)</f>
        <v>0</v>
      </c>
      <c r="BH119" s="223">
        <f>IF(N119="sníž. přenesená",J119,0)</f>
        <v>0</v>
      </c>
      <c r="BI119" s="223">
        <f>IF(N119="nulová",J119,0)</f>
        <v>0</v>
      </c>
      <c r="BJ119" s="23" t="s">
        <v>80</v>
      </c>
      <c r="BK119" s="223">
        <f>ROUND(I119*H119,2)</f>
        <v>0</v>
      </c>
      <c r="BL119" s="23" t="s">
        <v>188</v>
      </c>
      <c r="BM119" s="23" t="s">
        <v>3288</v>
      </c>
    </row>
    <row r="120" s="1" customFormat="1" ht="25.5" customHeight="1">
      <c r="B120" s="45"/>
      <c r="C120" s="236" t="s">
        <v>281</v>
      </c>
      <c r="D120" s="236" t="s">
        <v>222</v>
      </c>
      <c r="E120" s="237" t="s">
        <v>3289</v>
      </c>
      <c r="F120" s="238" t="s">
        <v>3290</v>
      </c>
      <c r="G120" s="239" t="s">
        <v>185</v>
      </c>
      <c r="H120" s="240">
        <v>6</v>
      </c>
      <c r="I120" s="241"/>
      <c r="J120" s="242">
        <f>ROUND(I120*H120,2)</f>
        <v>0</v>
      </c>
      <c r="K120" s="238" t="s">
        <v>344</v>
      </c>
      <c r="L120" s="71"/>
      <c r="M120" s="243" t="s">
        <v>21</v>
      </c>
      <c r="N120" s="244" t="s">
        <v>43</v>
      </c>
      <c r="O120" s="46"/>
      <c r="P120" s="221">
        <f>O120*H120</f>
        <v>0</v>
      </c>
      <c r="Q120" s="221">
        <v>0.21734000000000001</v>
      </c>
      <c r="R120" s="221">
        <f>Q120*H120</f>
        <v>1.3040400000000001</v>
      </c>
      <c r="S120" s="221">
        <v>0</v>
      </c>
      <c r="T120" s="222">
        <f>S120*H120</f>
        <v>0</v>
      </c>
      <c r="AR120" s="23" t="s">
        <v>188</v>
      </c>
      <c r="AT120" s="23" t="s">
        <v>222</v>
      </c>
      <c r="AU120" s="23" t="s">
        <v>80</v>
      </c>
      <c r="AY120" s="23" t="s">
        <v>181</v>
      </c>
      <c r="BE120" s="223">
        <f>IF(N120="základní",J120,0)</f>
        <v>0</v>
      </c>
      <c r="BF120" s="223">
        <f>IF(N120="snížená",J120,0)</f>
        <v>0</v>
      </c>
      <c r="BG120" s="223">
        <f>IF(N120="zákl. přenesená",J120,0)</f>
        <v>0</v>
      </c>
      <c r="BH120" s="223">
        <f>IF(N120="sníž. přenesená",J120,0)</f>
        <v>0</v>
      </c>
      <c r="BI120" s="223">
        <f>IF(N120="nulová",J120,0)</f>
        <v>0</v>
      </c>
      <c r="BJ120" s="23" t="s">
        <v>80</v>
      </c>
      <c r="BK120" s="223">
        <f>ROUND(I120*H120,2)</f>
        <v>0</v>
      </c>
      <c r="BL120" s="23" t="s">
        <v>188</v>
      </c>
      <c r="BM120" s="23" t="s">
        <v>3291</v>
      </c>
    </row>
    <row r="121" s="1" customFormat="1" ht="16.5" customHeight="1">
      <c r="B121" s="45"/>
      <c r="C121" s="211" t="s">
        <v>285</v>
      </c>
      <c r="D121" s="211" t="s">
        <v>182</v>
      </c>
      <c r="E121" s="212" t="s">
        <v>3292</v>
      </c>
      <c r="F121" s="213" t="s">
        <v>3293</v>
      </c>
      <c r="G121" s="214" t="s">
        <v>185</v>
      </c>
      <c r="H121" s="215">
        <v>6</v>
      </c>
      <c r="I121" s="216"/>
      <c r="J121" s="217">
        <f>ROUND(I121*H121,2)</f>
        <v>0</v>
      </c>
      <c r="K121" s="213" t="s">
        <v>186</v>
      </c>
      <c r="L121" s="218"/>
      <c r="M121" s="219" t="s">
        <v>21</v>
      </c>
      <c r="N121" s="220" t="s">
        <v>43</v>
      </c>
      <c r="O121" s="46"/>
      <c r="P121" s="221">
        <f>O121*H121</f>
        <v>0</v>
      </c>
      <c r="Q121" s="221">
        <v>0</v>
      </c>
      <c r="R121" s="221">
        <f>Q121*H121</f>
        <v>0</v>
      </c>
      <c r="S121" s="221">
        <v>0</v>
      </c>
      <c r="T121" s="222">
        <f>S121*H121</f>
        <v>0</v>
      </c>
      <c r="AR121" s="23" t="s">
        <v>187</v>
      </c>
      <c r="AT121" s="23" t="s">
        <v>182</v>
      </c>
      <c r="AU121" s="23" t="s">
        <v>80</v>
      </c>
      <c r="AY121" s="23" t="s">
        <v>181</v>
      </c>
      <c r="BE121" s="223">
        <f>IF(N121="základní",J121,0)</f>
        <v>0</v>
      </c>
      <c r="BF121" s="223">
        <f>IF(N121="snížená",J121,0)</f>
        <v>0</v>
      </c>
      <c r="BG121" s="223">
        <f>IF(N121="zákl. přenesená",J121,0)</f>
        <v>0</v>
      </c>
      <c r="BH121" s="223">
        <f>IF(N121="sníž. přenesená",J121,0)</f>
        <v>0</v>
      </c>
      <c r="BI121" s="223">
        <f>IF(N121="nulová",J121,0)</f>
        <v>0</v>
      </c>
      <c r="BJ121" s="23" t="s">
        <v>80</v>
      </c>
      <c r="BK121" s="223">
        <f>ROUND(I121*H121,2)</f>
        <v>0</v>
      </c>
      <c r="BL121" s="23" t="s">
        <v>188</v>
      </c>
      <c r="BM121" s="23" t="s">
        <v>3294</v>
      </c>
    </row>
    <row r="122" s="1" customFormat="1" ht="16.5" customHeight="1">
      <c r="B122" s="45"/>
      <c r="C122" s="236" t="s">
        <v>289</v>
      </c>
      <c r="D122" s="236" t="s">
        <v>222</v>
      </c>
      <c r="E122" s="237" t="s">
        <v>3295</v>
      </c>
      <c r="F122" s="238" t="s">
        <v>3296</v>
      </c>
      <c r="G122" s="239" t="s">
        <v>185</v>
      </c>
      <c r="H122" s="240">
        <v>2</v>
      </c>
      <c r="I122" s="241"/>
      <c r="J122" s="242">
        <f>ROUND(I122*H122,2)</f>
        <v>0</v>
      </c>
      <c r="K122" s="238" t="s">
        <v>186</v>
      </c>
      <c r="L122" s="71"/>
      <c r="M122" s="243" t="s">
        <v>21</v>
      </c>
      <c r="N122" s="244" t="s">
        <v>43</v>
      </c>
      <c r="O122" s="46"/>
      <c r="P122" s="221">
        <f>O122*H122</f>
        <v>0</v>
      </c>
      <c r="Q122" s="221">
        <v>0</v>
      </c>
      <c r="R122" s="221">
        <f>Q122*H122</f>
        <v>0</v>
      </c>
      <c r="S122" s="221">
        <v>0</v>
      </c>
      <c r="T122" s="222">
        <f>S122*H122</f>
        <v>0</v>
      </c>
      <c r="AR122" s="23" t="s">
        <v>188</v>
      </c>
      <c r="AT122" s="23" t="s">
        <v>222</v>
      </c>
      <c r="AU122" s="23" t="s">
        <v>80</v>
      </c>
      <c r="AY122" s="23" t="s">
        <v>181</v>
      </c>
      <c r="BE122" s="223">
        <f>IF(N122="základní",J122,0)</f>
        <v>0</v>
      </c>
      <c r="BF122" s="223">
        <f>IF(N122="snížená",J122,0)</f>
        <v>0</v>
      </c>
      <c r="BG122" s="223">
        <f>IF(N122="zákl. přenesená",J122,0)</f>
        <v>0</v>
      </c>
      <c r="BH122" s="223">
        <f>IF(N122="sníž. přenesená",J122,0)</f>
        <v>0</v>
      </c>
      <c r="BI122" s="223">
        <f>IF(N122="nulová",J122,0)</f>
        <v>0</v>
      </c>
      <c r="BJ122" s="23" t="s">
        <v>80</v>
      </c>
      <c r="BK122" s="223">
        <f>ROUND(I122*H122,2)</f>
        <v>0</v>
      </c>
      <c r="BL122" s="23" t="s">
        <v>188</v>
      </c>
      <c r="BM122" s="23" t="s">
        <v>3297</v>
      </c>
    </row>
    <row r="123" s="1" customFormat="1" ht="16.5" customHeight="1">
      <c r="B123" s="45"/>
      <c r="C123" s="211" t="s">
        <v>293</v>
      </c>
      <c r="D123" s="211" t="s">
        <v>182</v>
      </c>
      <c r="E123" s="212" t="s">
        <v>3298</v>
      </c>
      <c r="F123" s="213" t="s">
        <v>3299</v>
      </c>
      <c r="G123" s="214" t="s">
        <v>185</v>
      </c>
      <c r="H123" s="215">
        <v>2</v>
      </c>
      <c r="I123" s="216"/>
      <c r="J123" s="217">
        <f>ROUND(I123*H123,2)</f>
        <v>0</v>
      </c>
      <c r="K123" s="213" t="s">
        <v>186</v>
      </c>
      <c r="L123" s="218"/>
      <c r="M123" s="219" t="s">
        <v>21</v>
      </c>
      <c r="N123" s="220" t="s">
        <v>43</v>
      </c>
      <c r="O123" s="46"/>
      <c r="P123" s="221">
        <f>O123*H123</f>
        <v>0</v>
      </c>
      <c r="Q123" s="221">
        <v>0</v>
      </c>
      <c r="R123" s="221">
        <f>Q123*H123</f>
        <v>0</v>
      </c>
      <c r="S123" s="221">
        <v>0</v>
      </c>
      <c r="T123" s="222">
        <f>S123*H123</f>
        <v>0</v>
      </c>
      <c r="AR123" s="23" t="s">
        <v>187</v>
      </c>
      <c r="AT123" s="23" t="s">
        <v>182</v>
      </c>
      <c r="AU123" s="23" t="s">
        <v>80</v>
      </c>
      <c r="AY123" s="23" t="s">
        <v>181</v>
      </c>
      <c r="BE123" s="223">
        <f>IF(N123="základní",J123,0)</f>
        <v>0</v>
      </c>
      <c r="BF123" s="223">
        <f>IF(N123="snížená",J123,0)</f>
        <v>0</v>
      </c>
      <c r="BG123" s="223">
        <f>IF(N123="zákl. přenesená",J123,0)</f>
        <v>0</v>
      </c>
      <c r="BH123" s="223">
        <f>IF(N123="sníž. přenesená",J123,0)</f>
        <v>0</v>
      </c>
      <c r="BI123" s="223">
        <f>IF(N123="nulová",J123,0)</f>
        <v>0</v>
      </c>
      <c r="BJ123" s="23" t="s">
        <v>80</v>
      </c>
      <c r="BK123" s="223">
        <f>ROUND(I123*H123,2)</f>
        <v>0</v>
      </c>
      <c r="BL123" s="23" t="s">
        <v>188</v>
      </c>
      <c r="BM123" s="23" t="s">
        <v>3300</v>
      </c>
    </row>
    <row r="124" s="1" customFormat="1" ht="16.5" customHeight="1">
      <c r="B124" s="45"/>
      <c r="C124" s="211" t="s">
        <v>297</v>
      </c>
      <c r="D124" s="211" t="s">
        <v>182</v>
      </c>
      <c r="E124" s="212" t="s">
        <v>3301</v>
      </c>
      <c r="F124" s="213" t="s">
        <v>3302</v>
      </c>
      <c r="G124" s="214" t="s">
        <v>185</v>
      </c>
      <c r="H124" s="215">
        <v>2</v>
      </c>
      <c r="I124" s="216"/>
      <c r="J124" s="217">
        <f>ROUND(I124*H124,2)</f>
        <v>0</v>
      </c>
      <c r="K124" s="213" t="s">
        <v>344</v>
      </c>
      <c r="L124" s="218"/>
      <c r="M124" s="219" t="s">
        <v>21</v>
      </c>
      <c r="N124" s="220" t="s">
        <v>43</v>
      </c>
      <c r="O124" s="46"/>
      <c r="P124" s="221">
        <f>O124*H124</f>
        <v>0</v>
      </c>
      <c r="Q124" s="221">
        <v>0.0060000000000000001</v>
      </c>
      <c r="R124" s="221">
        <f>Q124*H124</f>
        <v>0.012</v>
      </c>
      <c r="S124" s="221">
        <v>0</v>
      </c>
      <c r="T124" s="222">
        <f>S124*H124</f>
        <v>0</v>
      </c>
      <c r="AR124" s="23" t="s">
        <v>187</v>
      </c>
      <c r="AT124" s="23" t="s">
        <v>182</v>
      </c>
      <c r="AU124" s="23" t="s">
        <v>80</v>
      </c>
      <c r="AY124" s="23" t="s">
        <v>181</v>
      </c>
      <c r="BE124" s="223">
        <f>IF(N124="základní",J124,0)</f>
        <v>0</v>
      </c>
      <c r="BF124" s="223">
        <f>IF(N124="snížená",J124,0)</f>
        <v>0</v>
      </c>
      <c r="BG124" s="223">
        <f>IF(N124="zákl. přenesená",J124,0)</f>
        <v>0</v>
      </c>
      <c r="BH124" s="223">
        <f>IF(N124="sníž. přenesená",J124,0)</f>
        <v>0</v>
      </c>
      <c r="BI124" s="223">
        <f>IF(N124="nulová",J124,0)</f>
        <v>0</v>
      </c>
      <c r="BJ124" s="23" t="s">
        <v>80</v>
      </c>
      <c r="BK124" s="223">
        <f>ROUND(I124*H124,2)</f>
        <v>0</v>
      </c>
      <c r="BL124" s="23" t="s">
        <v>188</v>
      </c>
      <c r="BM124" s="23" t="s">
        <v>3303</v>
      </c>
    </row>
    <row r="125" s="1" customFormat="1" ht="16.5" customHeight="1">
      <c r="B125" s="45"/>
      <c r="C125" s="211" t="s">
        <v>301</v>
      </c>
      <c r="D125" s="211" t="s">
        <v>182</v>
      </c>
      <c r="E125" s="212" t="s">
        <v>3304</v>
      </c>
      <c r="F125" s="213" t="s">
        <v>3305</v>
      </c>
      <c r="G125" s="214" t="s">
        <v>185</v>
      </c>
      <c r="H125" s="215">
        <v>2</v>
      </c>
      <c r="I125" s="216"/>
      <c r="J125" s="217">
        <f>ROUND(I125*H125,2)</f>
        <v>0</v>
      </c>
      <c r="K125" s="213" t="s">
        <v>186</v>
      </c>
      <c r="L125" s="218"/>
      <c r="M125" s="219" t="s">
        <v>21</v>
      </c>
      <c r="N125" s="220" t="s">
        <v>43</v>
      </c>
      <c r="O125" s="46"/>
      <c r="P125" s="221">
        <f>O125*H125</f>
        <v>0</v>
      </c>
      <c r="Q125" s="221">
        <v>0</v>
      </c>
      <c r="R125" s="221">
        <f>Q125*H125</f>
        <v>0</v>
      </c>
      <c r="S125" s="221">
        <v>0</v>
      </c>
      <c r="T125" s="222">
        <f>S125*H125</f>
        <v>0</v>
      </c>
      <c r="AR125" s="23" t="s">
        <v>187</v>
      </c>
      <c r="AT125" s="23" t="s">
        <v>182</v>
      </c>
      <c r="AU125" s="23" t="s">
        <v>80</v>
      </c>
      <c r="AY125" s="23" t="s">
        <v>181</v>
      </c>
      <c r="BE125" s="223">
        <f>IF(N125="základní",J125,0)</f>
        <v>0</v>
      </c>
      <c r="BF125" s="223">
        <f>IF(N125="snížená",J125,0)</f>
        <v>0</v>
      </c>
      <c r="BG125" s="223">
        <f>IF(N125="zákl. přenesená",J125,0)</f>
        <v>0</v>
      </c>
      <c r="BH125" s="223">
        <f>IF(N125="sníž. přenesená",J125,0)</f>
        <v>0</v>
      </c>
      <c r="BI125" s="223">
        <f>IF(N125="nulová",J125,0)</f>
        <v>0</v>
      </c>
      <c r="BJ125" s="23" t="s">
        <v>80</v>
      </c>
      <c r="BK125" s="223">
        <f>ROUND(I125*H125,2)</f>
        <v>0</v>
      </c>
      <c r="BL125" s="23" t="s">
        <v>188</v>
      </c>
      <c r="BM125" s="23" t="s">
        <v>3306</v>
      </c>
    </row>
    <row r="126" s="1" customFormat="1" ht="16.5" customHeight="1">
      <c r="B126" s="45"/>
      <c r="C126" s="211" t="s">
        <v>305</v>
      </c>
      <c r="D126" s="211" t="s">
        <v>182</v>
      </c>
      <c r="E126" s="212" t="s">
        <v>3307</v>
      </c>
      <c r="F126" s="213" t="s">
        <v>3308</v>
      </c>
      <c r="G126" s="214" t="s">
        <v>185</v>
      </c>
      <c r="H126" s="215">
        <v>2</v>
      </c>
      <c r="I126" s="216"/>
      <c r="J126" s="217">
        <f>ROUND(I126*H126,2)</f>
        <v>0</v>
      </c>
      <c r="K126" s="213" t="s">
        <v>344</v>
      </c>
      <c r="L126" s="218"/>
      <c r="M126" s="219" t="s">
        <v>21</v>
      </c>
      <c r="N126" s="220" t="s">
        <v>43</v>
      </c>
      <c r="O126" s="46"/>
      <c r="P126" s="221">
        <f>O126*H126</f>
        <v>0</v>
      </c>
      <c r="Q126" s="221">
        <v>0.111</v>
      </c>
      <c r="R126" s="221">
        <f>Q126*H126</f>
        <v>0.222</v>
      </c>
      <c r="S126" s="221">
        <v>0</v>
      </c>
      <c r="T126" s="222">
        <f>S126*H126</f>
        <v>0</v>
      </c>
      <c r="AR126" s="23" t="s">
        <v>187</v>
      </c>
      <c r="AT126" s="23" t="s">
        <v>182</v>
      </c>
      <c r="AU126" s="23" t="s">
        <v>80</v>
      </c>
      <c r="AY126" s="23" t="s">
        <v>181</v>
      </c>
      <c r="BE126" s="223">
        <f>IF(N126="základní",J126,0)</f>
        <v>0</v>
      </c>
      <c r="BF126" s="223">
        <f>IF(N126="snížená",J126,0)</f>
        <v>0</v>
      </c>
      <c r="BG126" s="223">
        <f>IF(N126="zákl. přenesená",J126,0)</f>
        <v>0</v>
      </c>
      <c r="BH126" s="223">
        <f>IF(N126="sníž. přenesená",J126,0)</f>
        <v>0</v>
      </c>
      <c r="BI126" s="223">
        <f>IF(N126="nulová",J126,0)</f>
        <v>0</v>
      </c>
      <c r="BJ126" s="23" t="s">
        <v>80</v>
      </c>
      <c r="BK126" s="223">
        <f>ROUND(I126*H126,2)</f>
        <v>0</v>
      </c>
      <c r="BL126" s="23" t="s">
        <v>188</v>
      </c>
      <c r="BM126" s="23" t="s">
        <v>3309</v>
      </c>
    </row>
    <row r="127" s="1" customFormat="1" ht="25.5" customHeight="1">
      <c r="B127" s="45"/>
      <c r="C127" s="211" t="s">
        <v>309</v>
      </c>
      <c r="D127" s="211" t="s">
        <v>182</v>
      </c>
      <c r="E127" s="212" t="s">
        <v>3310</v>
      </c>
      <c r="F127" s="213" t="s">
        <v>3311</v>
      </c>
      <c r="G127" s="214" t="s">
        <v>185</v>
      </c>
      <c r="H127" s="215">
        <v>2</v>
      </c>
      <c r="I127" s="216"/>
      <c r="J127" s="217">
        <f>ROUND(I127*H127,2)</f>
        <v>0</v>
      </c>
      <c r="K127" s="213" t="s">
        <v>344</v>
      </c>
      <c r="L127" s="218"/>
      <c r="M127" s="219" t="s">
        <v>21</v>
      </c>
      <c r="N127" s="220" t="s">
        <v>43</v>
      </c>
      <c r="O127" s="46"/>
      <c r="P127" s="221">
        <f>O127*H127</f>
        <v>0</v>
      </c>
      <c r="Q127" s="221">
        <v>0.097000000000000003</v>
      </c>
      <c r="R127" s="221">
        <f>Q127*H127</f>
        <v>0.19400000000000001</v>
      </c>
      <c r="S127" s="221">
        <v>0</v>
      </c>
      <c r="T127" s="222">
        <f>S127*H127</f>
        <v>0</v>
      </c>
      <c r="AR127" s="23" t="s">
        <v>187</v>
      </c>
      <c r="AT127" s="23" t="s">
        <v>182</v>
      </c>
      <c r="AU127" s="23" t="s">
        <v>80</v>
      </c>
      <c r="AY127" s="23" t="s">
        <v>181</v>
      </c>
      <c r="BE127" s="223">
        <f>IF(N127="základní",J127,0)</f>
        <v>0</v>
      </c>
      <c r="BF127" s="223">
        <f>IF(N127="snížená",J127,0)</f>
        <v>0</v>
      </c>
      <c r="BG127" s="223">
        <f>IF(N127="zákl. přenesená",J127,0)</f>
        <v>0</v>
      </c>
      <c r="BH127" s="223">
        <f>IF(N127="sníž. přenesená",J127,0)</f>
        <v>0</v>
      </c>
      <c r="BI127" s="223">
        <f>IF(N127="nulová",J127,0)</f>
        <v>0</v>
      </c>
      <c r="BJ127" s="23" t="s">
        <v>80</v>
      </c>
      <c r="BK127" s="223">
        <f>ROUND(I127*H127,2)</f>
        <v>0</v>
      </c>
      <c r="BL127" s="23" t="s">
        <v>188</v>
      </c>
      <c r="BM127" s="23" t="s">
        <v>3312</v>
      </c>
    </row>
    <row r="128" s="1" customFormat="1" ht="16.5" customHeight="1">
      <c r="B128" s="45"/>
      <c r="C128" s="236" t="s">
        <v>313</v>
      </c>
      <c r="D128" s="236" t="s">
        <v>222</v>
      </c>
      <c r="E128" s="237" t="s">
        <v>3313</v>
      </c>
      <c r="F128" s="238" t="s">
        <v>3314</v>
      </c>
      <c r="G128" s="239" t="s">
        <v>185</v>
      </c>
      <c r="H128" s="240">
        <v>1</v>
      </c>
      <c r="I128" s="241"/>
      <c r="J128" s="242">
        <f>ROUND(I128*H128,2)</f>
        <v>0</v>
      </c>
      <c r="K128" s="238" t="s">
        <v>344</v>
      </c>
      <c r="L128" s="71"/>
      <c r="M128" s="243" t="s">
        <v>21</v>
      </c>
      <c r="N128" s="244" t="s">
        <v>43</v>
      </c>
      <c r="O128" s="46"/>
      <c r="P128" s="221">
        <f>O128*H128</f>
        <v>0</v>
      </c>
      <c r="Q128" s="221">
        <v>0.063829999999999998</v>
      </c>
      <c r="R128" s="221">
        <f>Q128*H128</f>
        <v>0.063829999999999998</v>
      </c>
      <c r="S128" s="221">
        <v>0</v>
      </c>
      <c r="T128" s="222">
        <f>S128*H128</f>
        <v>0</v>
      </c>
      <c r="AR128" s="23" t="s">
        <v>188</v>
      </c>
      <c r="AT128" s="23" t="s">
        <v>222</v>
      </c>
      <c r="AU128" s="23" t="s">
        <v>80</v>
      </c>
      <c r="AY128" s="23" t="s">
        <v>181</v>
      </c>
      <c r="BE128" s="223">
        <f>IF(N128="základní",J128,0)</f>
        <v>0</v>
      </c>
      <c r="BF128" s="223">
        <f>IF(N128="snížená",J128,0)</f>
        <v>0</v>
      </c>
      <c r="BG128" s="223">
        <f>IF(N128="zákl. přenesená",J128,0)</f>
        <v>0</v>
      </c>
      <c r="BH128" s="223">
        <f>IF(N128="sníž. přenesená",J128,0)</f>
        <v>0</v>
      </c>
      <c r="BI128" s="223">
        <f>IF(N128="nulová",J128,0)</f>
        <v>0</v>
      </c>
      <c r="BJ128" s="23" t="s">
        <v>80</v>
      </c>
      <c r="BK128" s="223">
        <f>ROUND(I128*H128,2)</f>
        <v>0</v>
      </c>
      <c r="BL128" s="23" t="s">
        <v>188</v>
      </c>
      <c r="BM128" s="23" t="s">
        <v>3315</v>
      </c>
    </row>
    <row r="129" s="1" customFormat="1" ht="16.5" customHeight="1">
      <c r="B129" s="45"/>
      <c r="C129" s="211" t="s">
        <v>319</v>
      </c>
      <c r="D129" s="211" t="s">
        <v>182</v>
      </c>
      <c r="E129" s="212" t="s">
        <v>3316</v>
      </c>
      <c r="F129" s="213" t="s">
        <v>3317</v>
      </c>
      <c r="G129" s="214" t="s">
        <v>185</v>
      </c>
      <c r="H129" s="215">
        <v>1</v>
      </c>
      <c r="I129" s="216"/>
      <c r="J129" s="217">
        <f>ROUND(I129*H129,2)</f>
        <v>0</v>
      </c>
      <c r="K129" s="213" t="s">
        <v>344</v>
      </c>
      <c r="L129" s="218"/>
      <c r="M129" s="219" t="s">
        <v>21</v>
      </c>
      <c r="N129" s="220" t="s">
        <v>43</v>
      </c>
      <c r="O129" s="46"/>
      <c r="P129" s="221">
        <f>O129*H129</f>
        <v>0</v>
      </c>
      <c r="Q129" s="221">
        <v>0.0073000000000000001</v>
      </c>
      <c r="R129" s="221">
        <f>Q129*H129</f>
        <v>0.0073000000000000001</v>
      </c>
      <c r="S129" s="221">
        <v>0</v>
      </c>
      <c r="T129" s="222">
        <f>S129*H129</f>
        <v>0</v>
      </c>
      <c r="AR129" s="23" t="s">
        <v>187</v>
      </c>
      <c r="AT129" s="23" t="s">
        <v>182</v>
      </c>
      <c r="AU129" s="23" t="s">
        <v>80</v>
      </c>
      <c r="AY129" s="23" t="s">
        <v>181</v>
      </c>
      <c r="BE129" s="223">
        <f>IF(N129="základní",J129,0)</f>
        <v>0</v>
      </c>
      <c r="BF129" s="223">
        <f>IF(N129="snížená",J129,0)</f>
        <v>0</v>
      </c>
      <c r="BG129" s="223">
        <f>IF(N129="zákl. přenesená",J129,0)</f>
        <v>0</v>
      </c>
      <c r="BH129" s="223">
        <f>IF(N129="sníž. přenesená",J129,0)</f>
        <v>0</v>
      </c>
      <c r="BI129" s="223">
        <f>IF(N129="nulová",J129,0)</f>
        <v>0</v>
      </c>
      <c r="BJ129" s="23" t="s">
        <v>80</v>
      </c>
      <c r="BK129" s="223">
        <f>ROUND(I129*H129,2)</f>
        <v>0</v>
      </c>
      <c r="BL129" s="23" t="s">
        <v>188</v>
      </c>
      <c r="BM129" s="23" t="s">
        <v>3318</v>
      </c>
    </row>
    <row r="130" s="1" customFormat="1" ht="16.5" customHeight="1">
      <c r="B130" s="45"/>
      <c r="C130" s="236" t="s">
        <v>323</v>
      </c>
      <c r="D130" s="236" t="s">
        <v>222</v>
      </c>
      <c r="E130" s="237" t="s">
        <v>3319</v>
      </c>
      <c r="F130" s="238" t="s">
        <v>3320</v>
      </c>
      <c r="G130" s="239" t="s">
        <v>361</v>
      </c>
      <c r="H130" s="240">
        <v>53</v>
      </c>
      <c r="I130" s="241"/>
      <c r="J130" s="242">
        <f>ROUND(I130*H130,2)</f>
        <v>0</v>
      </c>
      <c r="K130" s="238" t="s">
        <v>186</v>
      </c>
      <c r="L130" s="71"/>
      <c r="M130" s="243" t="s">
        <v>21</v>
      </c>
      <c r="N130" s="244" t="s">
        <v>43</v>
      </c>
      <c r="O130" s="46"/>
      <c r="P130" s="221">
        <f>O130*H130</f>
        <v>0</v>
      </c>
      <c r="Q130" s="221">
        <v>0</v>
      </c>
      <c r="R130" s="221">
        <f>Q130*H130</f>
        <v>0</v>
      </c>
      <c r="S130" s="221">
        <v>0</v>
      </c>
      <c r="T130" s="222">
        <f>S130*H130</f>
        <v>0</v>
      </c>
      <c r="AR130" s="23" t="s">
        <v>188</v>
      </c>
      <c r="AT130" s="23" t="s">
        <v>222</v>
      </c>
      <c r="AU130" s="23" t="s">
        <v>80</v>
      </c>
      <c r="AY130" s="23" t="s">
        <v>181</v>
      </c>
      <c r="BE130" s="223">
        <f>IF(N130="základní",J130,0)</f>
        <v>0</v>
      </c>
      <c r="BF130" s="223">
        <f>IF(N130="snížená",J130,0)</f>
        <v>0</v>
      </c>
      <c r="BG130" s="223">
        <f>IF(N130="zákl. přenesená",J130,0)</f>
        <v>0</v>
      </c>
      <c r="BH130" s="223">
        <f>IF(N130="sníž. přenesená",J130,0)</f>
        <v>0</v>
      </c>
      <c r="BI130" s="223">
        <f>IF(N130="nulová",J130,0)</f>
        <v>0</v>
      </c>
      <c r="BJ130" s="23" t="s">
        <v>80</v>
      </c>
      <c r="BK130" s="223">
        <f>ROUND(I130*H130,2)</f>
        <v>0</v>
      </c>
      <c r="BL130" s="23" t="s">
        <v>188</v>
      </c>
      <c r="BM130" s="23" t="s">
        <v>3321</v>
      </c>
    </row>
    <row r="131" s="10" customFormat="1">
      <c r="B131" s="224"/>
      <c r="C131" s="225"/>
      <c r="D131" s="226" t="s">
        <v>207</v>
      </c>
      <c r="E131" s="227" t="s">
        <v>21</v>
      </c>
      <c r="F131" s="228" t="s">
        <v>401</v>
      </c>
      <c r="G131" s="225"/>
      <c r="H131" s="229">
        <v>53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AT131" s="235" t="s">
        <v>207</v>
      </c>
      <c r="AU131" s="235" t="s">
        <v>80</v>
      </c>
      <c r="AV131" s="10" t="s">
        <v>82</v>
      </c>
      <c r="AW131" s="10" t="s">
        <v>35</v>
      </c>
      <c r="AX131" s="10" t="s">
        <v>72</v>
      </c>
      <c r="AY131" s="235" t="s">
        <v>181</v>
      </c>
    </row>
    <row r="132" s="13" customFormat="1">
      <c r="B132" s="280"/>
      <c r="C132" s="281"/>
      <c r="D132" s="226" t="s">
        <v>207</v>
      </c>
      <c r="E132" s="282" t="s">
        <v>21</v>
      </c>
      <c r="F132" s="283" t="s">
        <v>3221</v>
      </c>
      <c r="G132" s="281"/>
      <c r="H132" s="284">
        <v>53</v>
      </c>
      <c r="I132" s="285"/>
      <c r="J132" s="281"/>
      <c r="K132" s="281"/>
      <c r="L132" s="286"/>
      <c r="M132" s="287"/>
      <c r="N132" s="288"/>
      <c r="O132" s="288"/>
      <c r="P132" s="288"/>
      <c r="Q132" s="288"/>
      <c r="R132" s="288"/>
      <c r="S132" s="288"/>
      <c r="T132" s="289"/>
      <c r="AT132" s="290" t="s">
        <v>207</v>
      </c>
      <c r="AU132" s="290" t="s">
        <v>80</v>
      </c>
      <c r="AV132" s="13" t="s">
        <v>188</v>
      </c>
      <c r="AW132" s="13" t="s">
        <v>35</v>
      </c>
      <c r="AX132" s="13" t="s">
        <v>80</v>
      </c>
      <c r="AY132" s="290" t="s">
        <v>181</v>
      </c>
    </row>
    <row r="133" s="9" customFormat="1" ht="37.44" customHeight="1">
      <c r="B133" s="197"/>
      <c r="C133" s="198"/>
      <c r="D133" s="199" t="s">
        <v>71</v>
      </c>
      <c r="E133" s="200" t="s">
        <v>3322</v>
      </c>
      <c r="F133" s="200" t="s">
        <v>3323</v>
      </c>
      <c r="G133" s="198"/>
      <c r="H133" s="198"/>
      <c r="I133" s="201"/>
      <c r="J133" s="202">
        <f>BK133</f>
        <v>0</v>
      </c>
      <c r="K133" s="198"/>
      <c r="L133" s="203"/>
      <c r="M133" s="204"/>
      <c r="N133" s="205"/>
      <c r="O133" s="205"/>
      <c r="P133" s="206">
        <f>P134</f>
        <v>0</v>
      </c>
      <c r="Q133" s="205"/>
      <c r="R133" s="206">
        <f>R134</f>
        <v>0</v>
      </c>
      <c r="S133" s="205"/>
      <c r="T133" s="207">
        <f>T134</f>
        <v>0</v>
      </c>
      <c r="AR133" s="208" t="s">
        <v>179</v>
      </c>
      <c r="AT133" s="209" t="s">
        <v>71</v>
      </c>
      <c r="AU133" s="209" t="s">
        <v>72</v>
      </c>
      <c r="AY133" s="208" t="s">
        <v>181</v>
      </c>
      <c r="BK133" s="210">
        <f>BK134</f>
        <v>0</v>
      </c>
    </row>
    <row r="134" s="1" customFormat="1" ht="16.5" customHeight="1">
      <c r="B134" s="45"/>
      <c r="C134" s="236" t="s">
        <v>326</v>
      </c>
      <c r="D134" s="236" t="s">
        <v>222</v>
      </c>
      <c r="E134" s="237" t="s">
        <v>3324</v>
      </c>
      <c r="F134" s="238" t="s">
        <v>3325</v>
      </c>
      <c r="G134" s="239" t="s">
        <v>185</v>
      </c>
      <c r="H134" s="240">
        <v>2</v>
      </c>
      <c r="I134" s="241"/>
      <c r="J134" s="242">
        <f>ROUND(I134*H134,2)</f>
        <v>0</v>
      </c>
      <c r="K134" s="238" t="s">
        <v>344</v>
      </c>
      <c r="L134" s="71"/>
      <c r="M134" s="243" t="s">
        <v>21</v>
      </c>
      <c r="N134" s="251" t="s">
        <v>43</v>
      </c>
      <c r="O134" s="246"/>
      <c r="P134" s="247">
        <f>O134*H134</f>
        <v>0</v>
      </c>
      <c r="Q134" s="247">
        <v>0</v>
      </c>
      <c r="R134" s="247">
        <f>Q134*H134</f>
        <v>0</v>
      </c>
      <c r="S134" s="247">
        <v>0</v>
      </c>
      <c r="T134" s="248">
        <f>S134*H134</f>
        <v>0</v>
      </c>
      <c r="AR134" s="23" t="s">
        <v>188</v>
      </c>
      <c r="AT134" s="23" t="s">
        <v>222</v>
      </c>
      <c r="AU134" s="23" t="s">
        <v>80</v>
      </c>
      <c r="AY134" s="23" t="s">
        <v>181</v>
      </c>
      <c r="BE134" s="223">
        <f>IF(N134="základní",J134,0)</f>
        <v>0</v>
      </c>
      <c r="BF134" s="223">
        <f>IF(N134="snížená",J134,0)</f>
        <v>0</v>
      </c>
      <c r="BG134" s="223">
        <f>IF(N134="zákl. přenesená",J134,0)</f>
        <v>0</v>
      </c>
      <c r="BH134" s="223">
        <f>IF(N134="sníž. přenesená",J134,0)</f>
        <v>0</v>
      </c>
      <c r="BI134" s="223">
        <f>IF(N134="nulová",J134,0)</f>
        <v>0</v>
      </c>
      <c r="BJ134" s="23" t="s">
        <v>80</v>
      </c>
      <c r="BK134" s="223">
        <f>ROUND(I134*H134,2)</f>
        <v>0</v>
      </c>
      <c r="BL134" s="23" t="s">
        <v>188</v>
      </c>
      <c r="BM134" s="23" t="s">
        <v>3326</v>
      </c>
    </row>
    <row r="135" s="1" customFormat="1" ht="6.96" customHeight="1">
      <c r="B135" s="66"/>
      <c r="C135" s="67"/>
      <c r="D135" s="67"/>
      <c r="E135" s="67"/>
      <c r="F135" s="67"/>
      <c r="G135" s="67"/>
      <c r="H135" s="67"/>
      <c r="I135" s="165"/>
      <c r="J135" s="67"/>
      <c r="K135" s="67"/>
      <c r="L135" s="71"/>
    </row>
  </sheetData>
  <sheetProtection sheet="1" autoFilter="0" formatColumns="0" formatRows="0" objects="1" scenarios="1" spinCount="100000" saltValue="pDJlK4OJ7+IWVrBYJou/Jg3I4mGon/SvvF3TkbCT8jwDq12eU63OL/lDBGQmDlNMdcPe0C2rkGtdIdMKyVmQow==" hashValue="flfPierj+MnEt2jN18pXYB2paoan2XaeGRFG7XDXOhbDTASJAfguN5M0tFnoK/175HzKR9EaT8+WmZgGZ4NijA==" algorithmName="SHA-512" password="CC35"/>
  <autoFilter ref="C79:K134"/>
  <mergeCells count="10">
    <mergeCell ref="E7:H7"/>
    <mergeCell ref="E9:H9"/>
    <mergeCell ref="E24:H24"/>
    <mergeCell ref="E45:H45"/>
    <mergeCell ref="E47:H47"/>
    <mergeCell ref="J51:J52"/>
    <mergeCell ref="E70:H70"/>
    <mergeCell ref="E72:H72"/>
    <mergeCell ref="G1:H1"/>
    <mergeCell ref="L2:V2"/>
  </mergeCells>
  <hyperlinks>
    <hyperlink ref="F1:G1" location="C2" display="1) Krycí list soupisu"/>
    <hyperlink ref="G1:H1" location="C54" display="2) Rekapitulace"/>
    <hyperlink ref="J1" location="C79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5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6"/>
      <c r="C1" s="136"/>
      <c r="D1" s="137" t="s">
        <v>1</v>
      </c>
      <c r="E1" s="136"/>
      <c r="F1" s="138" t="s">
        <v>122</v>
      </c>
      <c r="G1" s="138" t="s">
        <v>123</v>
      </c>
      <c r="H1" s="138"/>
      <c r="I1" s="139"/>
      <c r="J1" s="138" t="s">
        <v>124</v>
      </c>
      <c r="K1" s="137" t="s">
        <v>125</v>
      </c>
      <c r="L1" s="138" t="s">
        <v>126</v>
      </c>
      <c r="M1" s="138"/>
      <c r="N1" s="138"/>
      <c r="O1" s="138"/>
      <c r="P1" s="138"/>
      <c r="Q1" s="138"/>
      <c r="R1" s="138"/>
      <c r="S1" s="138"/>
      <c r="T1" s="138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103</v>
      </c>
    </row>
    <row r="3" ht="6.96" customHeight="1">
      <c r="B3" s="24"/>
      <c r="C3" s="25"/>
      <c r="D3" s="25"/>
      <c r="E3" s="25"/>
      <c r="F3" s="25"/>
      <c r="G3" s="25"/>
      <c r="H3" s="25"/>
      <c r="I3" s="140"/>
      <c r="J3" s="25"/>
      <c r="K3" s="26"/>
      <c r="AT3" s="23" t="s">
        <v>82</v>
      </c>
    </row>
    <row r="4" ht="36.96" customHeight="1">
      <c r="B4" s="27"/>
      <c r="C4" s="28"/>
      <c r="D4" s="29" t="s">
        <v>127</v>
      </c>
      <c r="E4" s="28"/>
      <c r="F4" s="28"/>
      <c r="G4" s="28"/>
      <c r="H4" s="28"/>
      <c r="I4" s="141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41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41"/>
      <c r="J6" s="28"/>
      <c r="K6" s="30"/>
    </row>
    <row r="7" ht="16.5" customHeight="1">
      <c r="B7" s="27"/>
      <c r="C7" s="28"/>
      <c r="D7" s="28"/>
      <c r="E7" s="142" t="str">
        <f>'Rekapitulace stavby'!K6</f>
        <v>Novostavba 2. areálu MŠ Hostivice - Finalizace projektu 11.7.2018</v>
      </c>
      <c r="F7" s="39"/>
      <c r="G7" s="39"/>
      <c r="H7" s="39"/>
      <c r="I7" s="141"/>
      <c r="J7" s="28"/>
      <c r="K7" s="30"/>
    </row>
    <row r="8" s="1" customFormat="1">
      <c r="B8" s="45"/>
      <c r="C8" s="46"/>
      <c r="D8" s="39" t="s">
        <v>128</v>
      </c>
      <c r="E8" s="46"/>
      <c r="F8" s="46"/>
      <c r="G8" s="46"/>
      <c r="H8" s="46"/>
      <c r="I8" s="143"/>
      <c r="J8" s="46"/>
      <c r="K8" s="50"/>
    </row>
    <row r="9" s="1" customFormat="1" ht="36.96" customHeight="1">
      <c r="B9" s="45"/>
      <c r="C9" s="46"/>
      <c r="D9" s="46"/>
      <c r="E9" s="144" t="s">
        <v>3327</v>
      </c>
      <c r="F9" s="46"/>
      <c r="G9" s="46"/>
      <c r="H9" s="46"/>
      <c r="I9" s="143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43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5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24</v>
      </c>
      <c r="G12" s="46"/>
      <c r="H12" s="46"/>
      <c r="I12" s="145" t="s">
        <v>25</v>
      </c>
      <c r="J12" s="146" t="str">
        <f>'Rekapitulace stavby'!AN8</f>
        <v>1. 3. 2018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43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5" t="s">
        <v>28</v>
      </c>
      <c r="J14" s="34" t="s">
        <v>29</v>
      </c>
      <c r="K14" s="50"/>
    </row>
    <row r="15" s="1" customFormat="1" ht="18" customHeight="1">
      <c r="B15" s="45"/>
      <c r="C15" s="46"/>
      <c r="D15" s="46"/>
      <c r="E15" s="34" t="s">
        <v>30</v>
      </c>
      <c r="F15" s="46"/>
      <c r="G15" s="46"/>
      <c r="H15" s="46"/>
      <c r="I15" s="145" t="s">
        <v>31</v>
      </c>
      <c r="J15" s="34" t="s">
        <v>21</v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43"/>
      <c r="J16" s="46"/>
      <c r="K16" s="50"/>
    </row>
    <row r="17" s="1" customFormat="1" ht="14.4" customHeight="1">
      <c r="B17" s="45"/>
      <c r="C17" s="46"/>
      <c r="D17" s="39" t="s">
        <v>32</v>
      </c>
      <c r="E17" s="46"/>
      <c r="F17" s="46"/>
      <c r="G17" s="46"/>
      <c r="H17" s="46"/>
      <c r="I17" s="145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5" t="s">
        <v>31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43"/>
      <c r="J19" s="46"/>
      <c r="K19" s="50"/>
    </row>
    <row r="20" s="1" customFormat="1" ht="14.4" customHeight="1">
      <c r="B20" s="45"/>
      <c r="C20" s="46"/>
      <c r="D20" s="39" t="s">
        <v>34</v>
      </c>
      <c r="E20" s="46"/>
      <c r="F20" s="46"/>
      <c r="G20" s="46"/>
      <c r="H20" s="46"/>
      <c r="I20" s="145" t="s">
        <v>28</v>
      </c>
      <c r="J20" s="34" t="s">
        <v>21</v>
      </c>
      <c r="K20" s="50"/>
    </row>
    <row r="21" s="1" customFormat="1" ht="18" customHeight="1">
      <c r="B21" s="45"/>
      <c r="C21" s="46"/>
      <c r="D21" s="46"/>
      <c r="E21" s="34" t="s">
        <v>24</v>
      </c>
      <c r="F21" s="46"/>
      <c r="G21" s="46"/>
      <c r="H21" s="46"/>
      <c r="I21" s="145" t="s">
        <v>31</v>
      </c>
      <c r="J21" s="34" t="s">
        <v>21</v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43"/>
      <c r="J22" s="46"/>
      <c r="K22" s="50"/>
    </row>
    <row r="23" s="1" customFormat="1" ht="14.4" customHeight="1">
      <c r="B23" s="45"/>
      <c r="C23" s="46"/>
      <c r="D23" s="39" t="s">
        <v>36</v>
      </c>
      <c r="E23" s="46"/>
      <c r="F23" s="46"/>
      <c r="G23" s="46"/>
      <c r="H23" s="46"/>
      <c r="I23" s="143"/>
      <c r="J23" s="46"/>
      <c r="K23" s="50"/>
    </row>
    <row r="24" s="6" customFormat="1" ht="16.5" customHeight="1">
      <c r="B24" s="147"/>
      <c r="C24" s="148"/>
      <c r="D24" s="148"/>
      <c r="E24" s="43" t="s">
        <v>21</v>
      </c>
      <c r="F24" s="43"/>
      <c r="G24" s="43"/>
      <c r="H24" s="43"/>
      <c r="I24" s="149"/>
      <c r="J24" s="148"/>
      <c r="K24" s="150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43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51"/>
      <c r="J26" s="105"/>
      <c r="K26" s="152"/>
    </row>
    <row r="27" s="1" customFormat="1" ht="25.44" customHeight="1">
      <c r="B27" s="45"/>
      <c r="C27" s="46"/>
      <c r="D27" s="153" t="s">
        <v>38</v>
      </c>
      <c r="E27" s="46"/>
      <c r="F27" s="46"/>
      <c r="G27" s="46"/>
      <c r="H27" s="46"/>
      <c r="I27" s="143"/>
      <c r="J27" s="154">
        <f>ROUND(J79,2)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51"/>
      <c r="J28" s="105"/>
      <c r="K28" s="152"/>
    </row>
    <row r="29" s="1" customFormat="1" ht="14.4" customHeight="1">
      <c r="B29" s="45"/>
      <c r="C29" s="46"/>
      <c r="D29" s="46"/>
      <c r="E29" s="46"/>
      <c r="F29" s="51" t="s">
        <v>40</v>
      </c>
      <c r="G29" s="46"/>
      <c r="H29" s="46"/>
      <c r="I29" s="155" t="s">
        <v>39</v>
      </c>
      <c r="J29" s="51" t="s">
        <v>41</v>
      </c>
      <c r="K29" s="50"/>
    </row>
    <row r="30" s="1" customFormat="1" ht="14.4" customHeight="1">
      <c r="B30" s="45"/>
      <c r="C30" s="46"/>
      <c r="D30" s="54" t="s">
        <v>42</v>
      </c>
      <c r="E30" s="54" t="s">
        <v>43</v>
      </c>
      <c r="F30" s="156">
        <f>ROUND(SUM(BE79:BE105), 2)</f>
        <v>0</v>
      </c>
      <c r="G30" s="46"/>
      <c r="H30" s="46"/>
      <c r="I30" s="157">
        <v>0.20999999999999999</v>
      </c>
      <c r="J30" s="156">
        <f>ROUND(ROUND((SUM(BE79:BE105)), 2)*I30, 2)</f>
        <v>0</v>
      </c>
      <c r="K30" s="50"/>
    </row>
    <row r="31" s="1" customFormat="1" ht="14.4" customHeight="1">
      <c r="B31" s="45"/>
      <c r="C31" s="46"/>
      <c r="D31" s="46"/>
      <c r="E31" s="54" t="s">
        <v>44</v>
      </c>
      <c r="F31" s="156">
        <f>ROUND(SUM(BF79:BF105), 2)</f>
        <v>0</v>
      </c>
      <c r="G31" s="46"/>
      <c r="H31" s="46"/>
      <c r="I31" s="157">
        <v>0.14999999999999999</v>
      </c>
      <c r="J31" s="156">
        <f>ROUND(ROUND((SUM(BF79:BF105)), 2)*I31, 2)</f>
        <v>0</v>
      </c>
      <c r="K31" s="50"/>
    </row>
    <row r="32" hidden="1" s="1" customFormat="1" ht="14.4" customHeight="1">
      <c r="B32" s="45"/>
      <c r="C32" s="46"/>
      <c r="D32" s="46"/>
      <c r="E32" s="54" t="s">
        <v>45</v>
      </c>
      <c r="F32" s="156">
        <f>ROUND(SUM(BG79:BG105), 2)</f>
        <v>0</v>
      </c>
      <c r="G32" s="46"/>
      <c r="H32" s="46"/>
      <c r="I32" s="157">
        <v>0.20999999999999999</v>
      </c>
      <c r="J32" s="156">
        <v>0</v>
      </c>
      <c r="K32" s="50"/>
    </row>
    <row r="33" hidden="1" s="1" customFormat="1" ht="14.4" customHeight="1">
      <c r="B33" s="45"/>
      <c r="C33" s="46"/>
      <c r="D33" s="46"/>
      <c r="E33" s="54" t="s">
        <v>46</v>
      </c>
      <c r="F33" s="156">
        <f>ROUND(SUM(BH79:BH105), 2)</f>
        <v>0</v>
      </c>
      <c r="G33" s="46"/>
      <c r="H33" s="46"/>
      <c r="I33" s="157">
        <v>0.14999999999999999</v>
      </c>
      <c r="J33" s="156">
        <v>0</v>
      </c>
      <c r="K33" s="50"/>
    </row>
    <row r="34" hidden="1" s="1" customFormat="1" ht="14.4" customHeight="1">
      <c r="B34" s="45"/>
      <c r="C34" s="46"/>
      <c r="D34" s="46"/>
      <c r="E34" s="54" t="s">
        <v>47</v>
      </c>
      <c r="F34" s="156">
        <f>ROUND(SUM(BI79:BI105), 2)</f>
        <v>0</v>
      </c>
      <c r="G34" s="46"/>
      <c r="H34" s="46"/>
      <c r="I34" s="157">
        <v>0</v>
      </c>
      <c r="J34" s="156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43"/>
      <c r="J35" s="46"/>
      <c r="K35" s="50"/>
    </row>
    <row r="36" s="1" customFormat="1" ht="25.44" customHeight="1">
      <c r="B36" s="45"/>
      <c r="C36" s="158"/>
      <c r="D36" s="159" t="s">
        <v>48</v>
      </c>
      <c r="E36" s="97"/>
      <c r="F36" s="97"/>
      <c r="G36" s="160" t="s">
        <v>49</v>
      </c>
      <c r="H36" s="161" t="s">
        <v>50</v>
      </c>
      <c r="I36" s="162"/>
      <c r="J36" s="163">
        <f>SUM(J27:J34)</f>
        <v>0</v>
      </c>
      <c r="K36" s="164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5"/>
      <c r="J37" s="67"/>
      <c r="K37" s="68"/>
    </row>
    <row r="41" s="1" customFormat="1" ht="6.96" customHeight="1">
      <c r="B41" s="166"/>
      <c r="C41" s="167"/>
      <c r="D41" s="167"/>
      <c r="E41" s="167"/>
      <c r="F41" s="167"/>
      <c r="G41" s="167"/>
      <c r="H41" s="167"/>
      <c r="I41" s="168"/>
      <c r="J41" s="167"/>
      <c r="K41" s="169"/>
    </row>
    <row r="42" s="1" customFormat="1" ht="36.96" customHeight="1">
      <c r="B42" s="45"/>
      <c r="C42" s="29" t="s">
        <v>130</v>
      </c>
      <c r="D42" s="46"/>
      <c r="E42" s="46"/>
      <c r="F42" s="46"/>
      <c r="G42" s="46"/>
      <c r="H42" s="46"/>
      <c r="I42" s="143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43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43"/>
      <c r="J44" s="46"/>
      <c r="K44" s="50"/>
    </row>
    <row r="45" s="1" customFormat="1" ht="16.5" customHeight="1">
      <c r="B45" s="45"/>
      <c r="C45" s="46"/>
      <c r="D45" s="46"/>
      <c r="E45" s="142" t="str">
        <f>E7</f>
        <v>Novostavba 2. areálu MŠ Hostivice - Finalizace projektu 11.7.2018</v>
      </c>
      <c r="F45" s="39"/>
      <c r="G45" s="39"/>
      <c r="H45" s="39"/>
      <c r="I45" s="143"/>
      <c r="J45" s="46"/>
      <c r="K45" s="50"/>
    </row>
    <row r="46" s="1" customFormat="1" ht="14.4" customHeight="1">
      <c r="B46" s="45"/>
      <c r="C46" s="39" t="s">
        <v>128</v>
      </c>
      <c r="D46" s="46"/>
      <c r="E46" s="46"/>
      <c r="F46" s="46"/>
      <c r="G46" s="46"/>
      <c r="H46" s="46"/>
      <c r="I46" s="143"/>
      <c r="J46" s="46"/>
      <c r="K46" s="50"/>
    </row>
    <row r="47" s="1" customFormat="1" ht="17.25" customHeight="1">
      <c r="B47" s="45"/>
      <c r="C47" s="46"/>
      <c r="D47" s="46"/>
      <c r="E47" s="144" t="str">
        <f>E9</f>
        <v>D.2 IO.02 Zadání - Přípojka plynovodu</v>
      </c>
      <c r="F47" s="46"/>
      <c r="G47" s="46"/>
      <c r="H47" s="46"/>
      <c r="I47" s="143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43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 xml:space="preserve"> </v>
      </c>
      <c r="G49" s="46"/>
      <c r="H49" s="46"/>
      <c r="I49" s="145" t="s">
        <v>25</v>
      </c>
      <c r="J49" s="146" t="str">
        <f>IF(J12="","",J12)</f>
        <v>1. 3. 2018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43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>Město Hostivice</v>
      </c>
      <c r="G51" s="46"/>
      <c r="H51" s="46"/>
      <c r="I51" s="145" t="s">
        <v>34</v>
      </c>
      <c r="J51" s="43" t="str">
        <f>E21</f>
        <v xml:space="preserve"> </v>
      </c>
      <c r="K51" s="50"/>
    </row>
    <row r="52" s="1" customFormat="1" ht="14.4" customHeight="1">
      <c r="B52" s="45"/>
      <c r="C52" s="39" t="s">
        <v>32</v>
      </c>
      <c r="D52" s="46"/>
      <c r="E52" s="46"/>
      <c r="F52" s="34" t="str">
        <f>IF(E18="","",E18)</f>
        <v/>
      </c>
      <c r="G52" s="46"/>
      <c r="H52" s="46"/>
      <c r="I52" s="143"/>
      <c r="J52" s="170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43"/>
      <c r="J53" s="46"/>
      <c r="K53" s="50"/>
    </row>
    <row r="54" s="1" customFormat="1" ht="29.28" customHeight="1">
      <c r="B54" s="45"/>
      <c r="C54" s="171" t="s">
        <v>131</v>
      </c>
      <c r="D54" s="158"/>
      <c r="E54" s="158"/>
      <c r="F54" s="158"/>
      <c r="G54" s="158"/>
      <c r="H54" s="158"/>
      <c r="I54" s="172"/>
      <c r="J54" s="173" t="s">
        <v>132</v>
      </c>
      <c r="K54" s="174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43"/>
      <c r="J55" s="46"/>
      <c r="K55" s="50"/>
    </row>
    <row r="56" s="1" customFormat="1" ht="29.28" customHeight="1">
      <c r="B56" s="45"/>
      <c r="C56" s="175" t="s">
        <v>133</v>
      </c>
      <c r="D56" s="46"/>
      <c r="E56" s="46"/>
      <c r="F56" s="46"/>
      <c r="G56" s="46"/>
      <c r="H56" s="46"/>
      <c r="I56" s="143"/>
      <c r="J56" s="154">
        <f>J79</f>
        <v>0</v>
      </c>
      <c r="K56" s="50"/>
      <c r="AU56" s="23" t="s">
        <v>134</v>
      </c>
    </row>
    <row r="57" s="7" customFormat="1" ht="24.96" customHeight="1">
      <c r="B57" s="176"/>
      <c r="C57" s="177"/>
      <c r="D57" s="178" t="s">
        <v>3328</v>
      </c>
      <c r="E57" s="179"/>
      <c r="F57" s="179"/>
      <c r="G57" s="179"/>
      <c r="H57" s="179"/>
      <c r="I57" s="180"/>
      <c r="J57" s="181">
        <f>J80</f>
        <v>0</v>
      </c>
      <c r="K57" s="182"/>
    </row>
    <row r="58" s="11" customFormat="1" ht="19.92" customHeight="1">
      <c r="B58" s="252"/>
      <c r="C58" s="253"/>
      <c r="D58" s="254" t="s">
        <v>3329</v>
      </c>
      <c r="E58" s="255"/>
      <c r="F58" s="255"/>
      <c r="G58" s="255"/>
      <c r="H58" s="255"/>
      <c r="I58" s="256"/>
      <c r="J58" s="257">
        <f>J81</f>
        <v>0</v>
      </c>
      <c r="K58" s="258"/>
    </row>
    <row r="59" s="11" customFormat="1" ht="19.92" customHeight="1">
      <c r="B59" s="252"/>
      <c r="C59" s="253"/>
      <c r="D59" s="254" t="s">
        <v>3330</v>
      </c>
      <c r="E59" s="255"/>
      <c r="F59" s="255"/>
      <c r="G59" s="255"/>
      <c r="H59" s="255"/>
      <c r="I59" s="256"/>
      <c r="J59" s="257">
        <f>J101</f>
        <v>0</v>
      </c>
      <c r="K59" s="258"/>
    </row>
    <row r="60" s="1" customFormat="1" ht="21.84" customHeight="1">
      <c r="B60" s="45"/>
      <c r="C60" s="46"/>
      <c r="D60" s="46"/>
      <c r="E60" s="46"/>
      <c r="F60" s="46"/>
      <c r="G60" s="46"/>
      <c r="H60" s="46"/>
      <c r="I60" s="143"/>
      <c r="J60" s="46"/>
      <c r="K60" s="50"/>
    </row>
    <row r="61" s="1" customFormat="1" ht="6.96" customHeight="1">
      <c r="B61" s="66"/>
      <c r="C61" s="67"/>
      <c r="D61" s="67"/>
      <c r="E61" s="67"/>
      <c r="F61" s="67"/>
      <c r="G61" s="67"/>
      <c r="H61" s="67"/>
      <c r="I61" s="165"/>
      <c r="J61" s="67"/>
      <c r="K61" s="68"/>
    </row>
    <row r="65" s="1" customFormat="1" ht="6.96" customHeight="1">
      <c r="B65" s="69"/>
      <c r="C65" s="70"/>
      <c r="D65" s="70"/>
      <c r="E65" s="70"/>
      <c r="F65" s="70"/>
      <c r="G65" s="70"/>
      <c r="H65" s="70"/>
      <c r="I65" s="168"/>
      <c r="J65" s="70"/>
      <c r="K65" s="70"/>
      <c r="L65" s="71"/>
    </row>
    <row r="66" s="1" customFormat="1" ht="36.96" customHeight="1">
      <c r="B66" s="45"/>
      <c r="C66" s="72" t="s">
        <v>165</v>
      </c>
      <c r="D66" s="73"/>
      <c r="E66" s="73"/>
      <c r="F66" s="73"/>
      <c r="G66" s="73"/>
      <c r="H66" s="73"/>
      <c r="I66" s="183"/>
      <c r="J66" s="73"/>
      <c r="K66" s="73"/>
      <c r="L66" s="71"/>
    </row>
    <row r="67" s="1" customFormat="1" ht="6.96" customHeight="1">
      <c r="B67" s="45"/>
      <c r="C67" s="73"/>
      <c r="D67" s="73"/>
      <c r="E67" s="73"/>
      <c r="F67" s="73"/>
      <c r="G67" s="73"/>
      <c r="H67" s="73"/>
      <c r="I67" s="183"/>
      <c r="J67" s="73"/>
      <c r="K67" s="73"/>
      <c r="L67" s="71"/>
    </row>
    <row r="68" s="1" customFormat="1" ht="14.4" customHeight="1">
      <c r="B68" s="45"/>
      <c r="C68" s="75" t="s">
        <v>18</v>
      </c>
      <c r="D68" s="73"/>
      <c r="E68" s="73"/>
      <c r="F68" s="73"/>
      <c r="G68" s="73"/>
      <c r="H68" s="73"/>
      <c r="I68" s="183"/>
      <c r="J68" s="73"/>
      <c r="K68" s="73"/>
      <c r="L68" s="71"/>
    </row>
    <row r="69" s="1" customFormat="1" ht="16.5" customHeight="1">
      <c r="B69" s="45"/>
      <c r="C69" s="73"/>
      <c r="D69" s="73"/>
      <c r="E69" s="184" t="str">
        <f>E7</f>
        <v>Novostavba 2. areálu MŠ Hostivice - Finalizace projektu 11.7.2018</v>
      </c>
      <c r="F69" s="75"/>
      <c r="G69" s="75"/>
      <c r="H69" s="75"/>
      <c r="I69" s="183"/>
      <c r="J69" s="73"/>
      <c r="K69" s="73"/>
      <c r="L69" s="71"/>
    </row>
    <row r="70" s="1" customFormat="1" ht="14.4" customHeight="1">
      <c r="B70" s="45"/>
      <c r="C70" s="75" t="s">
        <v>128</v>
      </c>
      <c r="D70" s="73"/>
      <c r="E70" s="73"/>
      <c r="F70" s="73"/>
      <c r="G70" s="73"/>
      <c r="H70" s="73"/>
      <c r="I70" s="183"/>
      <c r="J70" s="73"/>
      <c r="K70" s="73"/>
      <c r="L70" s="71"/>
    </row>
    <row r="71" s="1" customFormat="1" ht="17.25" customHeight="1">
      <c r="B71" s="45"/>
      <c r="C71" s="73"/>
      <c r="D71" s="73"/>
      <c r="E71" s="81" t="str">
        <f>E9</f>
        <v>D.2 IO.02 Zadání - Přípojka plynovodu</v>
      </c>
      <c r="F71" s="73"/>
      <c r="G71" s="73"/>
      <c r="H71" s="73"/>
      <c r="I71" s="183"/>
      <c r="J71" s="73"/>
      <c r="K71" s="73"/>
      <c r="L71" s="71"/>
    </row>
    <row r="72" s="1" customFormat="1" ht="6.96" customHeight="1">
      <c r="B72" s="45"/>
      <c r="C72" s="73"/>
      <c r="D72" s="73"/>
      <c r="E72" s="73"/>
      <c r="F72" s="73"/>
      <c r="G72" s="73"/>
      <c r="H72" s="73"/>
      <c r="I72" s="183"/>
      <c r="J72" s="73"/>
      <c r="K72" s="73"/>
      <c r="L72" s="71"/>
    </row>
    <row r="73" s="1" customFormat="1" ht="18" customHeight="1">
      <c r="B73" s="45"/>
      <c r="C73" s="75" t="s">
        <v>23</v>
      </c>
      <c r="D73" s="73"/>
      <c r="E73" s="73"/>
      <c r="F73" s="185" t="str">
        <f>F12</f>
        <v xml:space="preserve"> </v>
      </c>
      <c r="G73" s="73"/>
      <c r="H73" s="73"/>
      <c r="I73" s="186" t="s">
        <v>25</v>
      </c>
      <c r="J73" s="84" t="str">
        <f>IF(J12="","",J12)</f>
        <v>1. 3. 2018</v>
      </c>
      <c r="K73" s="73"/>
      <c r="L73" s="71"/>
    </row>
    <row r="74" s="1" customFormat="1" ht="6.96" customHeight="1">
      <c r="B74" s="45"/>
      <c r="C74" s="73"/>
      <c r="D74" s="73"/>
      <c r="E74" s="73"/>
      <c r="F74" s="73"/>
      <c r="G74" s="73"/>
      <c r="H74" s="73"/>
      <c r="I74" s="183"/>
      <c r="J74" s="73"/>
      <c r="K74" s="73"/>
      <c r="L74" s="71"/>
    </row>
    <row r="75" s="1" customFormat="1">
      <c r="B75" s="45"/>
      <c r="C75" s="75" t="s">
        <v>27</v>
      </c>
      <c r="D75" s="73"/>
      <c r="E75" s="73"/>
      <c r="F75" s="185" t="str">
        <f>E15</f>
        <v>Město Hostivice</v>
      </c>
      <c r="G75" s="73"/>
      <c r="H75" s="73"/>
      <c r="I75" s="186" t="s">
        <v>34</v>
      </c>
      <c r="J75" s="185" t="str">
        <f>E21</f>
        <v xml:space="preserve"> </v>
      </c>
      <c r="K75" s="73"/>
      <c r="L75" s="71"/>
    </row>
    <row r="76" s="1" customFormat="1" ht="14.4" customHeight="1">
      <c r="B76" s="45"/>
      <c r="C76" s="75" t="s">
        <v>32</v>
      </c>
      <c r="D76" s="73"/>
      <c r="E76" s="73"/>
      <c r="F76" s="185" t="str">
        <f>IF(E18="","",E18)</f>
        <v/>
      </c>
      <c r="G76" s="73"/>
      <c r="H76" s="73"/>
      <c r="I76" s="183"/>
      <c r="J76" s="73"/>
      <c r="K76" s="73"/>
      <c r="L76" s="71"/>
    </row>
    <row r="77" s="1" customFormat="1" ht="10.32" customHeight="1">
      <c r="B77" s="45"/>
      <c r="C77" s="73"/>
      <c r="D77" s="73"/>
      <c r="E77" s="73"/>
      <c r="F77" s="73"/>
      <c r="G77" s="73"/>
      <c r="H77" s="73"/>
      <c r="I77" s="183"/>
      <c r="J77" s="73"/>
      <c r="K77" s="73"/>
      <c r="L77" s="71"/>
    </row>
    <row r="78" s="8" customFormat="1" ht="29.28" customHeight="1">
      <c r="B78" s="187"/>
      <c r="C78" s="188" t="s">
        <v>166</v>
      </c>
      <c r="D78" s="189" t="s">
        <v>57</v>
      </c>
      <c r="E78" s="189" t="s">
        <v>53</v>
      </c>
      <c r="F78" s="189" t="s">
        <v>167</v>
      </c>
      <c r="G78" s="189" t="s">
        <v>168</v>
      </c>
      <c r="H78" s="189" t="s">
        <v>169</v>
      </c>
      <c r="I78" s="190" t="s">
        <v>170</v>
      </c>
      <c r="J78" s="189" t="s">
        <v>132</v>
      </c>
      <c r="K78" s="191" t="s">
        <v>171</v>
      </c>
      <c r="L78" s="192"/>
      <c r="M78" s="101" t="s">
        <v>172</v>
      </c>
      <c r="N78" s="102" t="s">
        <v>42</v>
      </c>
      <c r="O78" s="102" t="s">
        <v>173</v>
      </c>
      <c r="P78" s="102" t="s">
        <v>174</v>
      </c>
      <c r="Q78" s="102" t="s">
        <v>175</v>
      </c>
      <c r="R78" s="102" t="s">
        <v>176</v>
      </c>
      <c r="S78" s="102" t="s">
        <v>177</v>
      </c>
      <c r="T78" s="103" t="s">
        <v>178</v>
      </c>
    </row>
    <row r="79" s="1" customFormat="1" ht="29.28" customHeight="1">
      <c r="B79" s="45"/>
      <c r="C79" s="107" t="s">
        <v>133</v>
      </c>
      <c r="D79" s="73"/>
      <c r="E79" s="73"/>
      <c r="F79" s="73"/>
      <c r="G79" s="73"/>
      <c r="H79" s="73"/>
      <c r="I79" s="183"/>
      <c r="J79" s="193">
        <f>BK79</f>
        <v>0</v>
      </c>
      <c r="K79" s="73"/>
      <c r="L79" s="71"/>
      <c r="M79" s="104"/>
      <c r="N79" s="105"/>
      <c r="O79" s="105"/>
      <c r="P79" s="194">
        <f>P80</f>
        <v>0</v>
      </c>
      <c r="Q79" s="105"/>
      <c r="R79" s="194">
        <f>R80</f>
        <v>0.94495099999999999</v>
      </c>
      <c r="S79" s="105"/>
      <c r="T79" s="195">
        <f>T80</f>
        <v>0</v>
      </c>
      <c r="AT79" s="23" t="s">
        <v>71</v>
      </c>
      <c r="AU79" s="23" t="s">
        <v>134</v>
      </c>
      <c r="BK79" s="196">
        <f>BK80</f>
        <v>0</v>
      </c>
    </row>
    <row r="80" s="9" customFormat="1" ht="37.44" customHeight="1">
      <c r="B80" s="197"/>
      <c r="C80" s="198"/>
      <c r="D80" s="199" t="s">
        <v>71</v>
      </c>
      <c r="E80" s="200" t="s">
        <v>2041</v>
      </c>
      <c r="F80" s="200" t="s">
        <v>3331</v>
      </c>
      <c r="G80" s="198"/>
      <c r="H80" s="198"/>
      <c r="I80" s="201"/>
      <c r="J80" s="202">
        <f>BK80</f>
        <v>0</v>
      </c>
      <c r="K80" s="198"/>
      <c r="L80" s="203"/>
      <c r="M80" s="204"/>
      <c r="N80" s="205"/>
      <c r="O80" s="205"/>
      <c r="P80" s="206">
        <f>P81+P101</f>
        <v>0</v>
      </c>
      <c r="Q80" s="205"/>
      <c r="R80" s="206">
        <f>R81+R101</f>
        <v>0.94495099999999999</v>
      </c>
      <c r="S80" s="205"/>
      <c r="T80" s="207">
        <f>T81+T101</f>
        <v>0</v>
      </c>
      <c r="AR80" s="208" t="s">
        <v>80</v>
      </c>
      <c r="AT80" s="209" t="s">
        <v>71</v>
      </c>
      <c r="AU80" s="209" t="s">
        <v>72</v>
      </c>
      <c r="AY80" s="208" t="s">
        <v>181</v>
      </c>
      <c r="BK80" s="210">
        <f>BK81+BK101</f>
        <v>0</v>
      </c>
    </row>
    <row r="81" s="9" customFormat="1" ht="19.92" customHeight="1">
      <c r="B81" s="197"/>
      <c r="C81" s="198"/>
      <c r="D81" s="199" t="s">
        <v>71</v>
      </c>
      <c r="E81" s="259" t="s">
        <v>199</v>
      </c>
      <c r="F81" s="259" t="s">
        <v>3332</v>
      </c>
      <c r="G81" s="198"/>
      <c r="H81" s="198"/>
      <c r="I81" s="201"/>
      <c r="J81" s="260">
        <f>BK81</f>
        <v>0</v>
      </c>
      <c r="K81" s="198"/>
      <c r="L81" s="203"/>
      <c r="M81" s="204"/>
      <c r="N81" s="205"/>
      <c r="O81" s="205"/>
      <c r="P81" s="206">
        <f>SUM(P82:P100)</f>
        <v>0</v>
      </c>
      <c r="Q81" s="205"/>
      <c r="R81" s="206">
        <f>SUM(R82:R100)</f>
        <v>0.94495099999999999</v>
      </c>
      <c r="S81" s="205"/>
      <c r="T81" s="207">
        <f>SUM(T82:T100)</f>
        <v>0</v>
      </c>
      <c r="AR81" s="208" t="s">
        <v>80</v>
      </c>
      <c r="AT81" s="209" t="s">
        <v>71</v>
      </c>
      <c r="AU81" s="209" t="s">
        <v>80</v>
      </c>
      <c r="AY81" s="208" t="s">
        <v>181</v>
      </c>
      <c r="BK81" s="210">
        <f>SUM(BK82:BK100)</f>
        <v>0</v>
      </c>
    </row>
    <row r="82" s="1" customFormat="1" ht="25.5" customHeight="1">
      <c r="B82" s="45"/>
      <c r="C82" s="236" t="s">
        <v>80</v>
      </c>
      <c r="D82" s="236" t="s">
        <v>222</v>
      </c>
      <c r="E82" s="237" t="s">
        <v>3333</v>
      </c>
      <c r="F82" s="238" t="s">
        <v>3334</v>
      </c>
      <c r="G82" s="239" t="s">
        <v>219</v>
      </c>
      <c r="H82" s="240">
        <v>2</v>
      </c>
      <c r="I82" s="241"/>
      <c r="J82" s="242">
        <f>ROUND(I82*H82,2)</f>
        <v>0</v>
      </c>
      <c r="K82" s="238" t="s">
        <v>344</v>
      </c>
      <c r="L82" s="71"/>
      <c r="M82" s="243" t="s">
        <v>21</v>
      </c>
      <c r="N82" s="244" t="s">
        <v>43</v>
      </c>
      <c r="O82" s="46"/>
      <c r="P82" s="221">
        <f>O82*H82</f>
        <v>0</v>
      </c>
      <c r="Q82" s="221">
        <v>0.21099999999999999</v>
      </c>
      <c r="R82" s="221">
        <f>Q82*H82</f>
        <v>0.42199999999999999</v>
      </c>
      <c r="S82" s="221">
        <v>0</v>
      </c>
      <c r="T82" s="222">
        <f>S82*H82</f>
        <v>0</v>
      </c>
      <c r="AR82" s="23" t="s">
        <v>188</v>
      </c>
      <c r="AT82" s="23" t="s">
        <v>222</v>
      </c>
      <c r="AU82" s="23" t="s">
        <v>82</v>
      </c>
      <c r="AY82" s="23" t="s">
        <v>181</v>
      </c>
      <c r="BE82" s="223">
        <f>IF(N82="základní",J82,0)</f>
        <v>0</v>
      </c>
      <c r="BF82" s="223">
        <f>IF(N82="snížená",J82,0)</f>
        <v>0</v>
      </c>
      <c r="BG82" s="223">
        <f>IF(N82="zákl. přenesená",J82,0)</f>
        <v>0</v>
      </c>
      <c r="BH82" s="223">
        <f>IF(N82="sníž. přenesená",J82,0)</f>
        <v>0</v>
      </c>
      <c r="BI82" s="223">
        <f>IF(N82="nulová",J82,0)</f>
        <v>0</v>
      </c>
      <c r="BJ82" s="23" t="s">
        <v>80</v>
      </c>
      <c r="BK82" s="223">
        <f>ROUND(I82*H82,2)</f>
        <v>0</v>
      </c>
      <c r="BL82" s="23" t="s">
        <v>188</v>
      </c>
      <c r="BM82" s="23" t="s">
        <v>3335</v>
      </c>
    </row>
    <row r="83" s="10" customFormat="1">
      <c r="B83" s="224"/>
      <c r="C83" s="225"/>
      <c r="D83" s="226" t="s">
        <v>207</v>
      </c>
      <c r="E83" s="227" t="s">
        <v>21</v>
      </c>
      <c r="F83" s="228" t="s">
        <v>3336</v>
      </c>
      <c r="G83" s="225"/>
      <c r="H83" s="229">
        <v>2</v>
      </c>
      <c r="I83" s="230"/>
      <c r="J83" s="225"/>
      <c r="K83" s="225"/>
      <c r="L83" s="231"/>
      <c r="M83" s="232"/>
      <c r="N83" s="233"/>
      <c r="O83" s="233"/>
      <c r="P83" s="233"/>
      <c r="Q83" s="233"/>
      <c r="R83" s="233"/>
      <c r="S83" s="233"/>
      <c r="T83" s="234"/>
      <c r="AT83" s="235" t="s">
        <v>207</v>
      </c>
      <c r="AU83" s="235" t="s">
        <v>82</v>
      </c>
      <c r="AV83" s="10" t="s">
        <v>82</v>
      </c>
      <c r="AW83" s="10" t="s">
        <v>35</v>
      </c>
      <c r="AX83" s="10" t="s">
        <v>72</v>
      </c>
      <c r="AY83" s="235" t="s">
        <v>181</v>
      </c>
    </row>
    <row r="84" s="13" customFormat="1">
      <c r="B84" s="280"/>
      <c r="C84" s="281"/>
      <c r="D84" s="226" t="s">
        <v>207</v>
      </c>
      <c r="E84" s="282" t="s">
        <v>21</v>
      </c>
      <c r="F84" s="283" t="s">
        <v>3221</v>
      </c>
      <c r="G84" s="281"/>
      <c r="H84" s="284">
        <v>2</v>
      </c>
      <c r="I84" s="285"/>
      <c r="J84" s="281"/>
      <c r="K84" s="281"/>
      <c r="L84" s="286"/>
      <c r="M84" s="287"/>
      <c r="N84" s="288"/>
      <c r="O84" s="288"/>
      <c r="P84" s="288"/>
      <c r="Q84" s="288"/>
      <c r="R84" s="288"/>
      <c r="S84" s="288"/>
      <c r="T84" s="289"/>
      <c r="AT84" s="290" t="s">
        <v>207</v>
      </c>
      <c r="AU84" s="290" t="s">
        <v>82</v>
      </c>
      <c r="AV84" s="13" t="s">
        <v>188</v>
      </c>
      <c r="AW84" s="13" t="s">
        <v>35</v>
      </c>
      <c r="AX84" s="13" t="s">
        <v>80</v>
      </c>
      <c r="AY84" s="290" t="s">
        <v>181</v>
      </c>
    </row>
    <row r="85" s="1" customFormat="1" ht="25.5" customHeight="1">
      <c r="B85" s="45"/>
      <c r="C85" s="236" t="s">
        <v>82</v>
      </c>
      <c r="D85" s="236" t="s">
        <v>222</v>
      </c>
      <c r="E85" s="237" t="s">
        <v>3337</v>
      </c>
      <c r="F85" s="238" t="s">
        <v>3338</v>
      </c>
      <c r="G85" s="239" t="s">
        <v>219</v>
      </c>
      <c r="H85" s="240">
        <v>2</v>
      </c>
      <c r="I85" s="241"/>
      <c r="J85" s="242">
        <f>ROUND(I85*H85,2)</f>
        <v>0</v>
      </c>
      <c r="K85" s="238" t="s">
        <v>344</v>
      </c>
      <c r="L85" s="71"/>
      <c r="M85" s="243" t="s">
        <v>21</v>
      </c>
      <c r="N85" s="244" t="s">
        <v>43</v>
      </c>
      <c r="O85" s="46"/>
      <c r="P85" s="221">
        <f>O85*H85</f>
        <v>0</v>
      </c>
      <c r="Q85" s="221">
        <v>0.10373</v>
      </c>
      <c r="R85" s="221">
        <f>Q85*H85</f>
        <v>0.20746000000000001</v>
      </c>
      <c r="S85" s="221">
        <v>0</v>
      </c>
      <c r="T85" s="222">
        <f>S85*H85</f>
        <v>0</v>
      </c>
      <c r="AR85" s="23" t="s">
        <v>188</v>
      </c>
      <c r="AT85" s="23" t="s">
        <v>222</v>
      </c>
      <c r="AU85" s="23" t="s">
        <v>82</v>
      </c>
      <c r="AY85" s="23" t="s">
        <v>181</v>
      </c>
      <c r="BE85" s="223">
        <f>IF(N85="základní",J85,0)</f>
        <v>0</v>
      </c>
      <c r="BF85" s="223">
        <f>IF(N85="snížená",J85,0)</f>
        <v>0</v>
      </c>
      <c r="BG85" s="223">
        <f>IF(N85="zákl. přenesená",J85,0)</f>
        <v>0</v>
      </c>
      <c r="BH85" s="223">
        <f>IF(N85="sníž. přenesená",J85,0)</f>
        <v>0</v>
      </c>
      <c r="BI85" s="223">
        <f>IF(N85="nulová",J85,0)</f>
        <v>0</v>
      </c>
      <c r="BJ85" s="23" t="s">
        <v>80</v>
      </c>
      <c r="BK85" s="223">
        <f>ROUND(I85*H85,2)</f>
        <v>0</v>
      </c>
      <c r="BL85" s="23" t="s">
        <v>188</v>
      </c>
      <c r="BM85" s="23" t="s">
        <v>3339</v>
      </c>
    </row>
    <row r="86" s="10" customFormat="1">
      <c r="B86" s="224"/>
      <c r="C86" s="225"/>
      <c r="D86" s="226" t="s">
        <v>207</v>
      </c>
      <c r="E86" s="227" t="s">
        <v>21</v>
      </c>
      <c r="F86" s="228" t="s">
        <v>3336</v>
      </c>
      <c r="G86" s="225"/>
      <c r="H86" s="229">
        <v>2</v>
      </c>
      <c r="I86" s="230"/>
      <c r="J86" s="225"/>
      <c r="K86" s="225"/>
      <c r="L86" s="231"/>
      <c r="M86" s="232"/>
      <c r="N86" s="233"/>
      <c r="O86" s="233"/>
      <c r="P86" s="233"/>
      <c r="Q86" s="233"/>
      <c r="R86" s="233"/>
      <c r="S86" s="233"/>
      <c r="T86" s="234"/>
      <c r="AT86" s="235" t="s">
        <v>207</v>
      </c>
      <c r="AU86" s="235" t="s">
        <v>82</v>
      </c>
      <c r="AV86" s="10" t="s">
        <v>82</v>
      </c>
      <c r="AW86" s="10" t="s">
        <v>35</v>
      </c>
      <c r="AX86" s="10" t="s">
        <v>72</v>
      </c>
      <c r="AY86" s="235" t="s">
        <v>181</v>
      </c>
    </row>
    <row r="87" s="13" customFormat="1">
      <c r="B87" s="280"/>
      <c r="C87" s="281"/>
      <c r="D87" s="226" t="s">
        <v>207</v>
      </c>
      <c r="E87" s="282" t="s">
        <v>21</v>
      </c>
      <c r="F87" s="283" t="s">
        <v>3221</v>
      </c>
      <c r="G87" s="281"/>
      <c r="H87" s="284">
        <v>2</v>
      </c>
      <c r="I87" s="285"/>
      <c r="J87" s="281"/>
      <c r="K87" s="281"/>
      <c r="L87" s="286"/>
      <c r="M87" s="287"/>
      <c r="N87" s="288"/>
      <c r="O87" s="288"/>
      <c r="P87" s="288"/>
      <c r="Q87" s="288"/>
      <c r="R87" s="288"/>
      <c r="S87" s="288"/>
      <c r="T87" s="289"/>
      <c r="AT87" s="290" t="s">
        <v>207</v>
      </c>
      <c r="AU87" s="290" t="s">
        <v>82</v>
      </c>
      <c r="AV87" s="13" t="s">
        <v>188</v>
      </c>
      <c r="AW87" s="13" t="s">
        <v>35</v>
      </c>
      <c r="AX87" s="13" t="s">
        <v>80</v>
      </c>
      <c r="AY87" s="290" t="s">
        <v>181</v>
      </c>
    </row>
    <row r="88" s="1" customFormat="1" ht="16.5" customHeight="1">
      <c r="B88" s="45"/>
      <c r="C88" s="236" t="s">
        <v>179</v>
      </c>
      <c r="D88" s="236" t="s">
        <v>222</v>
      </c>
      <c r="E88" s="237" t="s">
        <v>3340</v>
      </c>
      <c r="F88" s="238" t="s">
        <v>3341</v>
      </c>
      <c r="G88" s="239" t="s">
        <v>219</v>
      </c>
      <c r="H88" s="240">
        <v>64.299999999999997</v>
      </c>
      <c r="I88" s="241"/>
      <c r="J88" s="242">
        <f>ROUND(I88*H88,2)</f>
        <v>0</v>
      </c>
      <c r="K88" s="238" t="s">
        <v>344</v>
      </c>
      <c r="L88" s="71"/>
      <c r="M88" s="243" t="s">
        <v>21</v>
      </c>
      <c r="N88" s="244" t="s">
        <v>43</v>
      </c>
      <c r="O88" s="46"/>
      <c r="P88" s="221">
        <f>O88*H88</f>
        <v>0</v>
      </c>
      <c r="Q88" s="221">
        <v>0.0012700000000000001</v>
      </c>
      <c r="R88" s="221">
        <f>Q88*H88</f>
        <v>0.081660999999999997</v>
      </c>
      <c r="S88" s="221">
        <v>0</v>
      </c>
      <c r="T88" s="222">
        <f>S88*H88</f>
        <v>0</v>
      </c>
      <c r="AR88" s="23" t="s">
        <v>188</v>
      </c>
      <c r="AT88" s="23" t="s">
        <v>222</v>
      </c>
      <c r="AU88" s="23" t="s">
        <v>82</v>
      </c>
      <c r="AY88" s="23" t="s">
        <v>181</v>
      </c>
      <c r="BE88" s="223">
        <f>IF(N88="základní",J88,0)</f>
        <v>0</v>
      </c>
      <c r="BF88" s="223">
        <f>IF(N88="snížená",J88,0)</f>
        <v>0</v>
      </c>
      <c r="BG88" s="223">
        <f>IF(N88="zákl. přenesená",J88,0)</f>
        <v>0</v>
      </c>
      <c r="BH88" s="223">
        <f>IF(N88="sníž. přenesená",J88,0)</f>
        <v>0</v>
      </c>
      <c r="BI88" s="223">
        <f>IF(N88="nulová",J88,0)</f>
        <v>0</v>
      </c>
      <c r="BJ88" s="23" t="s">
        <v>80</v>
      </c>
      <c r="BK88" s="223">
        <f>ROUND(I88*H88,2)</f>
        <v>0</v>
      </c>
      <c r="BL88" s="23" t="s">
        <v>188</v>
      </c>
      <c r="BM88" s="23" t="s">
        <v>3342</v>
      </c>
    </row>
    <row r="89" s="10" customFormat="1">
      <c r="B89" s="224"/>
      <c r="C89" s="225"/>
      <c r="D89" s="226" t="s">
        <v>207</v>
      </c>
      <c r="E89" s="227" t="s">
        <v>21</v>
      </c>
      <c r="F89" s="228" t="s">
        <v>3343</v>
      </c>
      <c r="G89" s="225"/>
      <c r="H89" s="229">
        <v>64.299999999999997</v>
      </c>
      <c r="I89" s="230"/>
      <c r="J89" s="225"/>
      <c r="K89" s="225"/>
      <c r="L89" s="231"/>
      <c r="M89" s="232"/>
      <c r="N89" s="233"/>
      <c r="O89" s="233"/>
      <c r="P89" s="233"/>
      <c r="Q89" s="233"/>
      <c r="R89" s="233"/>
      <c r="S89" s="233"/>
      <c r="T89" s="234"/>
      <c r="AT89" s="235" t="s">
        <v>207</v>
      </c>
      <c r="AU89" s="235" t="s">
        <v>82</v>
      </c>
      <c r="AV89" s="10" t="s">
        <v>82</v>
      </c>
      <c r="AW89" s="10" t="s">
        <v>35</v>
      </c>
      <c r="AX89" s="10" t="s">
        <v>72</v>
      </c>
      <c r="AY89" s="235" t="s">
        <v>181</v>
      </c>
    </row>
    <row r="90" s="13" customFormat="1">
      <c r="B90" s="280"/>
      <c r="C90" s="281"/>
      <c r="D90" s="226" t="s">
        <v>207</v>
      </c>
      <c r="E90" s="282" t="s">
        <v>21</v>
      </c>
      <c r="F90" s="283" t="s">
        <v>3221</v>
      </c>
      <c r="G90" s="281"/>
      <c r="H90" s="284">
        <v>64.299999999999997</v>
      </c>
      <c r="I90" s="285"/>
      <c r="J90" s="281"/>
      <c r="K90" s="281"/>
      <c r="L90" s="286"/>
      <c r="M90" s="287"/>
      <c r="N90" s="288"/>
      <c r="O90" s="288"/>
      <c r="P90" s="288"/>
      <c r="Q90" s="288"/>
      <c r="R90" s="288"/>
      <c r="S90" s="288"/>
      <c r="T90" s="289"/>
      <c r="AT90" s="290" t="s">
        <v>207</v>
      </c>
      <c r="AU90" s="290" t="s">
        <v>82</v>
      </c>
      <c r="AV90" s="13" t="s">
        <v>188</v>
      </c>
      <c r="AW90" s="13" t="s">
        <v>35</v>
      </c>
      <c r="AX90" s="13" t="s">
        <v>80</v>
      </c>
      <c r="AY90" s="290" t="s">
        <v>181</v>
      </c>
    </row>
    <row r="91" s="1" customFormat="1" ht="25.5" customHeight="1">
      <c r="B91" s="45"/>
      <c r="C91" s="236" t="s">
        <v>188</v>
      </c>
      <c r="D91" s="236" t="s">
        <v>222</v>
      </c>
      <c r="E91" s="237" t="s">
        <v>3344</v>
      </c>
      <c r="F91" s="238" t="s">
        <v>3345</v>
      </c>
      <c r="G91" s="239" t="s">
        <v>219</v>
      </c>
      <c r="H91" s="240">
        <v>1.5</v>
      </c>
      <c r="I91" s="241"/>
      <c r="J91" s="242">
        <f>ROUND(I91*H91,2)</f>
        <v>0</v>
      </c>
      <c r="K91" s="238" t="s">
        <v>344</v>
      </c>
      <c r="L91" s="71"/>
      <c r="M91" s="243" t="s">
        <v>21</v>
      </c>
      <c r="N91" s="244" t="s">
        <v>43</v>
      </c>
      <c r="O91" s="46"/>
      <c r="P91" s="221">
        <f>O91*H91</f>
        <v>0</v>
      </c>
      <c r="Q91" s="221">
        <v>0.10100000000000001</v>
      </c>
      <c r="R91" s="221">
        <f>Q91*H91</f>
        <v>0.15150000000000002</v>
      </c>
      <c r="S91" s="221">
        <v>0</v>
      </c>
      <c r="T91" s="222">
        <f>S91*H91</f>
        <v>0</v>
      </c>
      <c r="AR91" s="23" t="s">
        <v>188</v>
      </c>
      <c r="AT91" s="23" t="s">
        <v>222</v>
      </c>
      <c r="AU91" s="23" t="s">
        <v>82</v>
      </c>
      <c r="AY91" s="23" t="s">
        <v>181</v>
      </c>
      <c r="BE91" s="223">
        <f>IF(N91="základní",J91,0)</f>
        <v>0</v>
      </c>
      <c r="BF91" s="223">
        <f>IF(N91="snížená",J91,0)</f>
        <v>0</v>
      </c>
      <c r="BG91" s="223">
        <f>IF(N91="zákl. přenesená",J91,0)</f>
        <v>0</v>
      </c>
      <c r="BH91" s="223">
        <f>IF(N91="sníž. přenesená",J91,0)</f>
        <v>0</v>
      </c>
      <c r="BI91" s="223">
        <f>IF(N91="nulová",J91,0)</f>
        <v>0</v>
      </c>
      <c r="BJ91" s="23" t="s">
        <v>80</v>
      </c>
      <c r="BK91" s="223">
        <f>ROUND(I91*H91,2)</f>
        <v>0</v>
      </c>
      <c r="BL91" s="23" t="s">
        <v>188</v>
      </c>
      <c r="BM91" s="23" t="s">
        <v>3346</v>
      </c>
    </row>
    <row r="92" s="10" customFormat="1">
      <c r="B92" s="224"/>
      <c r="C92" s="225"/>
      <c r="D92" s="226" t="s">
        <v>207</v>
      </c>
      <c r="E92" s="227" t="s">
        <v>21</v>
      </c>
      <c r="F92" s="228" t="s">
        <v>3347</v>
      </c>
      <c r="G92" s="225"/>
      <c r="H92" s="229">
        <v>1.5</v>
      </c>
      <c r="I92" s="230"/>
      <c r="J92" s="225"/>
      <c r="K92" s="225"/>
      <c r="L92" s="231"/>
      <c r="M92" s="232"/>
      <c r="N92" s="233"/>
      <c r="O92" s="233"/>
      <c r="P92" s="233"/>
      <c r="Q92" s="233"/>
      <c r="R92" s="233"/>
      <c r="S92" s="233"/>
      <c r="T92" s="234"/>
      <c r="AT92" s="235" t="s">
        <v>207</v>
      </c>
      <c r="AU92" s="235" t="s">
        <v>82</v>
      </c>
      <c r="AV92" s="10" t="s">
        <v>82</v>
      </c>
      <c r="AW92" s="10" t="s">
        <v>35</v>
      </c>
      <c r="AX92" s="10" t="s">
        <v>72</v>
      </c>
      <c r="AY92" s="235" t="s">
        <v>181</v>
      </c>
    </row>
    <row r="93" s="13" customFormat="1">
      <c r="B93" s="280"/>
      <c r="C93" s="281"/>
      <c r="D93" s="226" t="s">
        <v>207</v>
      </c>
      <c r="E93" s="282" t="s">
        <v>21</v>
      </c>
      <c r="F93" s="283" t="s">
        <v>3221</v>
      </c>
      <c r="G93" s="281"/>
      <c r="H93" s="284">
        <v>1.5</v>
      </c>
      <c r="I93" s="285"/>
      <c r="J93" s="281"/>
      <c r="K93" s="281"/>
      <c r="L93" s="286"/>
      <c r="M93" s="287"/>
      <c r="N93" s="288"/>
      <c r="O93" s="288"/>
      <c r="P93" s="288"/>
      <c r="Q93" s="288"/>
      <c r="R93" s="288"/>
      <c r="S93" s="288"/>
      <c r="T93" s="289"/>
      <c r="AT93" s="290" t="s">
        <v>207</v>
      </c>
      <c r="AU93" s="290" t="s">
        <v>82</v>
      </c>
      <c r="AV93" s="13" t="s">
        <v>188</v>
      </c>
      <c r="AW93" s="13" t="s">
        <v>35</v>
      </c>
      <c r="AX93" s="13" t="s">
        <v>80</v>
      </c>
      <c r="AY93" s="290" t="s">
        <v>181</v>
      </c>
    </row>
    <row r="94" s="1" customFormat="1" ht="16.5" customHeight="1">
      <c r="B94" s="45"/>
      <c r="C94" s="211" t="s">
        <v>199</v>
      </c>
      <c r="D94" s="211" t="s">
        <v>182</v>
      </c>
      <c r="E94" s="212" t="s">
        <v>3348</v>
      </c>
      <c r="F94" s="213" t="s">
        <v>3349</v>
      </c>
      <c r="G94" s="214" t="s">
        <v>219</v>
      </c>
      <c r="H94" s="215">
        <v>1.5</v>
      </c>
      <c r="I94" s="216"/>
      <c r="J94" s="217">
        <f>ROUND(I94*H94,2)</f>
        <v>0</v>
      </c>
      <c r="K94" s="213" t="s">
        <v>3350</v>
      </c>
      <c r="L94" s="218"/>
      <c r="M94" s="219" t="s">
        <v>21</v>
      </c>
      <c r="N94" s="220" t="s">
        <v>43</v>
      </c>
      <c r="O94" s="46"/>
      <c r="P94" s="221">
        <f>O94*H94</f>
        <v>0</v>
      </c>
      <c r="Q94" s="221">
        <v>0</v>
      </c>
      <c r="R94" s="221">
        <f>Q94*H94</f>
        <v>0</v>
      </c>
      <c r="S94" s="221">
        <v>0</v>
      </c>
      <c r="T94" s="222">
        <f>S94*H94</f>
        <v>0</v>
      </c>
      <c r="AR94" s="23" t="s">
        <v>187</v>
      </c>
      <c r="AT94" s="23" t="s">
        <v>182</v>
      </c>
      <c r="AU94" s="23" t="s">
        <v>82</v>
      </c>
      <c r="AY94" s="23" t="s">
        <v>181</v>
      </c>
      <c r="BE94" s="223">
        <f>IF(N94="základní",J94,0)</f>
        <v>0</v>
      </c>
      <c r="BF94" s="223">
        <f>IF(N94="snížená",J94,0)</f>
        <v>0</v>
      </c>
      <c r="BG94" s="223">
        <f>IF(N94="zákl. přenesená",J94,0)</f>
        <v>0</v>
      </c>
      <c r="BH94" s="223">
        <f>IF(N94="sníž. přenesená",J94,0)</f>
        <v>0</v>
      </c>
      <c r="BI94" s="223">
        <f>IF(N94="nulová",J94,0)</f>
        <v>0</v>
      </c>
      <c r="BJ94" s="23" t="s">
        <v>80</v>
      </c>
      <c r="BK94" s="223">
        <f>ROUND(I94*H94,2)</f>
        <v>0</v>
      </c>
      <c r="BL94" s="23" t="s">
        <v>188</v>
      </c>
      <c r="BM94" s="23" t="s">
        <v>3351</v>
      </c>
    </row>
    <row r="95" s="1" customFormat="1">
      <c r="B95" s="45"/>
      <c r="C95" s="73"/>
      <c r="D95" s="226" t="s">
        <v>1253</v>
      </c>
      <c r="E95" s="73"/>
      <c r="F95" s="249" t="s">
        <v>3352</v>
      </c>
      <c r="G95" s="73"/>
      <c r="H95" s="73"/>
      <c r="I95" s="183"/>
      <c r="J95" s="73"/>
      <c r="K95" s="73"/>
      <c r="L95" s="71"/>
      <c r="M95" s="250"/>
      <c r="N95" s="46"/>
      <c r="O95" s="46"/>
      <c r="P95" s="46"/>
      <c r="Q95" s="46"/>
      <c r="R95" s="46"/>
      <c r="S95" s="46"/>
      <c r="T95" s="94"/>
      <c r="AT95" s="23" t="s">
        <v>1253</v>
      </c>
      <c r="AU95" s="23" t="s">
        <v>82</v>
      </c>
    </row>
    <row r="96" s="1" customFormat="1" ht="25.5" customHeight="1">
      <c r="B96" s="45"/>
      <c r="C96" s="236" t="s">
        <v>203</v>
      </c>
      <c r="D96" s="236" t="s">
        <v>222</v>
      </c>
      <c r="E96" s="237" t="s">
        <v>3353</v>
      </c>
      <c r="F96" s="238" t="s">
        <v>3354</v>
      </c>
      <c r="G96" s="239" t="s">
        <v>361</v>
      </c>
      <c r="H96" s="240">
        <v>5</v>
      </c>
      <c r="I96" s="241"/>
      <c r="J96" s="242">
        <f>ROUND(I96*H96,2)</f>
        <v>0</v>
      </c>
      <c r="K96" s="238" t="s">
        <v>344</v>
      </c>
      <c r="L96" s="71"/>
      <c r="M96" s="243" t="s">
        <v>21</v>
      </c>
      <c r="N96" s="244" t="s">
        <v>43</v>
      </c>
      <c r="O96" s="46"/>
      <c r="P96" s="221">
        <f>O96*H96</f>
        <v>0</v>
      </c>
      <c r="Q96" s="221">
        <v>0.0022399999999999998</v>
      </c>
      <c r="R96" s="221">
        <f>Q96*H96</f>
        <v>0.011199999999999998</v>
      </c>
      <c r="S96" s="221">
        <v>0</v>
      </c>
      <c r="T96" s="222">
        <f>S96*H96</f>
        <v>0</v>
      </c>
      <c r="AR96" s="23" t="s">
        <v>188</v>
      </c>
      <c r="AT96" s="23" t="s">
        <v>222</v>
      </c>
      <c r="AU96" s="23" t="s">
        <v>82</v>
      </c>
      <c r="AY96" s="23" t="s">
        <v>181</v>
      </c>
      <c r="BE96" s="223">
        <f>IF(N96="základní",J96,0)</f>
        <v>0</v>
      </c>
      <c r="BF96" s="223">
        <f>IF(N96="snížená",J96,0)</f>
        <v>0</v>
      </c>
      <c r="BG96" s="223">
        <f>IF(N96="zákl. přenesená",J96,0)</f>
        <v>0</v>
      </c>
      <c r="BH96" s="223">
        <f>IF(N96="sníž. přenesená",J96,0)</f>
        <v>0</v>
      </c>
      <c r="BI96" s="223">
        <f>IF(N96="nulová",J96,0)</f>
        <v>0</v>
      </c>
      <c r="BJ96" s="23" t="s">
        <v>80</v>
      </c>
      <c r="BK96" s="223">
        <f>ROUND(I96*H96,2)</f>
        <v>0</v>
      </c>
      <c r="BL96" s="23" t="s">
        <v>188</v>
      </c>
      <c r="BM96" s="23" t="s">
        <v>3355</v>
      </c>
    </row>
    <row r="97" s="10" customFormat="1">
      <c r="B97" s="224"/>
      <c r="C97" s="225"/>
      <c r="D97" s="226" t="s">
        <v>207</v>
      </c>
      <c r="E97" s="227" t="s">
        <v>21</v>
      </c>
      <c r="F97" s="228" t="s">
        <v>3356</v>
      </c>
      <c r="G97" s="225"/>
      <c r="H97" s="229">
        <v>5</v>
      </c>
      <c r="I97" s="230"/>
      <c r="J97" s="225"/>
      <c r="K97" s="225"/>
      <c r="L97" s="231"/>
      <c r="M97" s="232"/>
      <c r="N97" s="233"/>
      <c r="O97" s="233"/>
      <c r="P97" s="233"/>
      <c r="Q97" s="233"/>
      <c r="R97" s="233"/>
      <c r="S97" s="233"/>
      <c r="T97" s="234"/>
      <c r="AT97" s="235" t="s">
        <v>207</v>
      </c>
      <c r="AU97" s="235" t="s">
        <v>82</v>
      </c>
      <c r="AV97" s="10" t="s">
        <v>82</v>
      </c>
      <c r="AW97" s="10" t="s">
        <v>35</v>
      </c>
      <c r="AX97" s="10" t="s">
        <v>72</v>
      </c>
      <c r="AY97" s="235" t="s">
        <v>181</v>
      </c>
    </row>
    <row r="98" s="13" customFormat="1">
      <c r="B98" s="280"/>
      <c r="C98" s="281"/>
      <c r="D98" s="226" t="s">
        <v>207</v>
      </c>
      <c r="E98" s="282" t="s">
        <v>21</v>
      </c>
      <c r="F98" s="283" t="s">
        <v>3221</v>
      </c>
      <c r="G98" s="281"/>
      <c r="H98" s="284">
        <v>5</v>
      </c>
      <c r="I98" s="285"/>
      <c r="J98" s="281"/>
      <c r="K98" s="281"/>
      <c r="L98" s="286"/>
      <c r="M98" s="287"/>
      <c r="N98" s="288"/>
      <c r="O98" s="288"/>
      <c r="P98" s="288"/>
      <c r="Q98" s="288"/>
      <c r="R98" s="288"/>
      <c r="S98" s="288"/>
      <c r="T98" s="289"/>
      <c r="AT98" s="290" t="s">
        <v>207</v>
      </c>
      <c r="AU98" s="290" t="s">
        <v>82</v>
      </c>
      <c r="AV98" s="13" t="s">
        <v>188</v>
      </c>
      <c r="AW98" s="13" t="s">
        <v>35</v>
      </c>
      <c r="AX98" s="13" t="s">
        <v>80</v>
      </c>
      <c r="AY98" s="290" t="s">
        <v>181</v>
      </c>
    </row>
    <row r="99" s="1" customFormat="1" ht="16.5" customHeight="1">
      <c r="B99" s="45"/>
      <c r="C99" s="236" t="s">
        <v>209</v>
      </c>
      <c r="D99" s="236" t="s">
        <v>222</v>
      </c>
      <c r="E99" s="237" t="s">
        <v>3313</v>
      </c>
      <c r="F99" s="238" t="s">
        <v>3314</v>
      </c>
      <c r="G99" s="239" t="s">
        <v>185</v>
      </c>
      <c r="H99" s="240">
        <v>1</v>
      </c>
      <c r="I99" s="241"/>
      <c r="J99" s="242">
        <f>ROUND(I99*H99,2)</f>
        <v>0</v>
      </c>
      <c r="K99" s="238" t="s">
        <v>344</v>
      </c>
      <c r="L99" s="71"/>
      <c r="M99" s="243" t="s">
        <v>21</v>
      </c>
      <c r="N99" s="244" t="s">
        <v>43</v>
      </c>
      <c r="O99" s="46"/>
      <c r="P99" s="221">
        <f>O99*H99</f>
        <v>0</v>
      </c>
      <c r="Q99" s="221">
        <v>0.063829999999999998</v>
      </c>
      <c r="R99" s="221">
        <f>Q99*H99</f>
        <v>0.063829999999999998</v>
      </c>
      <c r="S99" s="221">
        <v>0</v>
      </c>
      <c r="T99" s="222">
        <f>S99*H99</f>
        <v>0</v>
      </c>
      <c r="AR99" s="23" t="s">
        <v>188</v>
      </c>
      <c r="AT99" s="23" t="s">
        <v>222</v>
      </c>
      <c r="AU99" s="23" t="s">
        <v>82</v>
      </c>
      <c r="AY99" s="23" t="s">
        <v>181</v>
      </c>
      <c r="BE99" s="223">
        <f>IF(N99="základní",J99,0)</f>
        <v>0</v>
      </c>
      <c r="BF99" s="223">
        <f>IF(N99="snížená",J99,0)</f>
        <v>0</v>
      </c>
      <c r="BG99" s="223">
        <f>IF(N99="zákl. přenesená",J99,0)</f>
        <v>0</v>
      </c>
      <c r="BH99" s="223">
        <f>IF(N99="sníž. přenesená",J99,0)</f>
        <v>0</v>
      </c>
      <c r="BI99" s="223">
        <f>IF(N99="nulová",J99,0)</f>
        <v>0</v>
      </c>
      <c r="BJ99" s="23" t="s">
        <v>80</v>
      </c>
      <c r="BK99" s="223">
        <f>ROUND(I99*H99,2)</f>
        <v>0</v>
      </c>
      <c r="BL99" s="23" t="s">
        <v>188</v>
      </c>
      <c r="BM99" s="23" t="s">
        <v>3357</v>
      </c>
    </row>
    <row r="100" s="1" customFormat="1" ht="16.5" customHeight="1">
      <c r="B100" s="45"/>
      <c r="C100" s="211" t="s">
        <v>187</v>
      </c>
      <c r="D100" s="211" t="s">
        <v>182</v>
      </c>
      <c r="E100" s="212" t="s">
        <v>3316</v>
      </c>
      <c r="F100" s="213" t="s">
        <v>3317</v>
      </c>
      <c r="G100" s="214" t="s">
        <v>185</v>
      </c>
      <c r="H100" s="215">
        <v>1</v>
      </c>
      <c r="I100" s="216"/>
      <c r="J100" s="217">
        <f>ROUND(I100*H100,2)</f>
        <v>0</v>
      </c>
      <c r="K100" s="213" t="s">
        <v>344</v>
      </c>
      <c r="L100" s="218"/>
      <c r="M100" s="219" t="s">
        <v>21</v>
      </c>
      <c r="N100" s="220" t="s">
        <v>43</v>
      </c>
      <c r="O100" s="46"/>
      <c r="P100" s="221">
        <f>O100*H100</f>
        <v>0</v>
      </c>
      <c r="Q100" s="221">
        <v>0.0073000000000000001</v>
      </c>
      <c r="R100" s="221">
        <f>Q100*H100</f>
        <v>0.0073000000000000001</v>
      </c>
      <c r="S100" s="221">
        <v>0</v>
      </c>
      <c r="T100" s="222">
        <f>S100*H100</f>
        <v>0</v>
      </c>
      <c r="AR100" s="23" t="s">
        <v>187</v>
      </c>
      <c r="AT100" s="23" t="s">
        <v>182</v>
      </c>
      <c r="AU100" s="23" t="s">
        <v>82</v>
      </c>
      <c r="AY100" s="23" t="s">
        <v>181</v>
      </c>
      <c r="BE100" s="223">
        <f>IF(N100="základní",J100,0)</f>
        <v>0</v>
      </c>
      <c r="BF100" s="223">
        <f>IF(N100="snížená",J100,0)</f>
        <v>0</v>
      </c>
      <c r="BG100" s="223">
        <f>IF(N100="zákl. přenesená",J100,0)</f>
        <v>0</v>
      </c>
      <c r="BH100" s="223">
        <f>IF(N100="sníž. přenesená",J100,0)</f>
        <v>0</v>
      </c>
      <c r="BI100" s="223">
        <f>IF(N100="nulová",J100,0)</f>
        <v>0</v>
      </c>
      <c r="BJ100" s="23" t="s">
        <v>80</v>
      </c>
      <c r="BK100" s="223">
        <f>ROUND(I100*H100,2)</f>
        <v>0</v>
      </c>
      <c r="BL100" s="23" t="s">
        <v>188</v>
      </c>
      <c r="BM100" s="23" t="s">
        <v>3358</v>
      </c>
    </row>
    <row r="101" s="9" customFormat="1" ht="29.88" customHeight="1">
      <c r="B101" s="197"/>
      <c r="C101" s="198"/>
      <c r="D101" s="199" t="s">
        <v>71</v>
      </c>
      <c r="E101" s="259" t="s">
        <v>216</v>
      </c>
      <c r="F101" s="259" t="s">
        <v>3359</v>
      </c>
      <c r="G101" s="198"/>
      <c r="H101" s="198"/>
      <c r="I101" s="201"/>
      <c r="J101" s="260">
        <f>BK101</f>
        <v>0</v>
      </c>
      <c r="K101" s="198"/>
      <c r="L101" s="203"/>
      <c r="M101" s="204"/>
      <c r="N101" s="205"/>
      <c r="O101" s="205"/>
      <c r="P101" s="206">
        <f>SUM(P102:P105)</f>
        <v>0</v>
      </c>
      <c r="Q101" s="205"/>
      <c r="R101" s="206">
        <f>SUM(R102:R105)</f>
        <v>0</v>
      </c>
      <c r="S101" s="205"/>
      <c r="T101" s="207">
        <f>SUM(T102:T105)</f>
        <v>0</v>
      </c>
      <c r="AR101" s="208" t="s">
        <v>80</v>
      </c>
      <c r="AT101" s="209" t="s">
        <v>71</v>
      </c>
      <c r="AU101" s="209" t="s">
        <v>80</v>
      </c>
      <c r="AY101" s="208" t="s">
        <v>181</v>
      </c>
      <c r="BK101" s="210">
        <f>SUM(BK102:BK105)</f>
        <v>0</v>
      </c>
    </row>
    <row r="102" s="1" customFormat="1" ht="16.5" customHeight="1">
      <c r="B102" s="45"/>
      <c r="C102" s="236" t="s">
        <v>216</v>
      </c>
      <c r="D102" s="236" t="s">
        <v>222</v>
      </c>
      <c r="E102" s="237" t="s">
        <v>3360</v>
      </c>
      <c r="F102" s="238" t="s">
        <v>3361</v>
      </c>
      <c r="G102" s="239" t="s">
        <v>3362</v>
      </c>
      <c r="H102" s="240">
        <v>1</v>
      </c>
      <c r="I102" s="241"/>
      <c r="J102" s="242">
        <f>ROUND(I102*H102,2)</f>
        <v>0</v>
      </c>
      <c r="K102" s="238" t="s">
        <v>344</v>
      </c>
      <c r="L102" s="71"/>
      <c r="M102" s="243" t="s">
        <v>21</v>
      </c>
      <c r="N102" s="244" t="s">
        <v>43</v>
      </c>
      <c r="O102" s="46"/>
      <c r="P102" s="221">
        <f>O102*H102</f>
        <v>0</v>
      </c>
      <c r="Q102" s="221">
        <v>0</v>
      </c>
      <c r="R102" s="221">
        <f>Q102*H102</f>
        <v>0</v>
      </c>
      <c r="S102" s="221">
        <v>0</v>
      </c>
      <c r="T102" s="222">
        <f>S102*H102</f>
        <v>0</v>
      </c>
      <c r="AR102" s="23" t="s">
        <v>188</v>
      </c>
      <c r="AT102" s="23" t="s">
        <v>222</v>
      </c>
      <c r="AU102" s="23" t="s">
        <v>82</v>
      </c>
      <c r="AY102" s="23" t="s">
        <v>181</v>
      </c>
      <c r="BE102" s="223">
        <f>IF(N102="základní",J102,0)</f>
        <v>0</v>
      </c>
      <c r="BF102" s="223">
        <f>IF(N102="snížená",J102,0)</f>
        <v>0</v>
      </c>
      <c r="BG102" s="223">
        <f>IF(N102="zákl. přenesená",J102,0)</f>
        <v>0</v>
      </c>
      <c r="BH102" s="223">
        <f>IF(N102="sníž. přenesená",J102,0)</f>
        <v>0</v>
      </c>
      <c r="BI102" s="223">
        <f>IF(N102="nulová",J102,0)</f>
        <v>0</v>
      </c>
      <c r="BJ102" s="23" t="s">
        <v>80</v>
      </c>
      <c r="BK102" s="223">
        <f>ROUND(I102*H102,2)</f>
        <v>0</v>
      </c>
      <c r="BL102" s="23" t="s">
        <v>188</v>
      </c>
      <c r="BM102" s="23" t="s">
        <v>3363</v>
      </c>
    </row>
    <row r="103" s="1" customFormat="1" ht="16.5" customHeight="1">
      <c r="B103" s="45"/>
      <c r="C103" s="236" t="s">
        <v>221</v>
      </c>
      <c r="D103" s="236" t="s">
        <v>222</v>
      </c>
      <c r="E103" s="237" t="s">
        <v>3364</v>
      </c>
      <c r="F103" s="238" t="s">
        <v>3365</v>
      </c>
      <c r="G103" s="239" t="s">
        <v>3362</v>
      </c>
      <c r="H103" s="240">
        <v>1</v>
      </c>
      <c r="I103" s="241"/>
      <c r="J103" s="242">
        <f>ROUND(I103*H103,2)</f>
        <v>0</v>
      </c>
      <c r="K103" s="238" t="s">
        <v>344</v>
      </c>
      <c r="L103" s="71"/>
      <c r="M103" s="243" t="s">
        <v>21</v>
      </c>
      <c r="N103" s="244" t="s">
        <v>43</v>
      </c>
      <c r="O103" s="46"/>
      <c r="P103" s="221">
        <f>O103*H103</f>
        <v>0</v>
      </c>
      <c r="Q103" s="221">
        <v>0</v>
      </c>
      <c r="R103" s="221">
        <f>Q103*H103</f>
        <v>0</v>
      </c>
      <c r="S103" s="221">
        <v>0</v>
      </c>
      <c r="T103" s="222">
        <f>S103*H103</f>
        <v>0</v>
      </c>
      <c r="AR103" s="23" t="s">
        <v>188</v>
      </c>
      <c r="AT103" s="23" t="s">
        <v>222</v>
      </c>
      <c r="AU103" s="23" t="s">
        <v>82</v>
      </c>
      <c r="AY103" s="23" t="s">
        <v>181</v>
      </c>
      <c r="BE103" s="223">
        <f>IF(N103="základní",J103,0)</f>
        <v>0</v>
      </c>
      <c r="BF103" s="223">
        <f>IF(N103="snížená",J103,0)</f>
        <v>0</v>
      </c>
      <c r="BG103" s="223">
        <f>IF(N103="zákl. přenesená",J103,0)</f>
        <v>0</v>
      </c>
      <c r="BH103" s="223">
        <f>IF(N103="sníž. přenesená",J103,0)</f>
        <v>0</v>
      </c>
      <c r="BI103" s="223">
        <f>IF(N103="nulová",J103,0)</f>
        <v>0</v>
      </c>
      <c r="BJ103" s="23" t="s">
        <v>80</v>
      </c>
      <c r="BK103" s="223">
        <f>ROUND(I103*H103,2)</f>
        <v>0</v>
      </c>
      <c r="BL103" s="23" t="s">
        <v>188</v>
      </c>
      <c r="BM103" s="23" t="s">
        <v>3366</v>
      </c>
    </row>
    <row r="104" s="10" customFormat="1">
      <c r="B104" s="224"/>
      <c r="C104" s="225"/>
      <c r="D104" s="226" t="s">
        <v>207</v>
      </c>
      <c r="E104" s="227" t="s">
        <v>21</v>
      </c>
      <c r="F104" s="228" t="s">
        <v>3367</v>
      </c>
      <c r="G104" s="225"/>
      <c r="H104" s="229">
        <v>1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AT104" s="235" t="s">
        <v>207</v>
      </c>
      <c r="AU104" s="235" t="s">
        <v>82</v>
      </c>
      <c r="AV104" s="10" t="s">
        <v>82</v>
      </c>
      <c r="AW104" s="10" t="s">
        <v>35</v>
      </c>
      <c r="AX104" s="10" t="s">
        <v>72</v>
      </c>
      <c r="AY104" s="235" t="s">
        <v>181</v>
      </c>
    </row>
    <row r="105" s="13" customFormat="1">
      <c r="B105" s="280"/>
      <c r="C105" s="281"/>
      <c r="D105" s="226" t="s">
        <v>207</v>
      </c>
      <c r="E105" s="282" t="s">
        <v>21</v>
      </c>
      <c r="F105" s="283" t="s">
        <v>3221</v>
      </c>
      <c r="G105" s="281"/>
      <c r="H105" s="284">
        <v>1</v>
      </c>
      <c r="I105" s="285"/>
      <c r="J105" s="281"/>
      <c r="K105" s="281"/>
      <c r="L105" s="286"/>
      <c r="M105" s="291"/>
      <c r="N105" s="292"/>
      <c r="O105" s="292"/>
      <c r="P105" s="292"/>
      <c r="Q105" s="292"/>
      <c r="R105" s="292"/>
      <c r="S105" s="292"/>
      <c r="T105" s="293"/>
      <c r="AT105" s="290" t="s">
        <v>207</v>
      </c>
      <c r="AU105" s="290" t="s">
        <v>82</v>
      </c>
      <c r="AV105" s="13" t="s">
        <v>188</v>
      </c>
      <c r="AW105" s="13" t="s">
        <v>35</v>
      </c>
      <c r="AX105" s="13" t="s">
        <v>80</v>
      </c>
      <c r="AY105" s="290" t="s">
        <v>181</v>
      </c>
    </row>
    <row r="106" s="1" customFormat="1" ht="6.96" customHeight="1">
      <c r="B106" s="66"/>
      <c r="C106" s="67"/>
      <c r="D106" s="67"/>
      <c r="E106" s="67"/>
      <c r="F106" s="67"/>
      <c r="G106" s="67"/>
      <c r="H106" s="67"/>
      <c r="I106" s="165"/>
      <c r="J106" s="67"/>
      <c r="K106" s="67"/>
      <c r="L106" s="71"/>
    </row>
  </sheetData>
  <sheetProtection sheet="1" autoFilter="0" formatColumns="0" formatRows="0" objects="1" scenarios="1" spinCount="100000" saltValue="BeFy6I7lM8GtyqZZjqVjBtuJMn3um79gbk2cm7dhF+/1J2keCP4QYzkV/kO2ou2zGJLCzJHMLyGyBhLk5HMefA==" hashValue="WJ2cC0NtNiJabnaAv33s+TeQxyU6aC1a/ylM5zDbHnW87Y+BhvZNM5o/WQ1jS1HMHuqjrlq43S88+DPK1JR8Qg==" algorithmName="SHA-512" password="CC35"/>
  <autoFilter ref="C78:K105"/>
  <mergeCells count="10">
    <mergeCell ref="E7:H7"/>
    <mergeCell ref="E9:H9"/>
    <mergeCell ref="E24:H24"/>
    <mergeCell ref="E45:H45"/>
    <mergeCell ref="E47:H47"/>
    <mergeCell ref="J51:J52"/>
    <mergeCell ref="E69:H69"/>
    <mergeCell ref="E71:H71"/>
    <mergeCell ref="G1:H1"/>
    <mergeCell ref="L2:V2"/>
  </mergeCells>
  <hyperlinks>
    <hyperlink ref="F1:G1" location="C2" display="1) Krycí list soupisu"/>
    <hyperlink ref="G1:H1" location="C54" display="2) Rekapitulace"/>
    <hyperlink ref="J1" location="C78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Kouba Mojmír, Ing.</dc:creator>
  <cp:lastModifiedBy>Kouba Mojmír, Ing.</cp:lastModifiedBy>
  <dcterms:created xsi:type="dcterms:W3CDTF">2018-07-12T10:22:20Z</dcterms:created>
  <dcterms:modified xsi:type="dcterms:W3CDTF">2018-07-12T10:22:43Z</dcterms:modified>
</cp:coreProperties>
</file>