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I:\záloha\1112 ROZÁRIUM č. 13\rozdělení prací 2024\"/>
    </mc:Choice>
  </mc:AlternateContent>
  <bookViews>
    <workbookView xWindow="-120" yWindow="-120" windowWidth="20730" windowHeight="11040" activeTab="1"/>
  </bookViews>
  <sheets>
    <sheet name="Rekapitulace stavby" sheetId="1" r:id="rId1"/>
    <sheet name="D_1_4_3 - Vytápění" sheetId="2" r:id="rId2"/>
  </sheets>
  <definedNames>
    <definedName name="_xlnm.Print_Titles" localSheetId="1">'D_1_4_3 - Vytápění'!$119:$119</definedName>
    <definedName name="_xlnm.Print_Titles" localSheetId="0">'Rekapitulace stavby'!$85:$85</definedName>
    <definedName name="_xlnm.Print_Area" localSheetId="1">'D_1_4_3 - Vytápění'!$C$4:$Q$70,'D_1_4_3 - Vytápění'!$C$76:$Q$103,'D_1_4_3 - Vytápění'!$C$109:$Q$146</definedName>
    <definedName name="_xlnm.Print_Area" localSheetId="0">'Rekapitulace stavby'!$C$4:$AP$70,'Rekapitulace stavby'!$C$76:$AP$92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Y88" i="1" l="1"/>
  <c r="AX88" i="1"/>
  <c r="BK145" i="2"/>
  <c r="W142" i="2"/>
  <c r="BK142" i="2"/>
  <c r="N142" i="2" s="1"/>
  <c r="N97" i="2" s="1"/>
  <c r="AA142" i="2"/>
  <c r="Y142" i="2"/>
  <c r="BI139" i="2"/>
  <c r="BH139" i="2"/>
  <c r="BG139" i="2"/>
  <c r="BF139" i="2"/>
  <c r="AA139" i="2"/>
  <c r="Y139" i="2"/>
  <c r="W139" i="2"/>
  <c r="BK139" i="2"/>
  <c r="N139" i="2"/>
  <c r="BE139" i="2" s="1"/>
  <c r="BI138" i="2"/>
  <c r="BH138" i="2"/>
  <c r="BG138" i="2"/>
  <c r="BF138" i="2"/>
  <c r="AA138" i="2"/>
  <c r="Y138" i="2"/>
  <c r="W138" i="2"/>
  <c r="BK138" i="2"/>
  <c r="N138" i="2"/>
  <c r="BE138" i="2" s="1"/>
  <c r="BI137" i="2"/>
  <c r="BH137" i="2"/>
  <c r="BG137" i="2"/>
  <c r="BF137" i="2"/>
  <c r="AA137" i="2"/>
  <c r="Y137" i="2"/>
  <c r="W137" i="2"/>
  <c r="BK137" i="2"/>
  <c r="N137" i="2"/>
  <c r="BE137" i="2" s="1"/>
  <c r="BI136" i="2"/>
  <c r="BH136" i="2"/>
  <c r="BG136" i="2"/>
  <c r="BF136" i="2"/>
  <c r="AA136" i="2"/>
  <c r="Y136" i="2"/>
  <c r="W136" i="2"/>
  <c r="BK136" i="2"/>
  <c r="N136" i="2"/>
  <c r="BE136" i="2" s="1"/>
  <c r="BI135" i="2"/>
  <c r="BH135" i="2"/>
  <c r="BG135" i="2"/>
  <c r="BF135" i="2"/>
  <c r="AA135" i="2"/>
  <c r="Y135" i="2"/>
  <c r="W135" i="2"/>
  <c r="BK135" i="2"/>
  <c r="N135" i="2"/>
  <c r="BE135" i="2" s="1"/>
  <c r="BI134" i="2"/>
  <c r="BH134" i="2"/>
  <c r="BG134" i="2"/>
  <c r="BF134" i="2"/>
  <c r="AA134" i="2"/>
  <c r="Y134" i="2"/>
  <c r="W134" i="2"/>
  <c r="BK134" i="2"/>
  <c r="N134" i="2"/>
  <c r="BE134" i="2" s="1"/>
  <c r="BI133" i="2"/>
  <c r="BH133" i="2"/>
  <c r="BG133" i="2"/>
  <c r="BF133" i="2"/>
  <c r="AA133" i="2"/>
  <c r="Y133" i="2"/>
  <c r="W133" i="2"/>
  <c r="BK133" i="2"/>
  <c r="N133" i="2"/>
  <c r="BE133" i="2" s="1"/>
  <c r="BI132" i="2"/>
  <c r="BH132" i="2"/>
  <c r="BG132" i="2"/>
  <c r="BF132" i="2"/>
  <c r="AA132" i="2"/>
  <c r="Y132" i="2"/>
  <c r="W132" i="2"/>
  <c r="BK132" i="2"/>
  <c r="N132" i="2"/>
  <c r="BE132" i="2" s="1"/>
  <c r="BI125" i="2"/>
  <c r="BH125" i="2"/>
  <c r="BG125" i="2"/>
  <c r="BF125" i="2"/>
  <c r="AA125" i="2"/>
  <c r="AA124" i="2" s="1"/>
  <c r="Y125" i="2"/>
  <c r="Y124" i="2" s="1"/>
  <c r="W125" i="2"/>
  <c r="W124" i="2" s="1"/>
  <c r="BK125" i="2"/>
  <c r="BK124" i="2" s="1"/>
  <c r="N124" i="2" s="1"/>
  <c r="N91" i="2" s="1"/>
  <c r="N125" i="2"/>
  <c r="BE125" i="2" s="1"/>
  <c r="BI123" i="2"/>
  <c r="BH123" i="2"/>
  <c r="BG123" i="2"/>
  <c r="BF123" i="2"/>
  <c r="AA123" i="2"/>
  <c r="AA122" i="2" s="1"/>
  <c r="Y123" i="2"/>
  <c r="Y122" i="2" s="1"/>
  <c r="W123" i="2"/>
  <c r="W122" i="2" s="1"/>
  <c r="BK123" i="2"/>
  <c r="BK122" i="2" s="1"/>
  <c r="N123" i="2"/>
  <c r="BE123" i="2" s="1"/>
  <c r="F114" i="2"/>
  <c r="F112" i="2"/>
  <c r="M28" i="2"/>
  <c r="AS88" i="1" s="1"/>
  <c r="AS87" i="1" s="1"/>
  <c r="F81" i="2"/>
  <c r="F79" i="2"/>
  <c r="O21" i="2"/>
  <c r="E21" i="2"/>
  <c r="M117" i="2" s="1"/>
  <c r="O20" i="2"/>
  <c r="O18" i="2"/>
  <c r="E18" i="2"/>
  <c r="M116" i="2" s="1"/>
  <c r="O17" i="2"/>
  <c r="O15" i="2"/>
  <c r="E15" i="2"/>
  <c r="F117" i="2" s="1"/>
  <c r="O14" i="2"/>
  <c r="O12" i="2"/>
  <c r="E12" i="2"/>
  <c r="F116" i="2" s="1"/>
  <c r="O11" i="2"/>
  <c r="M114" i="2"/>
  <c r="F6" i="2"/>
  <c r="F111" i="2" s="1"/>
  <c r="AK27" i="1"/>
  <c r="AM83" i="1"/>
  <c r="L83" i="1"/>
  <c r="AM82" i="1"/>
  <c r="L82" i="1"/>
  <c r="AM80" i="1"/>
  <c r="L80" i="1"/>
  <c r="L78" i="1"/>
  <c r="L77" i="1"/>
  <c r="Y121" i="2" l="1"/>
  <c r="H33" i="2"/>
  <c r="BA88" i="1" s="1"/>
  <c r="BA87" i="1" s="1"/>
  <c r="AW87" i="1" s="1"/>
  <c r="AK32" i="1" s="1"/>
  <c r="Y127" i="2"/>
  <c r="M83" i="2"/>
  <c r="F83" i="2"/>
  <c r="H36" i="2"/>
  <c r="BD88" i="1" s="1"/>
  <c r="BD87" i="1" s="1"/>
  <c r="W35" i="1" s="1"/>
  <c r="AA129" i="2"/>
  <c r="BK131" i="2"/>
  <c r="N131" i="2" s="1"/>
  <c r="N95" i="2" s="1"/>
  <c r="AA127" i="2"/>
  <c r="BK129" i="2"/>
  <c r="N129" i="2" s="1"/>
  <c r="N94" i="2" s="1"/>
  <c r="W121" i="2"/>
  <c r="AA131" i="2"/>
  <c r="W131" i="2"/>
  <c r="W127" i="2"/>
  <c r="W140" i="2"/>
  <c r="H34" i="2"/>
  <c r="BB88" i="1" s="1"/>
  <c r="BB87" i="1" s="1"/>
  <c r="W33" i="1" s="1"/>
  <c r="BK127" i="2"/>
  <c r="N127" i="2" s="1"/>
  <c r="N93" i="2" s="1"/>
  <c r="W129" i="2"/>
  <c r="Y140" i="2"/>
  <c r="BK140" i="2"/>
  <c r="N140" i="2" s="1"/>
  <c r="N96" i="2" s="1"/>
  <c r="AA140" i="2"/>
  <c r="Y145" i="2"/>
  <c r="Y144" i="2" s="1"/>
  <c r="W145" i="2"/>
  <c r="W144" i="2" s="1"/>
  <c r="H35" i="2"/>
  <c r="BC88" i="1" s="1"/>
  <c r="BC87" i="1" s="1"/>
  <c r="W34" i="1" s="1"/>
  <c r="Y129" i="2"/>
  <c r="Y131" i="2"/>
  <c r="AA145" i="2"/>
  <c r="AA144" i="2" s="1"/>
  <c r="M32" i="2"/>
  <c r="AV88" i="1" s="1"/>
  <c r="H32" i="2"/>
  <c r="AZ88" i="1" s="1"/>
  <c r="AZ87" i="1" s="1"/>
  <c r="N122" i="2"/>
  <c r="N90" i="2" s="1"/>
  <c r="BK121" i="2"/>
  <c r="N145" i="2"/>
  <c r="N99" i="2" s="1"/>
  <c r="BK144" i="2"/>
  <c r="N144" i="2" s="1"/>
  <c r="N98" i="2" s="1"/>
  <c r="W32" i="1"/>
  <c r="AA121" i="2"/>
  <c r="M33" i="2"/>
  <c r="AW88" i="1" s="1"/>
  <c r="M84" i="2"/>
  <c r="F78" i="2"/>
  <c r="F84" i="2"/>
  <c r="M81" i="2"/>
  <c r="Y126" i="2" l="1"/>
  <c r="Y120" i="2" s="1"/>
  <c r="AA126" i="2"/>
  <c r="AA120" i="2" s="1"/>
  <c r="W126" i="2"/>
  <c r="W120" i="2"/>
  <c r="AU88" i="1" s="1"/>
  <c r="AU87" i="1" s="1"/>
  <c r="AY87" i="1"/>
  <c r="BK126" i="2"/>
  <c r="N126" i="2" s="1"/>
  <c r="N92" i="2" s="1"/>
  <c r="AX87" i="1"/>
  <c r="N121" i="2"/>
  <c r="N89" i="2" s="1"/>
  <c r="W31" i="1"/>
  <c r="AV87" i="1"/>
  <c r="AT88" i="1"/>
  <c r="BK120" i="2" l="1"/>
  <c r="N120" i="2" s="1"/>
  <c r="N88" i="2" s="1"/>
  <c r="M27" i="2" s="1"/>
  <c r="M30" i="2" s="1"/>
  <c r="AK31" i="1"/>
  <c r="AT87" i="1"/>
  <c r="L103" i="2" l="1"/>
  <c r="AG88" i="1"/>
  <c r="L38" i="2"/>
  <c r="AG87" i="1" l="1"/>
  <c r="AN88" i="1"/>
  <c r="AK26" i="1" l="1"/>
  <c r="AK29" i="1" s="1"/>
  <c r="AK37" i="1" s="1"/>
  <c r="AG92" i="1"/>
  <c r="AN87" i="1"/>
  <c r="AN92" i="1" s="1"/>
</calcChain>
</file>

<file path=xl/sharedStrings.xml><?xml version="1.0" encoding="utf-8"?>
<sst xmlns="http://schemas.openxmlformats.org/spreadsheetml/2006/main" count="461" uniqueCount="174">
  <si>
    <t>2012</t>
  </si>
  <si>
    <t>List obsahuje:</t>
  </si>
  <si>
    <t>1) Souhrnný list stavby</t>
  </si>
  <si>
    <t>2) Rekapitulace objektů</t>
  </si>
  <si>
    <t>2.0</t>
  </si>
  <si>
    <t>ZAMOK</t>
  </si>
  <si>
    <t>False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</si>
  <si>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</si>
  <si>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</si>
  <si>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</si>
  <si>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</si>
  <si>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</si>
  <si>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</si>
  <si>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</si>
  <si>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0,001</t>
  </si>
  <si>
    <t>Kód:</t>
  </si>
  <si>
    <t>2018_15</t>
  </si>
  <si>
    <t>Stavba:</t>
  </si>
  <si>
    <t>Zázemí zahradníků rozária</t>
  </si>
  <si>
    <t>JKSO:</t>
  </si>
  <si>
    <t/>
  </si>
  <si>
    <t>CC-CZ:</t>
  </si>
  <si>
    <t>Místo:</t>
  </si>
  <si>
    <t>Olomouc</t>
  </si>
  <si>
    <t>Datum:</t>
  </si>
  <si>
    <t>20. 6. 2018</t>
  </si>
  <si>
    <t>Objednatel:</t>
  </si>
  <si>
    <t>IČ:</t>
  </si>
  <si>
    <t xml:space="preserve"> </t>
  </si>
  <si>
    <t>DIČ:</t>
  </si>
  <si>
    <t>Zhotovitel:</t>
  </si>
  <si>
    <t>Projektant:</t>
  </si>
  <si>
    <t>True</t>
  </si>
  <si>
    <t>Zpracovatel:</t>
  </si>
  <si>
    <t>Poznámka:</t>
  </si>
  <si>
    <t>Náklady z rozpočtů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</si>
  <si>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</si>
  <si>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</si>
  <si>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</si>
  <si>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</si>
  <si>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</si>
  <si>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</si>
  <si>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</si>
  <si>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</si>
  <si>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</si>
  <si>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</si>
  <si>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</si>
  <si>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</si>
  <si>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</si>
  <si>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</si>
  <si>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</si>
  <si>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</si>
  <si>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</si>
  <si>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</si>
  <si>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</si>
  <si>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</si>
  <si>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</si>
  <si>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</si>
  <si>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</si>
  <si>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</si>
  <si>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</si>
  <si>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</si>
  <si>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</si>
  <si>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</si>
  <si>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</si>
  <si>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</si>
  <si>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</si>
  <si>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</si>
  <si>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</si>
  <si>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</si>
  <si>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</si>
  <si>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</si>
  <si>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</si>
  <si>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</si>
  <si>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</si>
  <si>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###NOIMPORT###</t>
  </si>
  <si>
    <t>IMPORT</t>
  </si>
  <si>
    <t>{baab3d8b-2177-4c5e-a8ea-7512537fdfd2}</t>
  </si>
  <si>
    <t>{00000000-0000-0000-0000-000000000000}</t>
  </si>
  <si>
    <t>/</t>
  </si>
  <si>
    <t>D_1_4_3</t>
  </si>
  <si>
    <t>Vytápění</t>
  </si>
  <si>
    <t>1</t>
  </si>
  <si>
    <t>{3efd834e-bba4-4fa1-8cbb-d58b9346bc7d}</t>
  </si>
  <si>
    <t>2) Ostatní náklady ze souhrnného listu</t>
  </si>
  <si>
    <t>Procent. zadání_x000D_
[% nákladů rozpočtu]</t>
  </si>
  <si>
    <t>Zařazení nákladů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</si>
  <si>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</si>
  <si>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</si>
  <si>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</si>
  <si>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</si>
  <si>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</si>
  <si>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</si>
  <si>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2</t>
  </si>
  <si>
    <t>KRYCÍ LIST ROZPOČTU</t>
  </si>
  <si>
    <t>Objekt:</t>
  </si>
  <si>
    <t>D_1_4_3 - Vytápění</t>
  </si>
  <si>
    <t>Náklady z rozpočtu</t>
  </si>
  <si>
    <t>Ostatní náklady</t>
  </si>
  <si>
    <t>REKAPITULACE ROZPOČTU</t>
  </si>
  <si>
    <t>Kód - Popis</t>
  </si>
  <si>
    <t>Cena celkem [CZK]</t>
  </si>
  <si>
    <t>1) Náklady z rozpočtu</t>
  </si>
  <si>
    <t>-1</t>
  </si>
  <si>
    <t>HSV - Práce a dodávky HSV</t>
  </si>
  <si>
    <t xml:space="preserve">    6 - Úpravy povrchů, podlahy a osazování výplní</t>
  </si>
  <si>
    <t xml:space="preserve">    9 - Ostatní konstrukce a práce, bourání</t>
  </si>
  <si>
    <t>PSV - Práce a dodávky PSV</t>
  </si>
  <si>
    <t xml:space="preserve">    731 - Ústřední vytápění - kotelny</t>
  </si>
  <si>
    <t xml:space="preserve">    732 - Ústřední vytápění - strojovny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</si>
  <si>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</si>
  <si>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</si>
  <si>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</si>
  <si>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>M - Práce a dodávky M</t>
  </si>
  <si>
    <t xml:space="preserve">    58-M - Revize vyhrazených technických zařízení</t>
  </si>
  <si>
    <t>2) Ostatní náklady</t>
  </si>
  <si>
    <t>ROZPOČET</t>
  </si>
  <si>
    <t>PČ</t>
  </si>
  <si>
    <t>Typ</t>
  </si>
  <si>
    <t>Popis</t>
  </si>
  <si>
    <t>MJ</t>
  </si>
  <si>
    <t>Množství</t>
  </si>
  <si>
    <t>J.cena [CZK]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</si>
  <si>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</si>
  <si>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</si>
  <si>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</si>
  <si>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</si>
  <si>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</si>
  <si>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</si>
  <si>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</si>
  <si>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</si>
  <si>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K</t>
  </si>
  <si>
    <t>612135101</t>
  </si>
  <si>
    <t>Hrubá výplň rýh ve stěnách maltou jakékoli šířky rýhy</t>
  </si>
  <si>
    <t>m2</t>
  </si>
  <si>
    <t>4</t>
  </si>
  <si>
    <t>-878770459</t>
  </si>
  <si>
    <t>974031132</t>
  </si>
  <si>
    <t>Vysekání rýh ve zdivu cihelném hl do 50 mm š do 70 mm</t>
  </si>
  <si>
    <t>m</t>
  </si>
  <si>
    <t>-81600593</t>
  </si>
  <si>
    <t>3</t>
  </si>
  <si>
    <t>16</t>
  </si>
  <si>
    <t>%</t>
  </si>
  <si>
    <t>14</t>
  </si>
  <si>
    <t>733223304</t>
  </si>
  <si>
    <t>Potrubí měděné tvrdé spojované lisováním DN 25 ÚT</t>
  </si>
  <si>
    <t>-662585065</t>
  </si>
  <si>
    <t>733391101</t>
  </si>
  <si>
    <t>Zkouška těsnosti potrubí plastové do D 32x3,0</t>
  </si>
  <si>
    <t>387280829</t>
  </si>
  <si>
    <t>733811241</t>
  </si>
  <si>
    <t>Ochrana potrubí ústředního vytápění  termoizolačními trubicemi z PE tl do 20 mm DN do 22 mm</t>
  </si>
  <si>
    <t>1817480738</t>
  </si>
  <si>
    <t>17</t>
  </si>
  <si>
    <t>733811242</t>
  </si>
  <si>
    <t>Ochrana potrubí ústředního vytápění termoizolačními trubicemi z PE tl do 20 mm DN do 45 mm</t>
  </si>
  <si>
    <t>2242148</t>
  </si>
  <si>
    <t>18</t>
  </si>
  <si>
    <t>998733201</t>
  </si>
  <si>
    <t>Přesun hmot procentní pro rozvody potrubí v objektech v do 6 m</t>
  </si>
  <si>
    <t>2113807598</t>
  </si>
  <si>
    <t>19</t>
  </si>
  <si>
    <t>R733313121</t>
  </si>
  <si>
    <t>Potrubí vícevrstvé GT-MW 16*2 D+M</t>
  </si>
  <si>
    <t>512</t>
  </si>
  <si>
    <t>844126010</t>
  </si>
  <si>
    <t>20</t>
  </si>
  <si>
    <t>R733313122</t>
  </si>
  <si>
    <t>Potrubí vícevrstvé GT-MW 26*3 D+M</t>
  </si>
  <si>
    <t>1502301046</t>
  </si>
  <si>
    <t>R733313123</t>
  </si>
  <si>
    <t>Potrubí vícevrstvé GT-MW 32*3 D+M</t>
  </si>
  <si>
    <t>-1672961159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</si>
</sst>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33" x14ac:knownFonts="1">
    <font>
      <sz val="8"/>
      <name val="Trebuchet MS"/>
      <family val="2"/>
    </font>
    <font>
      <sz val="8"/>
      <color rgb="FF969696"/>
      <name val="Trebuchet MS"/>
      <family val="2"/>
      <charset val="238"/>
    </font>
    <font>
      <sz val="9"/>
      <name val="Trebuchet MS"/>
      <family val="2"/>
      <charset val="238"/>
    </font>
    <font>
      <b/>
      <sz val="12"/>
      <name val="Trebuchet MS"/>
      <family val="2"/>
      <charset val="238"/>
    </font>
    <font>
      <sz val="11"/>
      <name val="Trebuchet MS"/>
      <family val="2"/>
      <charset val="238"/>
    </font>
    <font>
      <sz val="12"/>
      <color rgb="FF003366"/>
      <name val="Trebuchet MS"/>
      <family val="2"/>
      <charset val="238"/>
    </font>
    <font>
      <sz val="10"/>
      <color rgb="FF003366"/>
      <name val="Trebuchet MS"/>
      <family val="2"/>
      <charset val="238"/>
    </font>
    <font>
      <sz val="8"/>
      <color rgb="FF003366"/>
      <name val="Trebuchet MS"/>
      <family val="2"/>
      <charset val="238"/>
    </font>
    <font>
      <sz val="8"/>
      <color rgb="FFFAE682"/>
      <name val="Trebuchet MS"/>
      <family val="2"/>
      <charset val="238"/>
    </font>
    <font>
      <sz val="10"/>
      <name val="Trebuchet MS"/>
      <family val="2"/>
      <charset val="238"/>
    </font>
    <font>
      <sz val="10"/>
      <color rgb="FF960000"/>
      <name val="Trebuchet MS"/>
      <family val="2"/>
      <charset val="238"/>
    </font>
    <font>
      <u/>
      <sz val="10"/>
      <color theme="10"/>
      <name val="Trebuchet MS"/>
      <family val="2"/>
      <charset val="238"/>
    </font>
    <font>
      <sz val="8"/>
      <color rgb="FF3366FF"/>
      <name val="Trebuchet MS"/>
      <family val="2"/>
      <charset val="238"/>
    </font>
    <font>
      <b/>
      <sz val="16"/>
      <name val="Trebuchet MS"/>
      <family val="2"/>
      <charset val="238"/>
    </font>
    <font>
      <sz val="9"/>
      <color rgb="FF969696"/>
      <name val="Trebuchet MS"/>
      <family val="2"/>
      <charset val="238"/>
    </font>
    <font>
      <sz val="10"/>
      <color rgb="FF464646"/>
      <name val="Trebuchet MS"/>
      <family val="2"/>
      <charset val="238"/>
    </font>
    <font>
      <b/>
      <sz val="10"/>
      <name val="Trebuchet MS"/>
      <family val="2"/>
      <charset val="238"/>
    </font>
    <font>
      <b/>
      <sz val="8"/>
      <color rgb="FF969696"/>
      <name val="Trebuchet MS"/>
      <family val="2"/>
      <charset val="238"/>
    </font>
    <font>
      <b/>
      <sz val="10"/>
      <color rgb="FF464646"/>
      <name val="Trebuchet MS"/>
      <family val="2"/>
      <charset val="238"/>
    </font>
    <font>
      <sz val="10"/>
      <color rgb="FF969696"/>
      <name val="Trebuchet MS"/>
      <family val="2"/>
      <charset val="238"/>
    </font>
    <font>
      <b/>
      <sz val="9"/>
      <name val="Trebuchet MS"/>
      <family val="2"/>
      <charset val="238"/>
    </font>
    <font>
      <sz val="12"/>
      <color rgb="FF969696"/>
      <name val="Trebuchet MS"/>
      <family val="2"/>
      <charset val="238"/>
    </font>
    <font>
      <b/>
      <sz val="12"/>
      <color rgb="FF960000"/>
      <name val="Trebuchet MS"/>
      <family val="2"/>
      <charset val="238"/>
    </font>
    <font>
      <sz val="12"/>
      <name val="Trebuchet MS"/>
      <family val="2"/>
      <charset val="238"/>
    </font>
    <font>
      <sz val="18"/>
      <color theme="10"/>
      <name val="Wingdings 2"/>
      <family val="1"/>
      <charset val="2"/>
    </font>
    <font>
      <b/>
      <sz val="11"/>
      <color rgb="FF003366"/>
      <name val="Trebuchet MS"/>
      <family val="2"/>
      <charset val="238"/>
    </font>
    <font>
      <sz val="11"/>
      <color rgb="FF003366"/>
      <name val="Trebuchet MS"/>
      <family val="2"/>
      <charset val="238"/>
    </font>
    <font>
      <sz val="11"/>
      <color rgb="FF969696"/>
      <name val="Trebuchet MS"/>
      <family val="2"/>
      <charset val="238"/>
    </font>
    <font>
      <b/>
      <sz val="12"/>
      <color rgb="FF800000"/>
      <name val="Trebuchet MS"/>
      <family val="2"/>
      <charset val="238"/>
    </font>
    <font>
      <b/>
      <sz val="8"/>
      <color rgb="FF800000"/>
      <name val="Trebuchet MS"/>
      <family val="2"/>
      <charset val="238"/>
    </font>
    <font>
      <sz val="8"/>
      <color rgb="FF960000"/>
      <name val="Trebuchet MS"/>
      <family val="2"/>
      <charset val="238"/>
    </font>
    <font>
      <b/>
      <sz val="8"/>
      <name val="Trebuchet MS"/>
      <family val="2"/>
      <charset val="238"/>
    </font>
    <font>
      <u/>
      <sz val="11"/>
      <color theme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theme="6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2" fillId="0" borderId="0" applyNumberFormat="0" applyFill="0" applyBorder="0" applyAlignment="0" applyProtection="0"/>
  </cellStyleXfs>
  <cellXfs count="225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7" fillId="0" borderId="0" xfId="0" applyFont="1"/>
    <xf numFmtId="0" fontId="8" fillId="2" borderId="0" xfId="0" applyFont="1" applyFill="1" applyAlignment="1">
      <alignment horizontal="left" vertical="center"/>
    </xf>
    <xf numFmtId="0" fontId="9" fillId="2" borderId="0" xfId="0" applyFont="1" applyFill="1" applyAlignment="1">
      <alignment vertical="center"/>
    </xf>
    <xf numFmtId="0" fontId="10" fillId="2" borderId="0" xfId="0" applyFont="1" applyFill="1" applyAlignment="1">
      <alignment horizontal="left" vertical="center"/>
    </xf>
    <xf numFmtId="0" fontId="11" fillId="2" borderId="0" xfId="1" applyFont="1" applyFill="1" applyAlignment="1" applyProtection="1">
      <alignment vertical="center"/>
    </xf>
    <xf numFmtId="0" fontId="0" fillId="2" borderId="0" xfId="0" applyFill="1"/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4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4" fillId="0" borderId="0" xfId="0" applyFont="1" applyAlignment="1">
      <alignment horizontal="left" vertical="center"/>
    </xf>
    <xf numFmtId="0" fontId="0" fillId="0" borderId="6" xfId="0" applyBorder="1"/>
    <xf numFmtId="0" fontId="15" fillId="0" borderId="0" xfId="0" applyFont="1" applyAlignment="1">
      <alignment horizontal="left"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16" fillId="0" borderId="7" xfId="0" applyFont="1" applyBorder="1" applyAlignment="1">
      <alignment horizontal="left" vertical="center"/>
    </xf>
    <xf numFmtId="0" fontId="0" fillId="0" borderId="7" xfId="0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164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4" borderId="0" xfId="0" applyFill="1" applyAlignment="1">
      <alignment vertical="center"/>
    </xf>
    <xf numFmtId="0" fontId="3" fillId="4" borderId="8" xfId="0" applyFont="1" applyFill="1" applyBorder="1" applyAlignment="1">
      <alignment horizontal="left" vertical="center"/>
    </xf>
    <xf numFmtId="0" fontId="0" fillId="4" borderId="9" xfId="0" applyFill="1" applyBorder="1" applyAlignment="1">
      <alignment vertical="center"/>
    </xf>
    <xf numFmtId="0" fontId="3" fillId="4" borderId="9" xfId="0" applyFont="1" applyFill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19" fillId="0" borderId="16" xfId="0" applyFont="1" applyBorder="1" applyAlignment="1">
      <alignment horizontal="left" vertical="center"/>
    </xf>
    <xf numFmtId="0" fontId="0" fillId="0" borderId="17" xfId="0" applyBorder="1" applyAlignment="1">
      <alignment vertical="center"/>
    </xf>
    <xf numFmtId="0" fontId="19" fillId="0" borderId="17" xfId="0" applyFont="1" applyBorder="1" applyAlignment="1">
      <alignment horizontal="left" vertical="center"/>
    </xf>
    <xf numFmtId="0" fontId="0" fillId="0" borderId="18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5" xfId="0" applyFont="1" applyBorder="1" applyAlignment="1">
      <alignment vertical="center"/>
    </xf>
    <xf numFmtId="0" fontId="20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5" borderId="9" xfId="0" applyFill="1" applyBorder="1" applyAlignment="1">
      <alignment vertical="center"/>
    </xf>
    <xf numFmtId="0" fontId="14" fillId="0" borderId="22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Alignment="1">
      <alignment vertical="center"/>
    </xf>
    <xf numFmtId="166" fontId="21" fillId="0" borderId="0" xfId="0" applyNumberFormat="1" applyFont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24" fillId="0" borderId="0" xfId="1" applyFont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4" fillId="0" borderId="5" xfId="0" applyFont="1" applyBorder="1" applyAlignment="1">
      <alignment vertical="center"/>
    </xf>
    <xf numFmtId="4" fontId="27" fillId="0" borderId="16" xfId="0" applyNumberFormat="1" applyFont="1" applyBorder="1" applyAlignment="1">
      <alignment vertical="center"/>
    </xf>
    <xf numFmtId="4" fontId="27" fillId="0" borderId="17" xfId="0" applyNumberFormat="1" applyFont="1" applyBorder="1" applyAlignment="1">
      <alignment vertical="center"/>
    </xf>
    <xf numFmtId="166" fontId="27" fillId="0" borderId="17" xfId="0" applyNumberFormat="1" applyFont="1" applyBorder="1" applyAlignment="1">
      <alignment vertical="center"/>
    </xf>
    <xf numFmtId="4" fontId="27" fillId="0" borderId="18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0" fillId="0" borderId="16" xfId="0" applyBorder="1" applyAlignment="1">
      <alignment vertical="center"/>
    </xf>
    <xf numFmtId="0" fontId="22" fillId="5" borderId="0" xfId="0" applyFont="1" applyFill="1" applyAlignment="1">
      <alignment horizontal="left" vertical="center"/>
    </xf>
    <xf numFmtId="0" fontId="0" fillId="5" borderId="0" xfId="0" applyFill="1" applyAlignment="1">
      <alignment vertical="center"/>
    </xf>
    <xf numFmtId="0" fontId="9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3" fillId="5" borderId="8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right" vertical="center"/>
    </xf>
    <xf numFmtId="0" fontId="3" fillId="5" borderId="9" xfId="0" applyFont="1" applyFill="1" applyBorder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0" fillId="0" borderId="25" xfId="0" applyBorder="1" applyAlignment="1">
      <alignment vertical="center"/>
    </xf>
    <xf numFmtId="0" fontId="14" fillId="0" borderId="25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66" fontId="30" fillId="0" borderId="12" xfId="0" applyNumberFormat="1" applyFont="1" applyBorder="1"/>
    <xf numFmtId="166" fontId="30" fillId="0" borderId="13" xfId="0" applyNumberFormat="1" applyFont="1" applyBorder="1"/>
    <xf numFmtId="4" fontId="31" fillId="0" borderId="0" xfId="0" applyNumberFormat="1" applyFont="1" applyAlignment="1">
      <alignment vertical="center"/>
    </xf>
    <xf numFmtId="0" fontId="7" fillId="0" borderId="4" xfId="0" applyFont="1" applyBorder="1"/>
    <xf numFmtId="0" fontId="5" fillId="0" borderId="0" xfId="0" applyFont="1" applyAlignment="1">
      <alignment horizontal="left"/>
    </xf>
    <xf numFmtId="0" fontId="7" fillId="0" borderId="5" xfId="0" applyFont="1" applyBorder="1"/>
    <xf numFmtId="0" fontId="7" fillId="0" borderId="14" xfId="0" applyFont="1" applyBorder="1"/>
    <xf numFmtId="166" fontId="7" fillId="0" borderId="0" xfId="0" applyNumberFormat="1" applyFont="1"/>
    <xf numFmtId="166" fontId="7" fillId="0" borderId="15" xfId="0" applyNumberFormat="1" applyFont="1" applyBorder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Alignment="1">
      <alignment horizontal="left"/>
    </xf>
    <xf numFmtId="0" fontId="0" fillId="0" borderId="25" xfId="0" applyBorder="1" applyAlignment="1">
      <alignment horizontal="center" vertical="center"/>
    </xf>
    <xf numFmtId="49" fontId="0" fillId="0" borderId="25" xfId="0" applyNumberFormat="1" applyBorder="1" applyAlignment="1">
      <alignment horizontal="left" vertical="center" wrapText="1"/>
    </xf>
    <xf numFmtId="0" fontId="0" fillId="0" borderId="25" xfId="0" applyBorder="1" applyAlignment="1">
      <alignment horizontal="center" vertical="center" wrapText="1"/>
    </xf>
    <xf numFmtId="167" fontId="0" fillId="0" borderId="25" xfId="0" applyNumberFormat="1" applyBorder="1" applyAlignment="1">
      <alignment vertical="center"/>
    </xf>
    <xf numFmtId="0" fontId="1" fillId="0" borderId="25" xfId="0" applyFont="1" applyBorder="1" applyAlignment="1">
      <alignment horizontal="left" vertical="center"/>
    </xf>
    <xf numFmtId="166" fontId="1" fillId="0" borderId="0" xfId="0" applyNumberFormat="1" applyFont="1" applyAlignment="1">
      <alignment vertical="center"/>
    </xf>
    <xf numFmtId="166" fontId="1" fillId="0" borderId="15" xfId="0" applyNumberFormat="1" applyFont="1" applyBorder="1" applyAlignment="1">
      <alignment vertical="center"/>
    </xf>
    <xf numFmtId="4" fontId="0" fillId="0" borderId="0" xfId="0" applyNumberFormat="1" applyAlignment="1">
      <alignment vertical="center"/>
    </xf>
    <xf numFmtId="4" fontId="22" fillId="0" borderId="0" xfId="0" applyNumberFormat="1" applyFont="1" applyAlignment="1">
      <alignment vertical="center"/>
    </xf>
    <xf numFmtId="4" fontId="22" fillId="5" borderId="0" xfId="0" applyNumberFormat="1" applyFont="1" applyFill="1" applyAlignment="1">
      <alignment vertical="center"/>
    </xf>
    <xf numFmtId="0" fontId="12" fillId="3" borderId="0" xfId="0" applyFont="1" applyFill="1" applyAlignment="1">
      <alignment horizontal="center" vertical="center"/>
    </xf>
    <xf numFmtId="0" fontId="0" fillId="0" borderId="0" xfId="0"/>
    <xf numFmtId="4" fontId="26" fillId="0" borderId="0" xfId="0" applyNumberFormat="1" applyFont="1" applyAlignment="1">
      <alignment vertical="center"/>
    </xf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vertical="center" wrapText="1"/>
    </xf>
    <xf numFmtId="4" fontId="22" fillId="0" borderId="0" xfId="0" applyNumberFormat="1" applyFont="1" applyAlignment="1">
      <alignment horizontal="right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left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left" vertical="center"/>
    </xf>
    <xf numFmtId="0" fontId="3" fillId="4" borderId="9" xfId="0" applyFont="1" applyFill="1" applyBorder="1" applyAlignment="1">
      <alignment horizontal="left" vertical="center"/>
    </xf>
    <xf numFmtId="0" fontId="0" fillId="4" borderId="9" xfId="0" applyFill="1" applyBorder="1" applyAlignment="1">
      <alignment vertical="center"/>
    </xf>
    <xf numFmtId="4" fontId="3" fillId="4" borderId="9" xfId="0" applyNumberFormat="1" applyFont="1" applyFill="1" applyBorder="1" applyAlignment="1">
      <alignment vertical="center"/>
    </xf>
    <xf numFmtId="0" fontId="0" fillId="4" borderId="10" xfId="0" applyFill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4" fontId="17" fillId="0" borderId="0" xfId="0" applyNumberFormat="1" applyFont="1" applyAlignment="1">
      <alignment vertical="center"/>
    </xf>
    <xf numFmtId="4" fontId="9" fillId="0" borderId="0" xfId="0" applyNumberFormat="1" applyFont="1" applyAlignment="1">
      <alignment vertical="center"/>
    </xf>
    <xf numFmtId="4" fontId="16" fillId="0" borderId="7" xfId="0" applyNumberFormat="1" applyFont="1" applyBorder="1" applyAlignment="1">
      <alignment vertical="center"/>
    </xf>
    <xf numFmtId="0" fontId="0" fillId="0" borderId="7" xfId="0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4" fontId="5" fillId="0" borderId="12" xfId="0" applyNumberFormat="1" applyFont="1" applyBorder="1"/>
    <xf numFmtId="4" fontId="5" fillId="0" borderId="12" xfId="0" applyNumberFormat="1" applyFont="1" applyBorder="1" applyAlignment="1">
      <alignment vertical="center"/>
    </xf>
    <xf numFmtId="4" fontId="6" fillId="0" borderId="17" xfId="0" applyNumberFormat="1" applyFont="1" applyBorder="1"/>
    <xf numFmtId="4" fontId="6" fillId="0" borderId="17" xfId="0" applyNumberFormat="1" applyFont="1" applyBorder="1" applyAlignment="1">
      <alignment vertical="center"/>
    </xf>
    <xf numFmtId="4" fontId="6" fillId="0" borderId="23" xfId="0" applyNumberFormat="1" applyFont="1" applyBorder="1"/>
    <xf numFmtId="4" fontId="6" fillId="0" borderId="23" xfId="0" applyNumberFormat="1" applyFont="1" applyBorder="1" applyAlignment="1">
      <alignment vertical="center"/>
    </xf>
    <xf numFmtId="0" fontId="11" fillId="2" borderId="0" xfId="1" applyFont="1" applyFill="1" applyAlignment="1" applyProtection="1">
      <alignment horizontal="center" vertical="center"/>
    </xf>
    <xf numFmtId="4" fontId="0" fillId="0" borderId="25" xfId="0" applyNumberFormat="1" applyBorder="1" applyAlignment="1">
      <alignment vertical="center"/>
    </xf>
    <xf numFmtId="0" fontId="2" fillId="5" borderId="23" xfId="0" applyFont="1" applyFill="1" applyBorder="1" applyAlignment="1">
      <alignment horizontal="center" vertical="center" wrapText="1"/>
    </xf>
    <xf numFmtId="0" fontId="2" fillId="5" borderId="24" xfId="0" applyFont="1" applyFill="1" applyBorder="1" applyAlignment="1">
      <alignment horizontal="center" vertical="center" wrapText="1"/>
    </xf>
    <xf numFmtId="4" fontId="22" fillId="0" borderId="12" xfId="0" applyNumberFormat="1" applyFont="1" applyBorder="1"/>
    <xf numFmtId="4" fontId="3" fillId="0" borderId="12" xfId="0" applyNumberFormat="1" applyFont="1" applyBorder="1" applyAlignment="1">
      <alignment vertical="center"/>
    </xf>
    <xf numFmtId="4" fontId="5" fillId="0" borderId="0" xfId="0" applyNumberFormat="1" applyFont="1"/>
    <xf numFmtId="4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4" fontId="28" fillId="0" borderId="0" xfId="0" applyNumberFormat="1" applyFont="1" applyAlignment="1">
      <alignment vertical="center"/>
    </xf>
    <xf numFmtId="4" fontId="29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2" fillId="5" borderId="0" xfId="0" applyFont="1" applyFill="1" applyAlignment="1">
      <alignment horizontal="center" vertical="center"/>
    </xf>
    <xf numFmtId="0" fontId="0" fillId="5" borderId="0" xfId="0" applyFill="1" applyAlignment="1">
      <alignment vertical="center"/>
    </xf>
    <xf numFmtId="4" fontId="1" fillId="0" borderId="0" xfId="0" applyNumberFormat="1" applyFont="1" applyAlignment="1">
      <alignment vertical="center"/>
    </xf>
    <xf numFmtId="4" fontId="3" fillId="5" borderId="9" xfId="0" applyNumberFormat="1" applyFont="1" applyFill="1" applyBorder="1" applyAlignment="1">
      <alignment vertical="center"/>
    </xf>
    <xf numFmtId="4" fontId="3" fillId="5" borderId="10" xfId="0" applyNumberFormat="1" applyFont="1" applyFill="1" applyBorder="1" applyAlignment="1">
      <alignment vertical="center"/>
    </xf>
    <xf numFmtId="4" fontId="16" fillId="0" borderId="0" xfId="0" applyNumberFormat="1" applyFont="1" applyAlignment="1">
      <alignment vertical="center"/>
    </xf>
    <xf numFmtId="0" fontId="0" fillId="0" borderId="0" xfId="0" applyFill="1" applyAlignment="1">
      <alignment vertical="center"/>
    </xf>
    <xf numFmtId="0" fontId="0" fillId="0" borderId="4" xfId="0" applyFill="1" applyBorder="1" applyAlignment="1">
      <alignment vertical="center"/>
    </xf>
    <xf numFmtId="0" fontId="0" fillId="0" borderId="25" xfId="0" applyFill="1" applyBorder="1" applyAlignment="1">
      <alignment horizontal="center" vertical="center"/>
    </xf>
    <xf numFmtId="49" fontId="0" fillId="0" borderId="25" xfId="0" applyNumberFormat="1" applyFill="1" applyBorder="1" applyAlignment="1">
      <alignment horizontal="left" vertical="center" wrapText="1"/>
    </xf>
    <xf numFmtId="0" fontId="0" fillId="0" borderId="22" xfId="0" applyFill="1" applyBorder="1" applyAlignment="1">
      <alignment horizontal="left" vertical="center" wrapText="1"/>
    </xf>
    <xf numFmtId="0" fontId="0" fillId="0" borderId="23" xfId="0" applyFill="1" applyBorder="1" applyAlignment="1">
      <alignment horizontal="left" vertical="center" wrapText="1"/>
    </xf>
    <xf numFmtId="0" fontId="0" fillId="0" borderId="24" xfId="0" applyFill="1" applyBorder="1" applyAlignment="1">
      <alignment horizontal="left" vertical="center" wrapText="1"/>
    </xf>
    <xf numFmtId="0" fontId="0" fillId="0" borderId="25" xfId="0" applyFill="1" applyBorder="1" applyAlignment="1">
      <alignment horizontal="center" vertical="center" wrapText="1"/>
    </xf>
    <xf numFmtId="167" fontId="0" fillId="0" borderId="25" xfId="0" applyNumberFormat="1" applyFill="1" applyBorder="1" applyAlignment="1">
      <alignment vertical="center"/>
    </xf>
    <xf numFmtId="4" fontId="0" fillId="0" borderId="22" xfId="0" applyNumberFormat="1" applyFill="1" applyBorder="1" applyAlignment="1">
      <alignment vertical="center"/>
    </xf>
    <xf numFmtId="4" fontId="0" fillId="0" borderId="24" xfId="0" applyNumberFormat="1" applyFill="1" applyBorder="1" applyAlignment="1">
      <alignment vertical="center"/>
    </xf>
    <xf numFmtId="4" fontId="0" fillId="0" borderId="23" xfId="0" applyNumberFormat="1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1" fillId="0" borderId="25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166" fontId="1" fillId="0" borderId="0" xfId="0" applyNumberFormat="1" applyFont="1" applyFill="1" applyAlignment="1">
      <alignment vertical="center"/>
    </xf>
    <xf numFmtId="166" fontId="1" fillId="0" borderId="15" xfId="0" applyNumberFormat="1" applyFont="1" applyFill="1" applyBorder="1" applyAlignment="1">
      <alignment vertical="center"/>
    </xf>
    <xf numFmtId="0" fontId="0" fillId="0" borderId="0" xfId="0" applyFill="1" applyAlignment="1">
      <alignment horizontal="left" vertical="center"/>
    </xf>
    <xf numFmtId="4" fontId="0" fillId="0" borderId="0" xfId="0" applyNumberFormat="1" applyFill="1" applyAlignment="1">
      <alignment vertical="center"/>
    </xf>
    <xf numFmtId="0" fontId="0" fillId="0" borderId="25" xfId="0" applyFill="1" applyBorder="1" applyAlignment="1">
      <alignment horizontal="left" vertical="center" wrapText="1"/>
    </xf>
    <xf numFmtId="4" fontId="0" fillId="0" borderId="25" xfId="0" applyNumberFormat="1" applyFill="1" applyBorder="1" applyAlignment="1">
      <alignment vertical="center"/>
    </xf>
    <xf numFmtId="0" fontId="1" fillId="0" borderId="17" xfId="0" applyFont="1" applyFill="1" applyBorder="1" applyAlignment="1">
      <alignment horizontal="center" vertical="center"/>
    </xf>
    <xf numFmtId="166" fontId="1" fillId="0" borderId="17" xfId="0" applyNumberFormat="1" applyFont="1" applyFill="1" applyBorder="1" applyAlignment="1">
      <alignment vertical="center"/>
    </xf>
    <xf numFmtId="166" fontId="1" fillId="0" borderId="18" xfId="0" applyNumberFormat="1" applyFont="1" applyFill="1" applyBorder="1" applyAlignment="1">
      <alignment vertical="center"/>
    </xf>
    <xf numFmtId="4" fontId="0" fillId="6" borderId="25" xfId="0" applyNumberFormat="1" applyFill="1" applyBorder="1" applyAlignment="1" applyProtection="1">
      <alignment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4" fontId="0" fillId="0" borderId="25" xfId="0" applyNumberFormat="1" applyFill="1" applyBorder="1" applyAlignment="1" applyProtection="1">
      <alignment vertical="center"/>
      <protection locked="0"/>
    </xf>
    <xf numFmtId="0" fontId="6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93"/>
  <sheetViews>
    <sheetView showGridLines="0" workbookViewId="0">
      <pane ySplit="1" topLeftCell="A11" activePane="bottomLeft" state="frozen"/>
      <selection pane="bottomLeft"/>
    </sheetView>
  </sheetViews>
  <sheetFormatPr defaultRowHeight="12" x14ac:dyDescent="0.35"/>
  <cols>
    <col min="1" max="1" width="8.375" customWidth="1"/>
    <col min="2" max="2" width="1.625" customWidth="1"/>
    <col min="3" max="3" width="4.125" customWidth="1"/>
    <col min="4" max="33" width="2.5" customWidth="1"/>
    <col min="34" max="34" width="3.375" customWidth="1"/>
    <col min="35" max="37" width="2.5" customWidth="1"/>
    <col min="38" max="38" width="8.375" customWidth="1"/>
    <col min="39" max="39" width="3.375" customWidth="1"/>
    <col min="40" max="40" width="13.375" customWidth="1"/>
    <col min="41" max="41" width="7.5" customWidth="1"/>
    <col min="42" max="42" width="4.125" customWidth="1"/>
    <col min="43" max="43" width="1.625" customWidth="1"/>
    <col min="44" max="44" width="13.625" customWidth="1"/>
    <col min="45" max="46" width="25.875" hidden="1" customWidth="1"/>
    <col min="47" max="47" width="25" hidden="1" customWidth="1"/>
    <col min="48" max="52" width="21.625" hidden="1" customWidth="1"/>
    <col min="53" max="53" width="19.125" hidden="1" customWidth="1"/>
    <col min="54" max="54" width="25" hidden="1" customWidth="1"/>
    <col min="55" max="56" width="19.125" hidden="1" customWidth="1"/>
    <col min="57" max="57" width="66.5" customWidth="1"/>
    <col min="71" max="89" width="9.375" hidden="1"/>
  </cols>
  <sheetData>
    <row r="1" spans="1:73" ht="21.4" customHeight="1" x14ac:dyDescent="0.35">
      <c r="A1" s="10" t="s">
        <v>0</v>
      </c>
      <c r="B1" s="11"/>
      <c r="C1" s="11"/>
      <c r="D1" s="12" t="s">
        <v>1</v>
      </c>
      <c r="E1" s="11"/>
      <c r="F1" s="11"/>
      <c r="G1" s="11"/>
      <c r="H1" s="11"/>
      <c r="I1" s="11"/>
      <c r="J1" s="11"/>
      <c r="K1" s="13" t="s">
        <v>2</v>
      </c>
      <c r="L1" s="13"/>
      <c r="M1" s="13"/>
      <c r="N1" s="13"/>
      <c r="O1" s="13"/>
      <c r="P1" s="13"/>
      <c r="Q1" s="13"/>
      <c r="R1" s="13"/>
      <c r="S1" s="13"/>
      <c r="T1" s="11"/>
      <c r="U1" s="11"/>
      <c r="V1" s="11"/>
      <c r="W1" s="13" t="s">
        <v>3</v>
      </c>
      <c r="X1" s="13"/>
      <c r="Y1" s="13"/>
      <c r="Z1" s="13"/>
      <c r="AA1" s="13"/>
      <c r="AB1" s="13"/>
      <c r="AC1" s="13"/>
      <c r="AD1" s="13"/>
      <c r="AE1" s="13"/>
      <c r="AF1" s="13"/>
      <c r="AG1" s="11"/>
      <c r="AH1" s="11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0" t="s">
        <v>4</v>
      </c>
      <c r="BB1" s="10" t="s">
        <v>5</v>
      </c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T1" s="15" t="s">
        <v>6</v>
      </c>
      <c r="BU1" s="15" t="s">
        <v>6</v>
      </c>
    </row>
    <row r="2" spans="1:73" ht="37" customHeight="1" x14ac:dyDescent="0.35">
      <c r="C2" s="161" t="s">
        <v>7</v>
      </c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2"/>
      <c r="AA2" s="162"/>
      <c r="AB2" s="162"/>
      <c r="AC2" s="162"/>
      <c r="AD2" s="162"/>
      <c r="AE2" s="162"/>
      <c r="AF2" s="162"/>
      <c r="AG2" s="162"/>
      <c r="AH2" s="162"/>
      <c r="AI2" s="162"/>
      <c r="AJ2" s="162"/>
      <c r="AK2" s="162"/>
      <c r="AL2" s="162"/>
      <c r="AM2" s="162"/>
      <c r="AN2" s="162"/>
      <c r="AO2" s="162"/>
      <c r="AP2" s="162"/>
      <c r="AR2" s="132" t="s">
        <v>8</v>
      </c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S2" s="17" t="s">
        <v>9</v>
      </c>
      <c r="BT2" s="17" t="s">
        <v>10</v>
      </c>
    </row>
    <row r="3" spans="1:73" ht="7" customHeight="1" x14ac:dyDescent="0.35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20"/>
      <c r="BS3" s="17" t="s">
        <v>9</v>
      </c>
      <c r="BT3" s="17" t="s">
        <v>11</v>
      </c>
    </row>
    <row r="4" spans="1:73" ht="37" customHeight="1" x14ac:dyDescent="0.35">
      <c r="B4" s="21"/>
      <c r="C4" s="151" t="s">
        <v>12</v>
      </c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22"/>
      <c r="AS4" s="16" t="s">
        <v>13</v>
      </c>
      <c r="BS4" s="17" t="s">
        <v>14</v>
      </c>
    </row>
    <row r="5" spans="1:73" ht="14.5" customHeight="1" x14ac:dyDescent="0.35">
      <c r="B5" s="21"/>
      <c r="D5" s="23" t="s">
        <v>15</v>
      </c>
      <c r="K5" s="163" t="s">
        <v>16</v>
      </c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Q5" s="22"/>
      <c r="BS5" s="17" t="s">
        <v>9</v>
      </c>
    </row>
    <row r="6" spans="1:73" ht="37" customHeight="1" x14ac:dyDescent="0.35">
      <c r="B6" s="21"/>
      <c r="D6" s="25" t="s">
        <v>17</v>
      </c>
      <c r="K6" s="164" t="s">
        <v>18</v>
      </c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Q6" s="22"/>
      <c r="BS6" s="17" t="s">
        <v>9</v>
      </c>
    </row>
    <row r="7" spans="1:73" ht="14.5" customHeight="1" x14ac:dyDescent="0.35">
      <c r="B7" s="21"/>
      <c r="D7" s="26" t="s">
        <v>19</v>
      </c>
      <c r="K7" s="24" t="s">
        <v>20</v>
      </c>
      <c r="AK7" s="26" t="s">
        <v>21</v>
      </c>
      <c r="AN7" s="24" t="s">
        <v>20</v>
      </c>
      <c r="AQ7" s="22"/>
      <c r="BS7" s="17" t="s">
        <v>9</v>
      </c>
    </row>
    <row r="8" spans="1:73" ht="14.5" customHeight="1" x14ac:dyDescent="0.35">
      <c r="B8" s="21"/>
      <c r="D8" s="26" t="s">
        <v>22</v>
      </c>
      <c r="K8" s="24" t="s">
        <v>23</v>
      </c>
      <c r="AK8" s="26" t="s">
        <v>24</v>
      </c>
      <c r="AN8" s="24" t="s">
        <v>25</v>
      </c>
      <c r="AQ8" s="22"/>
      <c r="BS8" s="17" t="s">
        <v>9</v>
      </c>
    </row>
    <row r="9" spans="1:73" ht="14.5" customHeight="1" x14ac:dyDescent="0.35">
      <c r="B9" s="21"/>
      <c r="AQ9" s="22"/>
      <c r="BS9" s="17" t="s">
        <v>9</v>
      </c>
    </row>
    <row r="10" spans="1:73" ht="14.5" customHeight="1" x14ac:dyDescent="0.35">
      <c r="B10" s="21"/>
      <c r="D10" s="26" t="s">
        <v>26</v>
      </c>
      <c r="AK10" s="26" t="s">
        <v>27</v>
      </c>
      <c r="AN10" s="24" t="s">
        <v>20</v>
      </c>
      <c r="AQ10" s="22"/>
      <c r="BS10" s="17" t="s">
        <v>9</v>
      </c>
    </row>
    <row r="11" spans="1:73" ht="18.399999999999999" customHeight="1" x14ac:dyDescent="0.35">
      <c r="B11" s="21"/>
      <c r="E11" s="24" t="s">
        <v>28</v>
      </c>
      <c r="AK11" s="26" t="s">
        <v>29</v>
      </c>
      <c r="AN11" s="24" t="s">
        <v>20</v>
      </c>
      <c r="AQ11" s="22"/>
      <c r="BS11" s="17" t="s">
        <v>9</v>
      </c>
    </row>
    <row r="12" spans="1:73" ht="7" customHeight="1" x14ac:dyDescent="0.35">
      <c r="B12" s="21"/>
      <c r="AQ12" s="22"/>
      <c r="BS12" s="17" t="s">
        <v>9</v>
      </c>
    </row>
    <row r="13" spans="1:73" ht="14.5" customHeight="1" x14ac:dyDescent="0.35">
      <c r="B13" s="21"/>
      <c r="D13" s="26" t="s">
        <v>30</v>
      </c>
      <c r="AK13" s="26" t="s">
        <v>27</v>
      </c>
      <c r="AN13" s="24" t="s">
        <v>20</v>
      </c>
      <c r="AQ13" s="22"/>
      <c r="BS13" s="17" t="s">
        <v>9</v>
      </c>
    </row>
    <row r="14" spans="1:73" x14ac:dyDescent="0.35">
      <c r="B14" s="21"/>
      <c r="E14" s="24" t="s">
        <v>28</v>
      </c>
      <c r="AK14" s="26" t="s">
        <v>29</v>
      </c>
      <c r="AN14" s="24" t="s">
        <v>20</v>
      </c>
      <c r="AQ14" s="22"/>
      <c r="BS14" s="17" t="s">
        <v>9</v>
      </c>
    </row>
    <row r="15" spans="1:73" ht="7" customHeight="1" x14ac:dyDescent="0.35">
      <c r="B15" s="21"/>
      <c r="AQ15" s="22"/>
      <c r="BS15" s="17" t="s">
        <v>6</v>
      </c>
    </row>
    <row r="16" spans="1:73" ht="14.5" customHeight="1" x14ac:dyDescent="0.35">
      <c r="B16" s="21"/>
      <c r="D16" s="26" t="s">
        <v>31</v>
      </c>
      <c r="AK16" s="26" t="s">
        <v>27</v>
      </c>
      <c r="AN16" s="24" t="s">
        <v>20</v>
      </c>
      <c r="AQ16" s="22"/>
      <c r="BS16" s="17" t="s">
        <v>6</v>
      </c>
    </row>
    <row r="17" spans="2:71" ht="18.399999999999999" customHeight="1" x14ac:dyDescent="0.35">
      <c r="B17" s="21"/>
      <c r="E17" s="24" t="s">
        <v>28</v>
      </c>
      <c r="AK17" s="26" t="s">
        <v>29</v>
      </c>
      <c r="AN17" s="24" t="s">
        <v>20</v>
      </c>
      <c r="AQ17" s="22"/>
      <c r="BS17" s="17" t="s">
        <v>32</v>
      </c>
    </row>
    <row r="18" spans="2:71" ht="7" customHeight="1" x14ac:dyDescent="0.35">
      <c r="B18" s="21"/>
      <c r="AQ18" s="22"/>
      <c r="BS18" s="17" t="s">
        <v>9</v>
      </c>
    </row>
    <row r="19" spans="2:71" ht="14.5" customHeight="1" x14ac:dyDescent="0.35">
      <c r="B19" s="21"/>
      <c r="D19" s="26" t="s">
        <v>33</v>
      </c>
      <c r="AK19" s="26" t="s">
        <v>27</v>
      </c>
      <c r="AN19" s="24" t="s">
        <v>20</v>
      </c>
      <c r="AQ19" s="22"/>
      <c r="BS19" s="17" t="s">
        <v>9</v>
      </c>
    </row>
    <row r="20" spans="2:71" ht="18.399999999999999" customHeight="1" x14ac:dyDescent="0.35">
      <c r="B20" s="21"/>
      <c r="E20" s="24" t="s">
        <v>28</v>
      </c>
      <c r="AK20" s="26" t="s">
        <v>29</v>
      </c>
      <c r="AN20" s="24" t="s">
        <v>20</v>
      </c>
      <c r="AQ20" s="22"/>
    </row>
    <row r="21" spans="2:71" ht="7" customHeight="1" x14ac:dyDescent="0.35">
      <c r="B21" s="21"/>
      <c r="AQ21" s="22"/>
    </row>
    <row r="22" spans="2:71" x14ac:dyDescent="0.35">
      <c r="B22" s="21"/>
      <c r="D22" s="26" t="s">
        <v>34</v>
      </c>
      <c r="AQ22" s="22"/>
    </row>
    <row r="23" spans="2:71" ht="16.5" customHeight="1" x14ac:dyDescent="0.35">
      <c r="B23" s="21"/>
      <c r="E23" s="165" t="s">
        <v>20</v>
      </c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Q23" s="22"/>
    </row>
    <row r="24" spans="2:71" ht="7" customHeight="1" x14ac:dyDescent="0.35">
      <c r="B24" s="21"/>
      <c r="AQ24" s="22"/>
    </row>
    <row r="25" spans="2:71" ht="7" customHeight="1" x14ac:dyDescent="0.35">
      <c r="B25" s="21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Q25" s="22"/>
    </row>
    <row r="26" spans="2:71" ht="14.5" customHeight="1" x14ac:dyDescent="0.35">
      <c r="B26" s="21"/>
      <c r="D26" s="28" t="s">
        <v>35</v>
      </c>
      <c r="AK26" s="158">
        <f>ROUND(AG87,2)</f>
        <v>0</v>
      </c>
      <c r="AL26" s="133"/>
      <c r="AM26" s="133"/>
      <c r="AN26" s="133"/>
      <c r="AO26" s="133"/>
      <c r="AQ26" s="22"/>
    </row>
    <row r="27" spans="2:71" ht="14.5" customHeight="1" x14ac:dyDescent="0.35">
      <c r="B27" s="21"/>
      <c r="D27" s="28" t="s">
        <v>36</v>
      </c>
      <c r="AK27" s="158">
        <f>ROUND(AG90,2)</f>
        <v>0</v>
      </c>
      <c r="AL27" s="158"/>
      <c r="AM27" s="158"/>
      <c r="AN27" s="158"/>
      <c r="AO27" s="158"/>
      <c r="AQ27" s="22"/>
    </row>
    <row r="28" spans="2:71" s="1" customFormat="1" ht="7" customHeight="1" x14ac:dyDescent="0.35">
      <c r="B28" s="29"/>
      <c r="AQ28" s="30"/>
    </row>
    <row r="29" spans="2:71" s="1" customFormat="1" ht="25.9" customHeight="1" x14ac:dyDescent="0.35">
      <c r="B29" s="29"/>
      <c r="D29" s="31" t="s">
        <v>37</v>
      </c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159">
        <f>ROUND(AK26+AK27,2)</f>
        <v>0</v>
      </c>
      <c r="AL29" s="160"/>
      <c r="AM29" s="160"/>
      <c r="AN29" s="160"/>
      <c r="AO29" s="160"/>
      <c r="AQ29" s="30"/>
    </row>
    <row r="30" spans="2:71" s="1" customFormat="1" ht="7" customHeight="1" x14ac:dyDescent="0.35">
      <c r="B30" s="29"/>
      <c r="AQ30" s="30"/>
    </row>
    <row r="31" spans="2:71" s="2" customFormat="1" ht="14.5" customHeight="1" x14ac:dyDescent="0.35">
      <c r="B31" s="33"/>
      <c r="D31" s="34" t="s">
        <v>38</v>
      </c>
      <c r="F31" s="34" t="s">
        <v>39</v>
      </c>
      <c r="L31" s="155">
        <v>0.21</v>
      </c>
      <c r="M31" s="156"/>
      <c r="N31" s="156"/>
      <c r="O31" s="156"/>
      <c r="T31" s="36" t="s">
        <v>40</v>
      </c>
      <c r="W31" s="157">
        <f>ROUND(AZ87+SUM(CD91),2)</f>
        <v>0</v>
      </c>
      <c r="X31" s="156"/>
      <c r="Y31" s="156"/>
      <c r="Z31" s="156"/>
      <c r="AA31" s="156"/>
      <c r="AB31" s="156"/>
      <c r="AC31" s="156"/>
      <c r="AD31" s="156"/>
      <c r="AE31" s="156"/>
      <c r="AK31" s="157">
        <f>ROUND(AV87+SUM(BY91),2)</f>
        <v>0</v>
      </c>
      <c r="AL31" s="156"/>
      <c r="AM31" s="156"/>
      <c r="AN31" s="156"/>
      <c r="AO31" s="156"/>
      <c r="AQ31" s="37"/>
    </row>
    <row r="32" spans="2:71" s="2" customFormat="1" ht="14.5" customHeight="1" x14ac:dyDescent="0.35">
      <c r="B32" s="33"/>
      <c r="F32" s="34" t="s">
        <v>41</v>
      </c>
      <c r="L32" s="155">
        <v>0.15</v>
      </c>
      <c r="M32" s="156"/>
      <c r="N32" s="156"/>
      <c r="O32" s="156"/>
      <c r="T32" s="36" t="s">
        <v>40</v>
      </c>
      <c r="W32" s="157">
        <f>ROUND(BA87+SUM(CE91),2)</f>
        <v>0</v>
      </c>
      <c r="X32" s="156"/>
      <c r="Y32" s="156"/>
      <c r="Z32" s="156"/>
      <c r="AA32" s="156"/>
      <c r="AB32" s="156"/>
      <c r="AC32" s="156"/>
      <c r="AD32" s="156"/>
      <c r="AE32" s="156"/>
      <c r="AK32" s="157">
        <f>ROUND(AW87+SUM(BZ91),2)</f>
        <v>0</v>
      </c>
      <c r="AL32" s="156"/>
      <c r="AM32" s="156"/>
      <c r="AN32" s="156"/>
      <c r="AO32" s="156"/>
      <c r="AQ32" s="37"/>
    </row>
    <row r="33" spans="2:43" s="2" customFormat="1" ht="14.5" hidden="1" customHeight="1" x14ac:dyDescent="0.35">
      <c r="B33" s="33"/>
      <c r="F33" s="34" t="s">
        <v>42</v>
      </c>
      <c r="L33" s="155">
        <v>0.21</v>
      </c>
      <c r="M33" s="156"/>
      <c r="N33" s="156"/>
      <c r="O33" s="156"/>
      <c r="T33" s="36" t="s">
        <v>40</v>
      </c>
      <c r="W33" s="157">
        <f>ROUND(BB87+SUM(CF91),2)</f>
        <v>0</v>
      </c>
      <c r="X33" s="156"/>
      <c r="Y33" s="156"/>
      <c r="Z33" s="156"/>
      <c r="AA33" s="156"/>
      <c r="AB33" s="156"/>
      <c r="AC33" s="156"/>
      <c r="AD33" s="156"/>
      <c r="AE33" s="156"/>
      <c r="AK33" s="157">
        <v>0</v>
      </c>
      <c r="AL33" s="156"/>
      <c r="AM33" s="156"/>
      <c r="AN33" s="156"/>
      <c r="AO33" s="156"/>
      <c r="AQ33" s="37"/>
    </row>
    <row r="34" spans="2:43" s="2" customFormat="1" ht="14.5" hidden="1" customHeight="1" x14ac:dyDescent="0.35">
      <c r="B34" s="33"/>
      <c r="F34" s="34" t="s">
        <v>43</v>
      </c>
      <c r="L34" s="155">
        <v>0.15</v>
      </c>
      <c r="M34" s="156"/>
      <c r="N34" s="156"/>
      <c r="O34" s="156"/>
      <c r="T34" s="36" t="s">
        <v>40</v>
      </c>
      <c r="W34" s="157">
        <f>ROUND(BC87+SUM(CG91),2)</f>
        <v>0</v>
      </c>
      <c r="X34" s="156"/>
      <c r="Y34" s="156"/>
      <c r="Z34" s="156"/>
      <c r="AA34" s="156"/>
      <c r="AB34" s="156"/>
      <c r="AC34" s="156"/>
      <c r="AD34" s="156"/>
      <c r="AE34" s="156"/>
      <c r="AK34" s="157">
        <v>0</v>
      </c>
      <c r="AL34" s="156"/>
      <c r="AM34" s="156"/>
      <c r="AN34" s="156"/>
      <c r="AO34" s="156"/>
      <c r="AQ34" s="37"/>
    </row>
    <row r="35" spans="2:43" s="2" customFormat="1" ht="14.5" hidden="1" customHeight="1" x14ac:dyDescent="0.35">
      <c r="B35" s="33"/>
      <c r="F35" s="34" t="s">
        <v>44</v>
      </c>
      <c r="L35" s="155">
        <v>0</v>
      </c>
      <c r="M35" s="156"/>
      <c r="N35" s="156"/>
      <c r="O35" s="156"/>
      <c r="T35" s="36" t="s">
        <v>40</v>
      </c>
      <c r="W35" s="157">
        <f>ROUND(BD87+SUM(CH91),2)</f>
        <v>0</v>
      </c>
      <c r="X35" s="156"/>
      <c r="Y35" s="156"/>
      <c r="Z35" s="156"/>
      <c r="AA35" s="156"/>
      <c r="AB35" s="156"/>
      <c r="AC35" s="156"/>
      <c r="AD35" s="156"/>
      <c r="AE35" s="156"/>
      <c r="AK35" s="157">
        <v>0</v>
      </c>
      <c r="AL35" s="156"/>
      <c r="AM35" s="156"/>
      <c r="AN35" s="156"/>
      <c r="AO35" s="156"/>
      <c r="AQ35" s="37"/>
    </row>
    <row r="36" spans="2:43" s="1" customFormat="1" ht="7" customHeight="1" x14ac:dyDescent="0.35">
      <c r="B36" s="29"/>
      <c r="AQ36" s="30"/>
    </row>
    <row r="37" spans="2:43" s="1" customFormat="1" ht="25.9" customHeight="1" x14ac:dyDescent="0.35">
      <c r="B37" s="29"/>
      <c r="C37" s="38"/>
      <c r="D37" s="39" t="s">
        <v>45</v>
      </c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1" t="s">
        <v>46</v>
      </c>
      <c r="U37" s="40"/>
      <c r="V37" s="40"/>
      <c r="W37" s="40"/>
      <c r="X37" s="147" t="s">
        <v>47</v>
      </c>
      <c r="Y37" s="148"/>
      <c r="Z37" s="148"/>
      <c r="AA37" s="148"/>
      <c r="AB37" s="148"/>
      <c r="AC37" s="40"/>
      <c r="AD37" s="40"/>
      <c r="AE37" s="40"/>
      <c r="AF37" s="40"/>
      <c r="AG37" s="40"/>
      <c r="AH37" s="40"/>
      <c r="AI37" s="40"/>
      <c r="AJ37" s="40"/>
      <c r="AK37" s="149">
        <f>SUM(AK29:AK35)</f>
        <v>0</v>
      </c>
      <c r="AL37" s="148"/>
      <c r="AM37" s="148"/>
      <c r="AN37" s="148"/>
      <c r="AO37" s="150"/>
      <c r="AP37" s="38"/>
      <c r="AQ37" s="30"/>
    </row>
    <row r="38" spans="2:43" s="1" customFormat="1" ht="14.5" customHeight="1" x14ac:dyDescent="0.35">
      <c r="B38" s="29"/>
      <c r="AQ38" s="30"/>
    </row>
    <row r="39" spans="2:43" x14ac:dyDescent="0.35">
      <c r="B39" s="21"/>
      <c r="AQ39" s="22"/>
    </row>
    <row r="40" spans="2:43" x14ac:dyDescent="0.35">
      <c r="B40" s="21"/>
      <c r="AQ40" s="22"/>
    </row>
    <row r="41" spans="2:43" x14ac:dyDescent="0.35">
      <c r="B41" s="21"/>
      <c r="AQ41" s="22"/>
    </row>
    <row r="42" spans="2:43" x14ac:dyDescent="0.35">
      <c r="B42" s="21"/>
      <c r="AQ42" s="22"/>
    </row>
    <row r="43" spans="2:43" x14ac:dyDescent="0.35">
      <c r="B43" s="21"/>
      <c r="AQ43" s="22"/>
    </row>
    <row r="44" spans="2:43" x14ac:dyDescent="0.35">
      <c r="B44" s="21"/>
      <c r="AQ44" s="22"/>
    </row>
    <row r="45" spans="2:43" x14ac:dyDescent="0.35">
      <c r="B45" s="21"/>
      <c r="AQ45" s="22"/>
    </row>
    <row r="46" spans="2:43" x14ac:dyDescent="0.35">
      <c r="B46" s="21"/>
      <c r="AQ46" s="22"/>
    </row>
    <row r="47" spans="2:43" x14ac:dyDescent="0.35">
      <c r="B47" s="21"/>
      <c r="AQ47" s="22"/>
    </row>
    <row r="48" spans="2:43" x14ac:dyDescent="0.35">
      <c r="B48" s="21"/>
      <c r="AQ48" s="22"/>
    </row>
    <row r="49" spans="2:43" s="1" customFormat="1" ht="13.5" x14ac:dyDescent="0.35">
      <c r="B49" s="29"/>
      <c r="D49" s="42" t="s">
        <v>48</v>
      </c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4"/>
      <c r="AC49" s="42" t="s">
        <v>49</v>
      </c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4"/>
      <c r="AQ49" s="30"/>
    </row>
    <row r="50" spans="2:43" x14ac:dyDescent="0.35">
      <c r="B50" s="21"/>
      <c r="D50" s="45"/>
      <c r="Z50" s="46"/>
      <c r="AC50" s="45"/>
      <c r="AO50" s="46"/>
      <c r="AQ50" s="22"/>
    </row>
    <row r="51" spans="2:43" x14ac:dyDescent="0.35">
      <c r="B51" s="21"/>
      <c r="D51" s="45"/>
      <c r="Z51" s="46"/>
      <c r="AC51" s="45"/>
      <c r="AO51" s="46"/>
      <c r="AQ51" s="22"/>
    </row>
    <row r="52" spans="2:43" x14ac:dyDescent="0.35">
      <c r="B52" s="21"/>
      <c r="D52" s="45"/>
      <c r="Z52" s="46"/>
      <c r="AC52" s="45"/>
      <c r="AO52" s="46"/>
      <c r="AQ52" s="22"/>
    </row>
    <row r="53" spans="2:43" x14ac:dyDescent="0.35">
      <c r="B53" s="21"/>
      <c r="D53" s="45"/>
      <c r="Z53" s="46"/>
      <c r="AC53" s="45"/>
      <c r="AO53" s="46"/>
      <c r="AQ53" s="22"/>
    </row>
    <row r="54" spans="2:43" x14ac:dyDescent="0.35">
      <c r="B54" s="21"/>
      <c r="D54" s="45"/>
      <c r="Z54" s="46"/>
      <c r="AC54" s="45"/>
      <c r="AO54" s="46"/>
      <c r="AQ54" s="22"/>
    </row>
    <row r="55" spans="2:43" x14ac:dyDescent="0.35">
      <c r="B55" s="21"/>
      <c r="D55" s="45"/>
      <c r="Z55" s="46"/>
      <c r="AC55" s="45"/>
      <c r="AO55" s="46"/>
      <c r="AQ55" s="22"/>
    </row>
    <row r="56" spans="2:43" x14ac:dyDescent="0.35">
      <c r="B56" s="21"/>
      <c r="D56" s="45"/>
      <c r="Z56" s="46"/>
      <c r="AC56" s="45"/>
      <c r="AO56" s="46"/>
      <c r="AQ56" s="22"/>
    </row>
    <row r="57" spans="2:43" x14ac:dyDescent="0.35">
      <c r="B57" s="21"/>
      <c r="D57" s="45"/>
      <c r="Z57" s="46"/>
      <c r="AC57" s="45"/>
      <c r="AO57" s="46"/>
      <c r="AQ57" s="22"/>
    </row>
    <row r="58" spans="2:43" s="1" customFormat="1" ht="13.5" x14ac:dyDescent="0.35">
      <c r="B58" s="29"/>
      <c r="D58" s="47" t="s">
        <v>50</v>
      </c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9" t="s">
        <v>51</v>
      </c>
      <c r="S58" s="48"/>
      <c r="T58" s="48"/>
      <c r="U58" s="48"/>
      <c r="V58" s="48"/>
      <c r="W58" s="48"/>
      <c r="X58" s="48"/>
      <c r="Y58" s="48"/>
      <c r="Z58" s="50"/>
      <c r="AC58" s="47" t="s">
        <v>50</v>
      </c>
      <c r="AD58" s="48"/>
      <c r="AE58" s="48"/>
      <c r="AF58" s="48"/>
      <c r="AG58" s="48"/>
      <c r="AH58" s="48"/>
      <c r="AI58" s="48"/>
      <c r="AJ58" s="48"/>
      <c r="AK58" s="48"/>
      <c r="AL58" s="48"/>
      <c r="AM58" s="49" t="s">
        <v>51</v>
      </c>
      <c r="AN58" s="48"/>
      <c r="AO58" s="50"/>
      <c r="AQ58" s="30"/>
    </row>
    <row r="59" spans="2:43" x14ac:dyDescent="0.35">
      <c r="B59" s="21"/>
      <c r="AQ59" s="22"/>
    </row>
    <row r="60" spans="2:43" s="1" customFormat="1" ht="13.5" x14ac:dyDescent="0.35">
      <c r="B60" s="29"/>
      <c r="D60" s="42" t="s">
        <v>52</v>
      </c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4"/>
      <c r="AC60" s="42" t="s">
        <v>53</v>
      </c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4"/>
      <c r="AQ60" s="30"/>
    </row>
    <row r="61" spans="2:43" x14ac:dyDescent="0.35">
      <c r="B61" s="21"/>
      <c r="D61" s="45"/>
      <c r="Z61" s="46"/>
      <c r="AC61" s="45"/>
      <c r="AO61" s="46"/>
      <c r="AQ61" s="22"/>
    </row>
    <row r="62" spans="2:43" x14ac:dyDescent="0.35">
      <c r="B62" s="21"/>
      <c r="D62" s="45"/>
      <c r="Z62" s="46"/>
      <c r="AC62" s="45"/>
      <c r="AO62" s="46"/>
      <c r="AQ62" s="22"/>
    </row>
    <row r="63" spans="2:43" x14ac:dyDescent="0.35">
      <c r="B63" s="21"/>
      <c r="D63" s="45"/>
      <c r="Z63" s="46"/>
      <c r="AC63" s="45"/>
      <c r="AO63" s="46"/>
      <c r="AQ63" s="22"/>
    </row>
    <row r="64" spans="2:43" x14ac:dyDescent="0.35">
      <c r="B64" s="21"/>
      <c r="D64" s="45"/>
      <c r="Z64" s="46"/>
      <c r="AC64" s="45"/>
      <c r="AO64" s="46"/>
      <c r="AQ64" s="22"/>
    </row>
    <row r="65" spans="2:43" x14ac:dyDescent="0.35">
      <c r="B65" s="21"/>
      <c r="D65" s="45"/>
      <c r="Z65" s="46"/>
      <c r="AC65" s="45"/>
      <c r="AO65" s="46"/>
      <c r="AQ65" s="22"/>
    </row>
    <row r="66" spans="2:43" x14ac:dyDescent="0.35">
      <c r="B66" s="21"/>
      <c r="D66" s="45"/>
      <c r="Z66" s="46"/>
      <c r="AC66" s="45"/>
      <c r="AO66" s="46"/>
      <c r="AQ66" s="22"/>
    </row>
    <row r="67" spans="2:43" x14ac:dyDescent="0.35">
      <c r="B67" s="21"/>
      <c r="D67" s="45"/>
      <c r="Z67" s="46"/>
      <c r="AC67" s="45"/>
      <c r="AO67" s="46"/>
      <c r="AQ67" s="22"/>
    </row>
    <row r="68" spans="2:43" x14ac:dyDescent="0.35">
      <c r="B68" s="21"/>
      <c r="D68" s="45"/>
      <c r="Z68" s="46"/>
      <c r="AC68" s="45"/>
      <c r="AO68" s="46"/>
      <c r="AQ68" s="22"/>
    </row>
    <row r="69" spans="2:43" s="1" customFormat="1" ht="13.5" x14ac:dyDescent="0.35">
      <c r="B69" s="29"/>
      <c r="D69" s="47" t="s">
        <v>50</v>
      </c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9" t="s">
        <v>51</v>
      </c>
      <c r="S69" s="48"/>
      <c r="T69" s="48"/>
      <c r="U69" s="48"/>
      <c r="V69" s="48"/>
      <c r="W69" s="48"/>
      <c r="X69" s="48"/>
      <c r="Y69" s="48"/>
      <c r="Z69" s="50"/>
      <c r="AC69" s="47" t="s">
        <v>50</v>
      </c>
      <c r="AD69" s="48"/>
      <c r="AE69" s="48"/>
      <c r="AF69" s="48"/>
      <c r="AG69" s="48"/>
      <c r="AH69" s="48"/>
      <c r="AI69" s="48"/>
      <c r="AJ69" s="48"/>
      <c r="AK69" s="48"/>
      <c r="AL69" s="48"/>
      <c r="AM69" s="49" t="s">
        <v>51</v>
      </c>
      <c r="AN69" s="48"/>
      <c r="AO69" s="50"/>
      <c r="AQ69" s="30"/>
    </row>
    <row r="70" spans="2:43" s="1" customFormat="1" ht="7" customHeight="1" x14ac:dyDescent="0.35">
      <c r="B70" s="29"/>
      <c r="AQ70" s="30"/>
    </row>
    <row r="71" spans="2:43" s="1" customFormat="1" ht="7" customHeight="1" x14ac:dyDescent="0.35">
      <c r="B71" s="51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3"/>
    </row>
    <row r="75" spans="2:43" s="1" customFormat="1" ht="7" customHeight="1" x14ac:dyDescent="0.35">
      <c r="B75" s="54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5"/>
      <c r="AL75" s="55"/>
      <c r="AM75" s="55"/>
      <c r="AN75" s="55"/>
      <c r="AO75" s="55"/>
      <c r="AP75" s="55"/>
      <c r="AQ75" s="56"/>
    </row>
    <row r="76" spans="2:43" s="1" customFormat="1" ht="37" customHeight="1" x14ac:dyDescent="0.35">
      <c r="B76" s="29"/>
      <c r="C76" s="151" t="s">
        <v>54</v>
      </c>
      <c r="D76" s="152"/>
      <c r="E76" s="152"/>
      <c r="F76" s="152"/>
      <c r="G76" s="152"/>
      <c r="H76" s="152"/>
      <c r="I76" s="152"/>
      <c r="J76" s="152"/>
      <c r="K76" s="152"/>
      <c r="L76" s="152"/>
      <c r="M76" s="152"/>
      <c r="N76" s="152"/>
      <c r="O76" s="152"/>
      <c r="P76" s="152"/>
      <c r="Q76" s="152"/>
      <c r="R76" s="152"/>
      <c r="S76" s="152"/>
      <c r="T76" s="152"/>
      <c r="U76" s="152"/>
      <c r="V76" s="152"/>
      <c r="W76" s="152"/>
      <c r="X76" s="152"/>
      <c r="Y76" s="152"/>
      <c r="Z76" s="152"/>
      <c r="AA76" s="152"/>
      <c r="AB76" s="152"/>
      <c r="AC76" s="152"/>
      <c r="AD76" s="152"/>
      <c r="AE76" s="152"/>
      <c r="AF76" s="152"/>
      <c r="AG76" s="152"/>
      <c r="AH76" s="152"/>
      <c r="AI76" s="152"/>
      <c r="AJ76" s="152"/>
      <c r="AK76" s="152"/>
      <c r="AL76" s="152"/>
      <c r="AM76" s="152"/>
      <c r="AN76" s="152"/>
      <c r="AO76" s="152"/>
      <c r="AP76" s="152"/>
      <c r="AQ76" s="30"/>
    </row>
    <row r="77" spans="2:43" s="3" customFormat="1" ht="14.5" customHeight="1" x14ac:dyDescent="0.35">
      <c r="B77" s="57"/>
      <c r="C77" s="26" t="s">
        <v>15</v>
      </c>
      <c r="L77" s="3" t="str">
        <f>K5</f>
        <v>2018_15</v>
      </c>
      <c r="AQ77" s="58"/>
    </row>
    <row r="78" spans="2:43" s="4" customFormat="1" ht="37" customHeight="1" x14ac:dyDescent="0.35">
      <c r="B78" s="59"/>
      <c r="C78" s="60" t="s">
        <v>17</v>
      </c>
      <c r="L78" s="153" t="str">
        <f>K6</f>
        <v>Zázemí zahradníků rozária</v>
      </c>
      <c r="M78" s="154"/>
      <c r="N78" s="154"/>
      <c r="O78" s="154"/>
      <c r="P78" s="154"/>
      <c r="Q78" s="154"/>
      <c r="R78" s="154"/>
      <c r="S78" s="154"/>
      <c r="T78" s="154"/>
      <c r="U78" s="154"/>
      <c r="V78" s="154"/>
      <c r="W78" s="154"/>
      <c r="X78" s="154"/>
      <c r="Y78" s="154"/>
      <c r="Z78" s="154"/>
      <c r="AA78" s="154"/>
      <c r="AB78" s="154"/>
      <c r="AC78" s="154"/>
      <c r="AD78" s="154"/>
      <c r="AE78" s="154"/>
      <c r="AF78" s="154"/>
      <c r="AG78" s="154"/>
      <c r="AH78" s="154"/>
      <c r="AI78" s="154"/>
      <c r="AJ78" s="154"/>
      <c r="AK78" s="154"/>
      <c r="AL78" s="154"/>
      <c r="AM78" s="154"/>
      <c r="AN78" s="154"/>
      <c r="AO78" s="154"/>
      <c r="AQ78" s="61"/>
    </row>
    <row r="79" spans="2:43" s="1" customFormat="1" ht="7" customHeight="1" x14ac:dyDescent="0.35">
      <c r="B79" s="29"/>
      <c r="AQ79" s="30"/>
    </row>
    <row r="80" spans="2:43" s="1" customFormat="1" x14ac:dyDescent="0.35">
      <c r="B80" s="29"/>
      <c r="C80" s="26" t="s">
        <v>22</v>
      </c>
      <c r="L80" s="62" t="str">
        <f>IF(K8="","",K8)</f>
        <v>Olomouc</v>
      </c>
      <c r="AI80" s="26" t="s">
        <v>24</v>
      </c>
      <c r="AM80" s="63" t="str">
        <f>IF(AN8= "","",AN8)</f>
        <v>20. 6. 2018</v>
      </c>
      <c r="AQ80" s="30"/>
    </row>
    <row r="81" spans="1:76" s="1" customFormat="1" ht="7" customHeight="1" x14ac:dyDescent="0.35">
      <c r="B81" s="29"/>
      <c r="AQ81" s="30"/>
    </row>
    <row r="82" spans="1:76" s="1" customFormat="1" x14ac:dyDescent="0.35">
      <c r="B82" s="29"/>
      <c r="C82" s="26" t="s">
        <v>26</v>
      </c>
      <c r="L82" s="3" t="str">
        <f>IF(E11= "","",E11)</f>
        <v xml:space="preserve"> </v>
      </c>
      <c r="AI82" s="26" t="s">
        <v>31</v>
      </c>
      <c r="AM82" s="142" t="str">
        <f>IF(E17="","",E17)</f>
        <v xml:space="preserve"> </v>
      </c>
      <c r="AN82" s="142"/>
      <c r="AO82" s="142"/>
      <c r="AP82" s="142"/>
      <c r="AQ82" s="30"/>
      <c r="AS82" s="138" t="s">
        <v>55</v>
      </c>
      <c r="AT82" s="139"/>
      <c r="AU82" s="43"/>
      <c r="AV82" s="43"/>
      <c r="AW82" s="43"/>
      <c r="AX82" s="43"/>
      <c r="AY82" s="43"/>
      <c r="AZ82" s="43"/>
      <c r="BA82" s="43"/>
      <c r="BB82" s="43"/>
      <c r="BC82" s="43"/>
      <c r="BD82" s="44"/>
    </row>
    <row r="83" spans="1:76" s="1" customFormat="1" x14ac:dyDescent="0.35">
      <c r="B83" s="29"/>
      <c r="C83" s="26" t="s">
        <v>30</v>
      </c>
      <c r="L83" s="3" t="str">
        <f>IF(E14="","",E14)</f>
        <v xml:space="preserve"> </v>
      </c>
      <c r="AI83" s="26" t="s">
        <v>33</v>
      </c>
      <c r="AM83" s="142" t="str">
        <f>IF(E20="","",E20)</f>
        <v xml:space="preserve"> </v>
      </c>
      <c r="AN83" s="142"/>
      <c r="AO83" s="142"/>
      <c r="AP83" s="142"/>
      <c r="AQ83" s="30"/>
      <c r="AS83" s="140"/>
      <c r="AT83" s="141"/>
      <c r="BD83" s="64"/>
    </row>
    <row r="84" spans="1:76" s="1" customFormat="1" ht="10.9" customHeight="1" x14ac:dyDescent="0.35">
      <c r="B84" s="29"/>
      <c r="AQ84" s="30"/>
      <c r="AS84" s="140"/>
      <c r="AT84" s="141"/>
      <c r="BD84" s="64"/>
    </row>
    <row r="85" spans="1:76" s="1" customFormat="1" ht="29.25" customHeight="1" x14ac:dyDescent="0.35">
      <c r="B85" s="29"/>
      <c r="C85" s="143" t="s">
        <v>56</v>
      </c>
      <c r="D85" s="144"/>
      <c r="E85" s="144"/>
      <c r="F85" s="144"/>
      <c r="G85" s="144"/>
      <c r="H85" s="65"/>
      <c r="I85" s="145" t="s">
        <v>57</v>
      </c>
      <c r="J85" s="144"/>
      <c r="K85" s="144"/>
      <c r="L85" s="144"/>
      <c r="M85" s="144"/>
      <c r="N85" s="144"/>
      <c r="O85" s="144"/>
      <c r="P85" s="144"/>
      <c r="Q85" s="144"/>
      <c r="R85" s="144"/>
      <c r="S85" s="144"/>
      <c r="T85" s="144"/>
      <c r="U85" s="144"/>
      <c r="V85" s="144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  <c r="AG85" s="145" t="s">
        <v>58</v>
      </c>
      <c r="AH85" s="144"/>
      <c r="AI85" s="144"/>
      <c r="AJ85" s="144"/>
      <c r="AK85" s="144"/>
      <c r="AL85" s="144"/>
      <c r="AM85" s="144"/>
      <c r="AN85" s="145" t="s">
        <v>59</v>
      </c>
      <c r="AO85" s="144"/>
      <c r="AP85" s="146"/>
      <c r="AQ85" s="30"/>
      <c r="AS85" s="66" t="s">
        <v>60</v>
      </c>
      <c r="AT85" s="67" t="s">
        <v>61</v>
      </c>
      <c r="AU85" s="67" t="s">
        <v>62</v>
      </c>
      <c r="AV85" s="67" t="s">
        <v>63</v>
      </c>
      <c r="AW85" s="67" t="s">
        <v>64</v>
      </c>
      <c r="AX85" s="67" t="s">
        <v>65</v>
      </c>
      <c r="AY85" s="67" t="s">
        <v>66</v>
      </c>
      <c r="AZ85" s="67" t="s">
        <v>67</v>
      </c>
      <c r="BA85" s="67" t="s">
        <v>68</v>
      </c>
      <c r="BB85" s="67" t="s">
        <v>69</v>
      </c>
      <c r="BC85" s="67" t="s">
        <v>70</v>
      </c>
      <c r="BD85" s="68" t="s">
        <v>71</v>
      </c>
    </row>
    <row r="86" spans="1:76" s="1" customFormat="1" ht="10.9" customHeight="1" x14ac:dyDescent="0.35">
      <c r="B86" s="29"/>
      <c r="AQ86" s="30"/>
      <c r="AS86" s="69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4"/>
    </row>
    <row r="87" spans="1:76" s="4" customFormat="1" ht="32.5" customHeight="1" x14ac:dyDescent="0.35">
      <c r="B87" s="59"/>
      <c r="C87" s="70" t="s">
        <v>72</v>
      </c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137">
        <f>ROUND(AG88,2)</f>
        <v>0</v>
      </c>
      <c r="AH87" s="137"/>
      <c r="AI87" s="137"/>
      <c r="AJ87" s="137"/>
      <c r="AK87" s="137"/>
      <c r="AL87" s="137"/>
      <c r="AM87" s="137"/>
      <c r="AN87" s="130">
        <f>SUM(AG87,AT87)</f>
        <v>0</v>
      </c>
      <c r="AO87" s="130"/>
      <c r="AP87" s="130"/>
      <c r="AQ87" s="61"/>
      <c r="AS87" s="72">
        <f>ROUND(AS88,2)</f>
        <v>0</v>
      </c>
      <c r="AT87" s="73">
        <f>ROUND(SUM(AV87:AW87),2)</f>
        <v>0</v>
      </c>
      <c r="AU87" s="74">
        <f>ROUND(AU88,5)</f>
        <v>12.86016</v>
      </c>
      <c r="AV87" s="73">
        <f>ROUND(AZ87*L31,2)</f>
        <v>0</v>
      </c>
      <c r="AW87" s="73">
        <f>ROUND(BA87*L32,2)</f>
        <v>0</v>
      </c>
      <c r="AX87" s="73">
        <f>ROUND(BB87*L31,2)</f>
        <v>0</v>
      </c>
      <c r="AY87" s="73">
        <f>ROUND(BC87*L32,2)</f>
        <v>0</v>
      </c>
      <c r="AZ87" s="73">
        <f>ROUND(AZ88,2)</f>
        <v>0</v>
      </c>
      <c r="BA87" s="73">
        <f>ROUND(BA88,2)</f>
        <v>0</v>
      </c>
      <c r="BB87" s="73">
        <f>ROUND(BB88,2)</f>
        <v>0</v>
      </c>
      <c r="BC87" s="73">
        <f>ROUND(BC88,2)</f>
        <v>0</v>
      </c>
      <c r="BD87" s="75">
        <f>ROUND(BD88,2)</f>
        <v>0</v>
      </c>
      <c r="BS87" s="60" t="s">
        <v>73</v>
      </c>
      <c r="BT87" s="60" t="s">
        <v>74</v>
      </c>
      <c r="BU87" s="76" t="s">
        <v>75</v>
      </c>
      <c r="BV87" s="60" t="s">
        <v>76</v>
      </c>
      <c r="BW87" s="60" t="s">
        <v>77</v>
      </c>
      <c r="BX87" s="60" t="s">
        <v>78</v>
      </c>
    </row>
    <row r="88" spans="1:76" s="5" customFormat="1" ht="31.5" customHeight="1" x14ac:dyDescent="0.35">
      <c r="A88" s="77" t="s">
        <v>79</v>
      </c>
      <c r="B88" s="78"/>
      <c r="C88" s="79"/>
      <c r="D88" s="136" t="s">
        <v>80</v>
      </c>
      <c r="E88" s="136"/>
      <c r="F88" s="136"/>
      <c r="G88" s="136"/>
      <c r="H88" s="136"/>
      <c r="I88" s="80"/>
      <c r="J88" s="136" t="s">
        <v>81</v>
      </c>
      <c r="K88" s="136"/>
      <c r="L88" s="136"/>
      <c r="M88" s="136"/>
      <c r="N88" s="136"/>
      <c r="O88" s="136"/>
      <c r="P88" s="136"/>
      <c r="Q88" s="136"/>
      <c r="R88" s="136"/>
      <c r="S88" s="136"/>
      <c r="T88" s="136"/>
      <c r="U88" s="136"/>
      <c r="V88" s="136"/>
      <c r="W88" s="136"/>
      <c r="X88" s="136"/>
      <c r="Y88" s="136"/>
      <c r="Z88" s="136"/>
      <c r="AA88" s="136"/>
      <c r="AB88" s="136"/>
      <c r="AC88" s="136"/>
      <c r="AD88" s="136"/>
      <c r="AE88" s="136"/>
      <c r="AF88" s="136"/>
      <c r="AG88" s="134">
        <f>'D_1_4_3 - Vytápění'!M30</f>
        <v>0</v>
      </c>
      <c r="AH88" s="135"/>
      <c r="AI88" s="135"/>
      <c r="AJ88" s="135"/>
      <c r="AK88" s="135"/>
      <c r="AL88" s="135"/>
      <c r="AM88" s="135"/>
      <c r="AN88" s="134">
        <f>SUM(AG88,AT88)</f>
        <v>0</v>
      </c>
      <c r="AO88" s="135"/>
      <c r="AP88" s="135"/>
      <c r="AQ88" s="81"/>
      <c r="AS88" s="82">
        <f>'D_1_4_3 - Vytápění'!M28</f>
        <v>0</v>
      </c>
      <c r="AT88" s="83">
        <f>ROUND(SUM(AV88:AW88),2)</f>
        <v>0</v>
      </c>
      <c r="AU88" s="84">
        <f>'D_1_4_3 - Vytápění'!W120</f>
        <v>12.86016</v>
      </c>
      <c r="AV88" s="83">
        <f>'D_1_4_3 - Vytápění'!M32</f>
        <v>0</v>
      </c>
      <c r="AW88" s="83">
        <f>'D_1_4_3 - Vytápění'!M33</f>
        <v>0</v>
      </c>
      <c r="AX88" s="83">
        <f>'D_1_4_3 - Vytápění'!M34</f>
        <v>0</v>
      </c>
      <c r="AY88" s="83">
        <f>'D_1_4_3 - Vytápění'!M35</f>
        <v>0</v>
      </c>
      <c r="AZ88" s="83">
        <f>'D_1_4_3 - Vytápění'!H32</f>
        <v>0</v>
      </c>
      <c r="BA88" s="83">
        <f>'D_1_4_3 - Vytápění'!H33</f>
        <v>0</v>
      </c>
      <c r="BB88" s="83">
        <f>'D_1_4_3 - Vytápění'!H34</f>
        <v>0</v>
      </c>
      <c r="BC88" s="83">
        <f>'D_1_4_3 - Vytápění'!H35</f>
        <v>0</v>
      </c>
      <c r="BD88" s="85">
        <f>'D_1_4_3 - Vytápění'!H36</f>
        <v>0</v>
      </c>
      <c r="BT88" s="86" t="s">
        <v>82</v>
      </c>
      <c r="BV88" s="86" t="s">
        <v>76</v>
      </c>
      <c r="BW88" s="86" t="s">
        <v>83</v>
      </c>
      <c r="BX88" s="86" t="s">
        <v>77</v>
      </c>
    </row>
    <row r="89" spans="1:76" x14ac:dyDescent="0.35">
      <c r="B89" s="21"/>
      <c r="AQ89" s="22"/>
    </row>
    <row r="90" spans="1:76" s="1" customFormat="1" ht="30" customHeight="1" x14ac:dyDescent="0.35">
      <c r="B90" s="29"/>
      <c r="C90" s="70" t="s">
        <v>84</v>
      </c>
      <c r="AG90" s="130">
        <v>0</v>
      </c>
      <c r="AH90" s="130"/>
      <c r="AI90" s="130"/>
      <c r="AJ90" s="130"/>
      <c r="AK90" s="130"/>
      <c r="AL90" s="130"/>
      <c r="AM90" s="130"/>
      <c r="AN90" s="130">
        <v>0</v>
      </c>
      <c r="AO90" s="130"/>
      <c r="AP90" s="130"/>
      <c r="AQ90" s="30"/>
      <c r="AS90" s="66" t="s">
        <v>85</v>
      </c>
      <c r="AT90" s="67" t="s">
        <v>86</v>
      </c>
      <c r="AU90" s="67" t="s">
        <v>38</v>
      </c>
      <c r="AV90" s="68" t="s">
        <v>61</v>
      </c>
    </row>
    <row r="91" spans="1:76" s="1" customFormat="1" ht="10.9" customHeight="1" x14ac:dyDescent="0.35">
      <c r="B91" s="29"/>
      <c r="AQ91" s="30"/>
      <c r="AS91" s="87"/>
      <c r="AT91" s="48"/>
      <c r="AU91" s="48"/>
      <c r="AV91" s="50"/>
    </row>
    <row r="92" spans="1:76" s="1" customFormat="1" ht="30" customHeight="1" x14ac:dyDescent="0.35">
      <c r="B92" s="29"/>
      <c r="C92" s="88" t="s">
        <v>87</v>
      </c>
      <c r="D92" s="89"/>
      <c r="E92" s="89"/>
      <c r="F92" s="89"/>
      <c r="G92" s="89"/>
      <c r="H92" s="89"/>
      <c r="I92" s="89"/>
      <c r="J92" s="89"/>
      <c r="K92" s="89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  <c r="AG92" s="131">
        <f>ROUND(AG87+AG90,2)</f>
        <v>0</v>
      </c>
      <c r="AH92" s="131"/>
      <c r="AI92" s="131"/>
      <c r="AJ92" s="131"/>
      <c r="AK92" s="131"/>
      <c r="AL92" s="131"/>
      <c r="AM92" s="131"/>
      <c r="AN92" s="131">
        <f>AN87+AN90</f>
        <v>0</v>
      </c>
      <c r="AO92" s="131"/>
      <c r="AP92" s="131"/>
      <c r="AQ92" s="30"/>
    </row>
    <row r="93" spans="1:76" s="1" customFormat="1" ht="7" customHeight="1" x14ac:dyDescent="0.35">
      <c r="B93" s="51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2"/>
      <c r="AN93" s="52"/>
      <c r="AO93" s="52"/>
      <c r="AP93" s="52"/>
      <c r="AQ93" s="53"/>
    </row>
  </sheetData>
  <mergeCells count="45">
    <mergeCell ref="L31:O31"/>
    <mergeCell ref="W31:AE31"/>
    <mergeCell ref="AK31:AO31"/>
    <mergeCell ref="C2:AP2"/>
    <mergeCell ref="C4:AP4"/>
    <mergeCell ref="K5:AO5"/>
    <mergeCell ref="K6:AO6"/>
    <mergeCell ref="E23:AN23"/>
    <mergeCell ref="L32:O32"/>
    <mergeCell ref="W32:AE32"/>
    <mergeCell ref="AK32:AO32"/>
    <mergeCell ref="L33:O33"/>
    <mergeCell ref="W33:AE33"/>
    <mergeCell ref="AK33:AO33"/>
    <mergeCell ref="L34:O34"/>
    <mergeCell ref="W34:AE34"/>
    <mergeCell ref="AK34:AO34"/>
    <mergeCell ref="L35:O35"/>
    <mergeCell ref="W35:AE35"/>
    <mergeCell ref="AK35:AO35"/>
    <mergeCell ref="X37:AB37"/>
    <mergeCell ref="AK37:AO37"/>
    <mergeCell ref="C76:AP76"/>
    <mergeCell ref="L78:AO78"/>
    <mergeCell ref="AM82:AP82"/>
    <mergeCell ref="D88:H88"/>
    <mergeCell ref="J88:AF88"/>
    <mergeCell ref="AG87:AM87"/>
    <mergeCell ref="AN87:AP87"/>
    <mergeCell ref="AS82:AT84"/>
    <mergeCell ref="AM83:AP83"/>
    <mergeCell ref="C85:G85"/>
    <mergeCell ref="I85:AF85"/>
    <mergeCell ref="AG85:AM85"/>
    <mergeCell ref="AN85:AP85"/>
    <mergeCell ref="AG90:AM90"/>
    <mergeCell ref="AN90:AP90"/>
    <mergeCell ref="AG92:AM92"/>
    <mergeCell ref="AN92:AP92"/>
    <mergeCell ref="AR2:BE2"/>
    <mergeCell ref="AN88:AP88"/>
    <mergeCell ref="AG88:AM88"/>
    <mergeCell ref="AK26:AO26"/>
    <mergeCell ref="AK27:AO27"/>
    <mergeCell ref="AK29:AO29"/>
  </mergeCells>
  <hyperlinks>
    <hyperlink ref="K1:S1" location="C2" display="1) Souhrnný list stavby"/>
    <hyperlink ref="W1:AF1" location="C87" display="2) Rekapitulace objektů"/>
    <hyperlink ref="A88" location="'D_1_4_3 - Vytápění'!C2" display="/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47"/>
  <sheetViews>
    <sheetView showGridLines="0" tabSelected="1" workbookViewId="0">
      <pane ySplit="1" topLeftCell="A9" activePane="bottomLeft" state="frozen"/>
      <selection pane="bottomLeft" activeCell="L140" sqref="L140"/>
    </sheetView>
  </sheetViews>
  <sheetFormatPr defaultRowHeight="12" x14ac:dyDescent="0.35"/>
  <cols>
    <col min="1" max="1" width="8.375" customWidth="1"/>
    <col min="2" max="2" width="1.625" customWidth="1"/>
    <col min="3" max="3" width="4.125" customWidth="1"/>
    <col min="4" max="4" width="4.375" customWidth="1"/>
    <col min="5" max="5" width="17.125" customWidth="1"/>
    <col min="6" max="7" width="11.125" customWidth="1"/>
    <col min="8" max="8" width="12.5" customWidth="1"/>
    <col min="9" max="9" width="7" customWidth="1"/>
    <col min="10" max="10" width="5.1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25" customWidth="1"/>
    <col min="18" max="18" width="1.625" customWidth="1"/>
    <col min="19" max="19" width="8.125" customWidth="1"/>
    <col min="20" max="20" width="29.625" hidden="1" customWidth="1"/>
    <col min="21" max="21" width="16.375" hidden="1" customWidth="1"/>
    <col min="22" max="22" width="12.375" hidden="1" customWidth="1"/>
    <col min="23" max="23" width="16.375" hidden="1" customWidth="1"/>
    <col min="24" max="24" width="12.125" hidden="1" customWidth="1"/>
    <col min="25" max="25" width="15" hidden="1" customWidth="1"/>
    <col min="26" max="26" width="11" hidden="1" customWidth="1"/>
    <col min="27" max="27" width="15" hidden="1" customWidth="1"/>
    <col min="28" max="28" width="16.375" hidden="1" customWidth="1"/>
    <col min="29" max="29" width="11" customWidth="1"/>
    <col min="30" max="30" width="15" customWidth="1"/>
    <col min="31" max="31" width="16.375" customWidth="1"/>
    <col min="44" max="65" width="9.375" hidden="1"/>
  </cols>
  <sheetData>
    <row r="1" spans="1:66" ht="21.75" customHeight="1" x14ac:dyDescent="0.35">
      <c r="A1" s="14"/>
      <c r="B1" s="11"/>
      <c r="C1" s="11"/>
      <c r="D1" s="12" t="s">
        <v>1</v>
      </c>
      <c r="E1" s="11"/>
      <c r="F1" s="13" t="s">
        <v>88</v>
      </c>
      <c r="G1" s="13"/>
      <c r="H1" s="172" t="s">
        <v>89</v>
      </c>
      <c r="I1" s="172"/>
      <c r="J1" s="172"/>
      <c r="K1" s="172"/>
      <c r="L1" s="13" t="s">
        <v>90</v>
      </c>
      <c r="M1" s="11"/>
      <c r="N1" s="11"/>
      <c r="O1" s="12" t="s">
        <v>91</v>
      </c>
      <c r="P1" s="11"/>
      <c r="Q1" s="11"/>
      <c r="R1" s="11"/>
      <c r="S1" s="13" t="s">
        <v>92</v>
      </c>
      <c r="T1" s="13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</row>
    <row r="2" spans="1:66" ht="37" customHeight="1" x14ac:dyDescent="0.35">
      <c r="C2" s="161" t="s">
        <v>7</v>
      </c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S2" s="132" t="s">
        <v>8</v>
      </c>
      <c r="T2" s="133"/>
      <c r="U2" s="133"/>
      <c r="V2" s="133"/>
      <c r="W2" s="133"/>
      <c r="X2" s="133"/>
      <c r="Y2" s="133"/>
      <c r="Z2" s="133"/>
      <c r="AA2" s="133"/>
      <c r="AB2" s="133"/>
      <c r="AC2" s="133"/>
      <c r="AT2" s="17" t="s">
        <v>83</v>
      </c>
    </row>
    <row r="3" spans="1:66" ht="7" customHeight="1" x14ac:dyDescent="0.35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20"/>
      <c r="AT3" s="17" t="s">
        <v>93</v>
      </c>
    </row>
    <row r="4" spans="1:66" ht="37" customHeight="1" x14ac:dyDescent="0.35">
      <c r="B4" s="21"/>
      <c r="C4" s="151" t="s">
        <v>94</v>
      </c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22"/>
      <c r="T4" s="16" t="s">
        <v>13</v>
      </c>
      <c r="AT4" s="17" t="s">
        <v>6</v>
      </c>
    </row>
    <row r="5" spans="1:66" ht="7" customHeight="1" x14ac:dyDescent="0.35">
      <c r="B5" s="21"/>
      <c r="R5" s="22"/>
    </row>
    <row r="6" spans="1:66" ht="25.4" customHeight="1" x14ac:dyDescent="0.35">
      <c r="B6" s="21"/>
      <c r="D6" s="26" t="s">
        <v>17</v>
      </c>
      <c r="F6" s="186" t="str">
        <f>'Rekapitulace stavby'!K6</f>
        <v>Zázemí zahradníků rozária</v>
      </c>
      <c r="G6" s="187"/>
      <c r="H6" s="187"/>
      <c r="I6" s="187"/>
      <c r="J6" s="187"/>
      <c r="K6" s="187"/>
      <c r="L6" s="187"/>
      <c r="M6" s="187"/>
      <c r="N6" s="187"/>
      <c r="O6" s="187"/>
      <c r="P6" s="187"/>
      <c r="R6" s="22"/>
    </row>
    <row r="7" spans="1:66" s="1" customFormat="1" ht="32.9" customHeight="1" x14ac:dyDescent="0.35">
      <c r="B7" s="29"/>
      <c r="D7" s="25" t="s">
        <v>95</v>
      </c>
      <c r="F7" s="164" t="s">
        <v>96</v>
      </c>
      <c r="G7" s="185"/>
      <c r="H7" s="185"/>
      <c r="I7" s="185"/>
      <c r="J7" s="185"/>
      <c r="K7" s="185"/>
      <c r="L7" s="185"/>
      <c r="M7" s="185"/>
      <c r="N7" s="185"/>
      <c r="O7" s="185"/>
      <c r="P7" s="185"/>
      <c r="R7" s="30"/>
    </row>
    <row r="8" spans="1:66" s="1" customFormat="1" ht="14.5" customHeight="1" x14ac:dyDescent="0.35">
      <c r="B8" s="29"/>
      <c r="D8" s="26" t="s">
        <v>19</v>
      </c>
      <c r="F8" s="24" t="s">
        <v>20</v>
      </c>
      <c r="M8" s="26" t="s">
        <v>21</v>
      </c>
      <c r="O8" s="24" t="s">
        <v>20</v>
      </c>
      <c r="R8" s="30"/>
    </row>
    <row r="9" spans="1:66" s="1" customFormat="1" ht="14.5" customHeight="1" x14ac:dyDescent="0.35">
      <c r="B9" s="29"/>
      <c r="D9" s="26" t="s">
        <v>22</v>
      </c>
      <c r="F9" s="24" t="s">
        <v>23</v>
      </c>
      <c r="M9" s="26" t="s">
        <v>24</v>
      </c>
      <c r="O9" s="188"/>
      <c r="P9" s="188"/>
      <c r="R9" s="30"/>
    </row>
    <row r="10" spans="1:66" s="1" customFormat="1" ht="10.9" customHeight="1" x14ac:dyDescent="0.35">
      <c r="B10" s="29"/>
      <c r="R10" s="30"/>
    </row>
    <row r="11" spans="1:66" s="1" customFormat="1" ht="14.5" customHeight="1" x14ac:dyDescent="0.35">
      <c r="B11" s="29"/>
      <c r="D11" s="26" t="s">
        <v>26</v>
      </c>
      <c r="M11" s="26" t="s">
        <v>27</v>
      </c>
      <c r="O11" s="163" t="str">
        <f>IF('Rekapitulace stavby'!AN10="","",'Rekapitulace stavby'!AN10)</f>
        <v/>
      </c>
      <c r="P11" s="163"/>
      <c r="R11" s="30"/>
    </row>
    <row r="12" spans="1:66" s="1" customFormat="1" ht="18" customHeight="1" x14ac:dyDescent="0.35">
      <c r="B12" s="29"/>
      <c r="E12" s="24" t="str">
        <f>IF('Rekapitulace stavby'!E11="","",'Rekapitulace stavby'!E11)</f>
        <v xml:space="preserve"> </v>
      </c>
      <c r="M12" s="26" t="s">
        <v>29</v>
      </c>
      <c r="O12" s="163" t="str">
        <f>IF('Rekapitulace stavby'!AN11="","",'Rekapitulace stavby'!AN11)</f>
        <v/>
      </c>
      <c r="P12" s="163"/>
      <c r="R12" s="30"/>
    </row>
    <row r="13" spans="1:66" s="1" customFormat="1" ht="7" customHeight="1" x14ac:dyDescent="0.35">
      <c r="B13" s="29"/>
      <c r="R13" s="30"/>
    </row>
    <row r="14" spans="1:66" s="1" customFormat="1" ht="14.5" customHeight="1" x14ac:dyDescent="0.35">
      <c r="B14" s="29"/>
      <c r="D14" s="26" t="s">
        <v>30</v>
      </c>
      <c r="M14" s="26" t="s">
        <v>27</v>
      </c>
      <c r="O14" s="163" t="str">
        <f>IF('Rekapitulace stavby'!AN13="","",'Rekapitulace stavby'!AN13)</f>
        <v/>
      </c>
      <c r="P14" s="163"/>
      <c r="R14" s="30"/>
    </row>
    <row r="15" spans="1:66" s="1" customFormat="1" ht="18" customHeight="1" x14ac:dyDescent="0.35">
      <c r="B15" s="29"/>
      <c r="E15" s="24" t="str">
        <f>IF('Rekapitulace stavby'!E14="","",'Rekapitulace stavby'!E14)</f>
        <v xml:space="preserve"> </v>
      </c>
      <c r="M15" s="26" t="s">
        <v>29</v>
      </c>
      <c r="O15" s="163" t="str">
        <f>IF('Rekapitulace stavby'!AN14="","",'Rekapitulace stavby'!AN14)</f>
        <v/>
      </c>
      <c r="P15" s="163"/>
      <c r="R15" s="30"/>
    </row>
    <row r="16" spans="1:66" s="1" customFormat="1" ht="7" customHeight="1" x14ac:dyDescent="0.35">
      <c r="B16" s="29"/>
      <c r="R16" s="30"/>
    </row>
    <row r="17" spans="2:18" s="1" customFormat="1" ht="14.5" customHeight="1" x14ac:dyDescent="0.35">
      <c r="B17" s="29"/>
      <c r="D17" s="26" t="s">
        <v>31</v>
      </c>
      <c r="M17" s="26" t="s">
        <v>27</v>
      </c>
      <c r="O17" s="163" t="str">
        <f>IF('Rekapitulace stavby'!AN16="","",'Rekapitulace stavby'!AN16)</f>
        <v/>
      </c>
      <c r="P17" s="163"/>
      <c r="R17" s="30"/>
    </row>
    <row r="18" spans="2:18" s="1" customFormat="1" ht="18" customHeight="1" x14ac:dyDescent="0.35">
      <c r="B18" s="29"/>
      <c r="E18" s="24" t="str">
        <f>IF('Rekapitulace stavby'!E17="","",'Rekapitulace stavby'!E17)</f>
        <v xml:space="preserve"> </v>
      </c>
      <c r="M18" s="26" t="s">
        <v>29</v>
      </c>
      <c r="O18" s="163" t="str">
        <f>IF('Rekapitulace stavby'!AN17="","",'Rekapitulace stavby'!AN17)</f>
        <v/>
      </c>
      <c r="P18" s="163"/>
      <c r="R18" s="30"/>
    </row>
    <row r="19" spans="2:18" s="1" customFormat="1" ht="7" customHeight="1" x14ac:dyDescent="0.35">
      <c r="B19" s="29"/>
      <c r="R19" s="30"/>
    </row>
    <row r="20" spans="2:18" s="1" customFormat="1" ht="14.5" customHeight="1" x14ac:dyDescent="0.35">
      <c r="B20" s="29"/>
      <c r="D20" s="26" t="s">
        <v>33</v>
      </c>
      <c r="M20" s="26" t="s">
        <v>27</v>
      </c>
      <c r="O20" s="163" t="str">
        <f>IF('Rekapitulace stavby'!AN19="","",'Rekapitulace stavby'!AN19)</f>
        <v/>
      </c>
      <c r="P20" s="163"/>
      <c r="R20" s="30"/>
    </row>
    <row r="21" spans="2:18" s="1" customFormat="1" ht="18" customHeight="1" x14ac:dyDescent="0.35">
      <c r="B21" s="29"/>
      <c r="E21" s="24" t="str">
        <f>IF('Rekapitulace stavby'!E20="","",'Rekapitulace stavby'!E20)</f>
        <v xml:space="preserve"> </v>
      </c>
      <c r="M21" s="26" t="s">
        <v>29</v>
      </c>
      <c r="O21" s="163" t="str">
        <f>IF('Rekapitulace stavby'!AN20="","",'Rekapitulace stavby'!AN20)</f>
        <v/>
      </c>
      <c r="P21" s="163"/>
      <c r="R21" s="30"/>
    </row>
    <row r="22" spans="2:18" s="1" customFormat="1" ht="7" customHeight="1" x14ac:dyDescent="0.35">
      <c r="B22" s="29"/>
      <c r="R22" s="30"/>
    </row>
    <row r="23" spans="2:18" s="1" customFormat="1" ht="14.5" customHeight="1" x14ac:dyDescent="0.35">
      <c r="B23" s="29"/>
      <c r="D23" s="26" t="s">
        <v>34</v>
      </c>
      <c r="R23" s="30"/>
    </row>
    <row r="24" spans="2:18" s="1" customFormat="1" ht="16.5" customHeight="1" x14ac:dyDescent="0.35">
      <c r="B24" s="29"/>
      <c r="E24" s="165" t="s">
        <v>20</v>
      </c>
      <c r="F24" s="165"/>
      <c r="G24" s="165"/>
      <c r="H24" s="165"/>
      <c r="I24" s="165"/>
      <c r="J24" s="165"/>
      <c r="K24" s="165"/>
      <c r="L24" s="165"/>
      <c r="R24" s="30"/>
    </row>
    <row r="25" spans="2:18" s="1" customFormat="1" ht="7" customHeight="1" x14ac:dyDescent="0.35">
      <c r="B25" s="29"/>
      <c r="R25" s="30"/>
    </row>
    <row r="26" spans="2:18" s="1" customFormat="1" ht="7" customHeight="1" x14ac:dyDescent="0.35">
      <c r="B26" s="29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R26" s="30"/>
    </row>
    <row r="27" spans="2:18" s="1" customFormat="1" ht="14.5" customHeight="1" x14ac:dyDescent="0.35">
      <c r="B27" s="29"/>
      <c r="D27" s="90" t="s">
        <v>97</v>
      </c>
      <c r="M27" s="158">
        <f>N88</f>
        <v>0</v>
      </c>
      <c r="N27" s="158"/>
      <c r="O27" s="158"/>
      <c r="P27" s="158"/>
      <c r="R27" s="30"/>
    </row>
    <row r="28" spans="2:18" s="1" customFormat="1" ht="14.5" customHeight="1" x14ac:dyDescent="0.35">
      <c r="B28" s="29"/>
      <c r="D28" s="28" t="s">
        <v>98</v>
      </c>
      <c r="M28" s="158">
        <f>N101</f>
        <v>0</v>
      </c>
      <c r="N28" s="158"/>
      <c r="O28" s="158"/>
      <c r="P28" s="158"/>
      <c r="R28" s="30"/>
    </row>
    <row r="29" spans="2:18" s="1" customFormat="1" ht="7" customHeight="1" x14ac:dyDescent="0.35">
      <c r="B29" s="29"/>
      <c r="R29" s="30"/>
    </row>
    <row r="30" spans="2:18" s="1" customFormat="1" ht="25.4" customHeight="1" x14ac:dyDescent="0.35">
      <c r="B30" s="29"/>
      <c r="D30" s="91" t="s">
        <v>37</v>
      </c>
      <c r="M30" s="194">
        <f>ROUND(M27+M28,2)</f>
        <v>0</v>
      </c>
      <c r="N30" s="185"/>
      <c r="O30" s="185"/>
      <c r="P30" s="185"/>
      <c r="R30" s="30"/>
    </row>
    <row r="31" spans="2:18" s="1" customFormat="1" ht="7" customHeight="1" x14ac:dyDescent="0.35">
      <c r="B31" s="29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R31" s="30"/>
    </row>
    <row r="32" spans="2:18" s="1" customFormat="1" ht="14.5" customHeight="1" x14ac:dyDescent="0.35">
      <c r="B32" s="29"/>
      <c r="D32" s="34" t="s">
        <v>38</v>
      </c>
      <c r="E32" s="34" t="s">
        <v>39</v>
      </c>
      <c r="F32" s="35">
        <v>0.21</v>
      </c>
      <c r="G32" s="92" t="s">
        <v>40</v>
      </c>
      <c r="H32" s="191">
        <f>ROUND((SUM(BE101:BE102)+SUM(BE120:BE146)), 2)</f>
        <v>0</v>
      </c>
      <c r="I32" s="185"/>
      <c r="J32" s="185"/>
      <c r="M32" s="191">
        <f>ROUND(ROUND((SUM(BE101:BE102)+SUM(BE120:BE146)), 2)*F32, 2)</f>
        <v>0</v>
      </c>
      <c r="N32" s="185"/>
      <c r="O32" s="185"/>
      <c r="P32" s="185"/>
      <c r="R32" s="30"/>
    </row>
    <row r="33" spans="2:18" s="1" customFormat="1" ht="14.5" customHeight="1" x14ac:dyDescent="0.35">
      <c r="B33" s="29"/>
      <c r="E33" s="34" t="s">
        <v>41</v>
      </c>
      <c r="F33" s="35">
        <v>0.15</v>
      </c>
      <c r="G33" s="92" t="s">
        <v>40</v>
      </c>
      <c r="H33" s="191">
        <f>ROUND((SUM(BF101:BF102)+SUM(BF120:BF146)), 2)</f>
        <v>0</v>
      </c>
      <c r="I33" s="185"/>
      <c r="J33" s="185"/>
      <c r="M33" s="191">
        <f>ROUND(ROUND((SUM(BF101:BF102)+SUM(BF120:BF146)), 2)*F33, 2)</f>
        <v>0</v>
      </c>
      <c r="N33" s="185"/>
      <c r="O33" s="185"/>
      <c r="P33" s="185"/>
      <c r="R33" s="30"/>
    </row>
    <row r="34" spans="2:18" s="1" customFormat="1" ht="14.5" hidden="1" customHeight="1" x14ac:dyDescent="0.35">
      <c r="B34" s="29"/>
      <c r="E34" s="34" t="s">
        <v>42</v>
      </c>
      <c r="F34" s="35">
        <v>0.21</v>
      </c>
      <c r="G34" s="92" t="s">
        <v>40</v>
      </c>
      <c r="H34" s="191">
        <f>ROUND((SUM(BG101:BG102)+SUM(BG120:BG146)), 2)</f>
        <v>0</v>
      </c>
      <c r="I34" s="185"/>
      <c r="J34" s="185"/>
      <c r="M34" s="191">
        <v>0</v>
      </c>
      <c r="N34" s="185"/>
      <c r="O34" s="185"/>
      <c r="P34" s="185"/>
      <c r="R34" s="30"/>
    </row>
    <row r="35" spans="2:18" s="1" customFormat="1" ht="14.5" hidden="1" customHeight="1" x14ac:dyDescent="0.35">
      <c r="B35" s="29"/>
      <c r="E35" s="34" t="s">
        <v>43</v>
      </c>
      <c r="F35" s="35">
        <v>0.15</v>
      </c>
      <c r="G35" s="92" t="s">
        <v>40</v>
      </c>
      <c r="H35" s="191">
        <f>ROUND((SUM(BH101:BH102)+SUM(BH120:BH146)), 2)</f>
        <v>0</v>
      </c>
      <c r="I35" s="185"/>
      <c r="J35" s="185"/>
      <c r="M35" s="191">
        <v>0</v>
      </c>
      <c r="N35" s="185"/>
      <c r="O35" s="185"/>
      <c r="P35" s="185"/>
      <c r="R35" s="30"/>
    </row>
    <row r="36" spans="2:18" s="1" customFormat="1" ht="14.5" hidden="1" customHeight="1" x14ac:dyDescent="0.35">
      <c r="B36" s="29"/>
      <c r="E36" s="34" t="s">
        <v>44</v>
      </c>
      <c r="F36" s="35">
        <v>0</v>
      </c>
      <c r="G36" s="92" t="s">
        <v>40</v>
      </c>
      <c r="H36" s="191">
        <f>ROUND((SUM(BI101:BI102)+SUM(BI120:BI146)), 2)</f>
        <v>0</v>
      </c>
      <c r="I36" s="185"/>
      <c r="J36" s="185"/>
      <c r="M36" s="191">
        <v>0</v>
      </c>
      <c r="N36" s="185"/>
      <c r="O36" s="185"/>
      <c r="P36" s="185"/>
      <c r="R36" s="30"/>
    </row>
    <row r="37" spans="2:18" s="1" customFormat="1" ht="7" customHeight="1" x14ac:dyDescent="0.35">
      <c r="B37" s="29"/>
      <c r="R37" s="30"/>
    </row>
    <row r="38" spans="2:18" s="1" customFormat="1" ht="25.4" customHeight="1" x14ac:dyDescent="0.35">
      <c r="B38" s="29"/>
      <c r="C38" s="89"/>
      <c r="D38" s="93" t="s">
        <v>45</v>
      </c>
      <c r="E38" s="65"/>
      <c r="F38" s="65"/>
      <c r="G38" s="94" t="s">
        <v>46</v>
      </c>
      <c r="H38" s="95" t="s">
        <v>47</v>
      </c>
      <c r="I38" s="65"/>
      <c r="J38" s="65"/>
      <c r="K38" s="65"/>
      <c r="L38" s="192">
        <f>SUM(M30:M36)</f>
        <v>0</v>
      </c>
      <c r="M38" s="192"/>
      <c r="N38" s="192"/>
      <c r="O38" s="192"/>
      <c r="P38" s="193"/>
      <c r="Q38" s="89"/>
      <c r="R38" s="30"/>
    </row>
    <row r="39" spans="2:18" s="1" customFormat="1" ht="14.5" customHeight="1" x14ac:dyDescent="0.35">
      <c r="B39" s="29"/>
      <c r="R39" s="30"/>
    </row>
    <row r="40" spans="2:18" s="1" customFormat="1" ht="14.5" customHeight="1" x14ac:dyDescent="0.35">
      <c r="B40" s="29"/>
      <c r="R40" s="30"/>
    </row>
    <row r="41" spans="2:18" x14ac:dyDescent="0.35">
      <c r="B41" s="21"/>
      <c r="R41" s="22"/>
    </row>
    <row r="42" spans="2:18" x14ac:dyDescent="0.35">
      <c r="B42" s="21"/>
      <c r="R42" s="22"/>
    </row>
    <row r="43" spans="2:18" x14ac:dyDescent="0.35">
      <c r="B43" s="21"/>
      <c r="R43" s="22"/>
    </row>
    <row r="44" spans="2:18" x14ac:dyDescent="0.35">
      <c r="B44" s="21"/>
      <c r="R44" s="22"/>
    </row>
    <row r="45" spans="2:18" x14ac:dyDescent="0.35">
      <c r="B45" s="21"/>
      <c r="R45" s="22"/>
    </row>
    <row r="46" spans="2:18" x14ac:dyDescent="0.35">
      <c r="B46" s="21"/>
      <c r="R46" s="22"/>
    </row>
    <row r="47" spans="2:18" x14ac:dyDescent="0.35">
      <c r="B47" s="21"/>
      <c r="R47" s="22"/>
    </row>
    <row r="48" spans="2:18" x14ac:dyDescent="0.35">
      <c r="B48" s="21"/>
      <c r="R48" s="22"/>
    </row>
    <row r="49" spans="2:18" x14ac:dyDescent="0.35">
      <c r="B49" s="21"/>
      <c r="R49" s="22"/>
    </row>
    <row r="50" spans="2:18" s="1" customFormat="1" ht="13.5" x14ac:dyDescent="0.35">
      <c r="B50" s="29"/>
      <c r="D50" s="42" t="s">
        <v>48</v>
      </c>
      <c r="E50" s="43"/>
      <c r="F50" s="43"/>
      <c r="G50" s="43"/>
      <c r="H50" s="44"/>
      <c r="J50" s="42" t="s">
        <v>49</v>
      </c>
      <c r="K50" s="43"/>
      <c r="L50" s="43"/>
      <c r="M50" s="43"/>
      <c r="N50" s="43"/>
      <c r="O50" s="43"/>
      <c r="P50" s="44"/>
      <c r="R50" s="30"/>
    </row>
    <row r="51" spans="2:18" x14ac:dyDescent="0.35">
      <c r="B51" s="21"/>
      <c r="D51" s="45"/>
      <c r="H51" s="46"/>
      <c r="J51" s="45"/>
      <c r="P51" s="46"/>
      <c r="R51" s="22"/>
    </row>
    <row r="52" spans="2:18" x14ac:dyDescent="0.35">
      <c r="B52" s="21"/>
      <c r="D52" s="45"/>
      <c r="H52" s="46"/>
      <c r="J52" s="45"/>
      <c r="P52" s="46"/>
      <c r="R52" s="22"/>
    </row>
    <row r="53" spans="2:18" x14ac:dyDescent="0.35">
      <c r="B53" s="21"/>
      <c r="D53" s="45"/>
      <c r="H53" s="46"/>
      <c r="J53" s="45"/>
      <c r="P53" s="46"/>
      <c r="R53" s="22"/>
    </row>
    <row r="54" spans="2:18" x14ac:dyDescent="0.35">
      <c r="B54" s="21"/>
      <c r="D54" s="45"/>
      <c r="H54" s="46"/>
      <c r="J54" s="45"/>
      <c r="P54" s="46"/>
      <c r="R54" s="22"/>
    </row>
    <row r="55" spans="2:18" x14ac:dyDescent="0.35">
      <c r="B55" s="21"/>
      <c r="D55" s="45"/>
      <c r="H55" s="46"/>
      <c r="J55" s="45"/>
      <c r="P55" s="46"/>
      <c r="R55" s="22"/>
    </row>
    <row r="56" spans="2:18" x14ac:dyDescent="0.35">
      <c r="B56" s="21"/>
      <c r="D56" s="45"/>
      <c r="H56" s="46"/>
      <c r="J56" s="45"/>
      <c r="P56" s="46"/>
      <c r="R56" s="22"/>
    </row>
    <row r="57" spans="2:18" x14ac:dyDescent="0.35">
      <c r="B57" s="21"/>
      <c r="D57" s="45"/>
      <c r="H57" s="46"/>
      <c r="J57" s="45"/>
      <c r="P57" s="46"/>
      <c r="R57" s="22"/>
    </row>
    <row r="58" spans="2:18" x14ac:dyDescent="0.35">
      <c r="B58" s="21"/>
      <c r="D58" s="45"/>
      <c r="H58" s="46"/>
      <c r="J58" s="45"/>
      <c r="P58" s="46"/>
      <c r="R58" s="22"/>
    </row>
    <row r="59" spans="2:18" s="1" customFormat="1" ht="13.5" x14ac:dyDescent="0.35">
      <c r="B59" s="29"/>
      <c r="D59" s="47" t="s">
        <v>50</v>
      </c>
      <c r="E59" s="48"/>
      <c r="F59" s="48"/>
      <c r="G59" s="49" t="s">
        <v>51</v>
      </c>
      <c r="H59" s="50"/>
      <c r="J59" s="47" t="s">
        <v>50</v>
      </c>
      <c r="K59" s="48"/>
      <c r="L59" s="48"/>
      <c r="M59" s="48"/>
      <c r="N59" s="49" t="s">
        <v>51</v>
      </c>
      <c r="O59" s="48"/>
      <c r="P59" s="50"/>
      <c r="R59" s="30"/>
    </row>
    <row r="60" spans="2:18" x14ac:dyDescent="0.35">
      <c r="B60" s="21"/>
      <c r="R60" s="22"/>
    </row>
    <row r="61" spans="2:18" s="1" customFormat="1" ht="13.5" x14ac:dyDescent="0.35">
      <c r="B61" s="29"/>
      <c r="D61" s="42" t="s">
        <v>52</v>
      </c>
      <c r="E61" s="43"/>
      <c r="F61" s="43"/>
      <c r="G61" s="43"/>
      <c r="H61" s="44"/>
      <c r="J61" s="42" t="s">
        <v>53</v>
      </c>
      <c r="K61" s="43"/>
      <c r="L61" s="43"/>
      <c r="M61" s="43"/>
      <c r="N61" s="43"/>
      <c r="O61" s="43"/>
      <c r="P61" s="44"/>
      <c r="R61" s="30"/>
    </row>
    <row r="62" spans="2:18" x14ac:dyDescent="0.35">
      <c r="B62" s="21"/>
      <c r="D62" s="45"/>
      <c r="H62" s="46"/>
      <c r="J62" s="45"/>
      <c r="P62" s="46"/>
      <c r="R62" s="22"/>
    </row>
    <row r="63" spans="2:18" x14ac:dyDescent="0.35">
      <c r="B63" s="21"/>
      <c r="D63" s="45"/>
      <c r="H63" s="46"/>
      <c r="J63" s="45"/>
      <c r="P63" s="46"/>
      <c r="R63" s="22"/>
    </row>
    <row r="64" spans="2:18" x14ac:dyDescent="0.35">
      <c r="B64" s="21"/>
      <c r="D64" s="45"/>
      <c r="H64" s="46"/>
      <c r="J64" s="45"/>
      <c r="P64" s="46"/>
      <c r="R64" s="22"/>
    </row>
    <row r="65" spans="2:18" x14ac:dyDescent="0.35">
      <c r="B65" s="21"/>
      <c r="D65" s="45"/>
      <c r="H65" s="46"/>
      <c r="J65" s="45"/>
      <c r="P65" s="46"/>
      <c r="R65" s="22"/>
    </row>
    <row r="66" spans="2:18" x14ac:dyDescent="0.35">
      <c r="B66" s="21"/>
      <c r="D66" s="45"/>
      <c r="H66" s="46"/>
      <c r="J66" s="45"/>
      <c r="P66" s="46"/>
      <c r="R66" s="22"/>
    </row>
    <row r="67" spans="2:18" x14ac:dyDescent="0.35">
      <c r="B67" s="21"/>
      <c r="D67" s="45"/>
      <c r="H67" s="46"/>
      <c r="J67" s="45"/>
      <c r="P67" s="46"/>
      <c r="R67" s="22"/>
    </row>
    <row r="68" spans="2:18" x14ac:dyDescent="0.35">
      <c r="B68" s="21"/>
      <c r="D68" s="45"/>
      <c r="H68" s="46"/>
      <c r="J68" s="45"/>
      <c r="P68" s="46"/>
      <c r="R68" s="22"/>
    </row>
    <row r="69" spans="2:18" x14ac:dyDescent="0.35">
      <c r="B69" s="21"/>
      <c r="D69" s="45"/>
      <c r="H69" s="46"/>
      <c r="J69" s="45"/>
      <c r="P69" s="46"/>
      <c r="R69" s="22"/>
    </row>
    <row r="70" spans="2:18" s="1" customFormat="1" ht="13.5" x14ac:dyDescent="0.35">
      <c r="B70" s="29"/>
      <c r="D70" s="47" t="s">
        <v>50</v>
      </c>
      <c r="E70" s="48"/>
      <c r="F70" s="48"/>
      <c r="G70" s="49" t="s">
        <v>51</v>
      </c>
      <c r="H70" s="50"/>
      <c r="J70" s="47" t="s">
        <v>50</v>
      </c>
      <c r="K70" s="48"/>
      <c r="L70" s="48"/>
      <c r="M70" s="48"/>
      <c r="N70" s="49" t="s">
        <v>51</v>
      </c>
      <c r="O70" s="48"/>
      <c r="P70" s="50"/>
      <c r="R70" s="30"/>
    </row>
    <row r="71" spans="2:18" s="1" customFormat="1" ht="14.5" customHeight="1" x14ac:dyDescent="0.35">
      <c r="B71" s="51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3"/>
    </row>
    <row r="75" spans="2:18" s="1" customFormat="1" ht="7" customHeight="1" x14ac:dyDescent="0.35">
      <c r="B75" s="54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6"/>
    </row>
    <row r="76" spans="2:18" s="1" customFormat="1" ht="37" customHeight="1" x14ac:dyDescent="0.35">
      <c r="B76" s="29"/>
      <c r="C76" s="151" t="s">
        <v>99</v>
      </c>
      <c r="D76" s="152"/>
      <c r="E76" s="152"/>
      <c r="F76" s="152"/>
      <c r="G76" s="152"/>
      <c r="H76" s="152"/>
      <c r="I76" s="152"/>
      <c r="J76" s="152"/>
      <c r="K76" s="152"/>
      <c r="L76" s="152"/>
      <c r="M76" s="152"/>
      <c r="N76" s="152"/>
      <c r="O76" s="152"/>
      <c r="P76" s="152"/>
      <c r="Q76" s="152"/>
      <c r="R76" s="30"/>
    </row>
    <row r="77" spans="2:18" s="1" customFormat="1" ht="7" customHeight="1" x14ac:dyDescent="0.35">
      <c r="B77" s="29"/>
      <c r="R77" s="30"/>
    </row>
    <row r="78" spans="2:18" s="1" customFormat="1" ht="30" customHeight="1" x14ac:dyDescent="0.35">
      <c r="B78" s="29"/>
      <c r="C78" s="26" t="s">
        <v>17</v>
      </c>
      <c r="F78" s="186" t="str">
        <f>F6</f>
        <v>Zázemí zahradníků rozária</v>
      </c>
      <c r="G78" s="187"/>
      <c r="H78" s="187"/>
      <c r="I78" s="187"/>
      <c r="J78" s="187"/>
      <c r="K78" s="187"/>
      <c r="L78" s="187"/>
      <c r="M78" s="187"/>
      <c r="N78" s="187"/>
      <c r="O78" s="187"/>
      <c r="P78" s="187"/>
      <c r="R78" s="30"/>
    </row>
    <row r="79" spans="2:18" s="1" customFormat="1" ht="37" customHeight="1" x14ac:dyDescent="0.35">
      <c r="B79" s="29"/>
      <c r="C79" s="60" t="s">
        <v>95</v>
      </c>
      <c r="F79" s="153" t="str">
        <f>F7</f>
        <v>D_1_4_3 - Vytápění</v>
      </c>
      <c r="G79" s="185"/>
      <c r="H79" s="185"/>
      <c r="I79" s="185"/>
      <c r="J79" s="185"/>
      <c r="K79" s="185"/>
      <c r="L79" s="185"/>
      <c r="M79" s="185"/>
      <c r="N79" s="185"/>
      <c r="O79" s="185"/>
      <c r="P79" s="185"/>
      <c r="R79" s="30"/>
    </row>
    <row r="80" spans="2:18" s="1" customFormat="1" ht="7" customHeight="1" x14ac:dyDescent="0.35">
      <c r="B80" s="29"/>
      <c r="R80" s="30"/>
    </row>
    <row r="81" spans="2:47" s="1" customFormat="1" ht="18" customHeight="1" x14ac:dyDescent="0.35">
      <c r="B81" s="29"/>
      <c r="C81" s="26" t="s">
        <v>22</v>
      </c>
      <c r="F81" s="24" t="str">
        <f>F9</f>
        <v>Olomouc</v>
      </c>
      <c r="K81" s="26" t="s">
        <v>24</v>
      </c>
      <c r="M81" s="188" t="str">
        <f>IF(O9="","",O9)</f>
        <v/>
      </c>
      <c r="N81" s="188"/>
      <c r="O81" s="188"/>
      <c r="P81" s="188"/>
      <c r="R81" s="30"/>
    </row>
    <row r="82" spans="2:47" s="1" customFormat="1" ht="7" customHeight="1" x14ac:dyDescent="0.35">
      <c r="B82" s="29"/>
      <c r="R82" s="30"/>
    </row>
    <row r="83" spans="2:47" s="1" customFormat="1" x14ac:dyDescent="0.35">
      <c r="B83" s="29"/>
      <c r="C83" s="26" t="s">
        <v>26</v>
      </c>
      <c r="F83" s="24" t="str">
        <f>E12</f>
        <v xml:space="preserve"> </v>
      </c>
      <c r="K83" s="26" t="s">
        <v>31</v>
      </c>
      <c r="M83" s="163" t="str">
        <f>E18</f>
        <v xml:space="preserve"> </v>
      </c>
      <c r="N83" s="163"/>
      <c r="O83" s="163"/>
      <c r="P83" s="163"/>
      <c r="Q83" s="163"/>
      <c r="R83" s="30"/>
    </row>
    <row r="84" spans="2:47" s="1" customFormat="1" ht="14.5" customHeight="1" x14ac:dyDescent="0.35">
      <c r="B84" s="29"/>
      <c r="C84" s="26" t="s">
        <v>30</v>
      </c>
      <c r="F84" s="24" t="str">
        <f>IF(E15="","",E15)</f>
        <v xml:space="preserve"> </v>
      </c>
      <c r="K84" s="26" t="s">
        <v>33</v>
      </c>
      <c r="M84" s="163" t="str">
        <f>E21</f>
        <v xml:space="preserve"> </v>
      </c>
      <c r="N84" s="163"/>
      <c r="O84" s="163"/>
      <c r="P84" s="163"/>
      <c r="Q84" s="163"/>
      <c r="R84" s="30"/>
    </row>
    <row r="85" spans="2:47" s="1" customFormat="1" ht="10.4" customHeight="1" x14ac:dyDescent="0.35">
      <c r="B85" s="29"/>
      <c r="R85" s="30"/>
    </row>
    <row r="86" spans="2:47" s="1" customFormat="1" ht="29.25" customHeight="1" x14ac:dyDescent="0.35">
      <c r="B86" s="29"/>
      <c r="C86" s="189" t="s">
        <v>100</v>
      </c>
      <c r="D86" s="190"/>
      <c r="E86" s="190"/>
      <c r="F86" s="190"/>
      <c r="G86" s="190"/>
      <c r="H86" s="89"/>
      <c r="I86" s="89"/>
      <c r="J86" s="89"/>
      <c r="K86" s="89"/>
      <c r="L86" s="89"/>
      <c r="M86" s="89"/>
      <c r="N86" s="189" t="s">
        <v>101</v>
      </c>
      <c r="O86" s="190"/>
      <c r="P86" s="190"/>
      <c r="Q86" s="190"/>
      <c r="R86" s="30"/>
    </row>
    <row r="87" spans="2:47" s="1" customFormat="1" ht="10.4" customHeight="1" x14ac:dyDescent="0.35">
      <c r="B87" s="29"/>
      <c r="R87" s="30"/>
    </row>
    <row r="88" spans="2:47" s="1" customFormat="1" ht="29.25" customHeight="1" x14ac:dyDescent="0.35">
      <c r="B88" s="29"/>
      <c r="C88" s="96" t="s">
        <v>102</v>
      </c>
      <c r="N88" s="130">
        <f>N120</f>
        <v>0</v>
      </c>
      <c r="O88" s="183"/>
      <c r="P88" s="183"/>
      <c r="Q88" s="183"/>
      <c r="R88" s="30"/>
      <c r="AU88" s="17" t="s">
        <v>103</v>
      </c>
    </row>
    <row r="89" spans="2:47" s="6" customFormat="1" ht="25" customHeight="1" x14ac:dyDescent="0.35">
      <c r="B89" s="97"/>
      <c r="D89" s="98" t="s">
        <v>104</v>
      </c>
      <c r="N89" s="179">
        <f>N121</f>
        <v>0</v>
      </c>
      <c r="O89" s="180"/>
      <c r="P89" s="180"/>
      <c r="Q89" s="180"/>
      <c r="R89" s="99"/>
    </row>
    <row r="90" spans="2:47" s="7" customFormat="1" ht="19.899999999999999" customHeight="1" x14ac:dyDescent="0.35">
      <c r="B90" s="100"/>
      <c r="D90" s="101" t="s">
        <v>105</v>
      </c>
      <c r="N90" s="181">
        <f>N122</f>
        <v>0</v>
      </c>
      <c r="O90" s="182"/>
      <c r="P90" s="182"/>
      <c r="Q90" s="182"/>
      <c r="R90" s="102"/>
    </row>
    <row r="91" spans="2:47" s="7" customFormat="1" ht="19.899999999999999" customHeight="1" x14ac:dyDescent="0.35">
      <c r="B91" s="100"/>
      <c r="D91" s="101" t="s">
        <v>106</v>
      </c>
      <c r="N91" s="181">
        <f>N124</f>
        <v>0</v>
      </c>
      <c r="O91" s="182"/>
      <c r="P91" s="182"/>
      <c r="Q91" s="182"/>
      <c r="R91" s="102"/>
    </row>
    <row r="92" spans="2:47" s="6" customFormat="1" ht="25" customHeight="1" x14ac:dyDescent="0.35">
      <c r="B92" s="97"/>
      <c r="D92" s="98" t="s">
        <v>107</v>
      </c>
      <c r="N92" s="179">
        <f>N126</f>
        <v>0</v>
      </c>
      <c r="O92" s="180"/>
      <c r="P92" s="180"/>
      <c r="Q92" s="180"/>
      <c r="R92" s="99"/>
    </row>
    <row r="93" spans="2:47" s="7" customFormat="1" ht="19.899999999999999" customHeight="1" x14ac:dyDescent="0.35">
      <c r="B93" s="100"/>
      <c r="D93" s="101" t="s">
        <v>108</v>
      </c>
      <c r="N93" s="181">
        <f>N127</f>
        <v>0</v>
      </c>
      <c r="O93" s="182"/>
      <c r="P93" s="182"/>
      <c r="Q93" s="182"/>
      <c r="R93" s="102"/>
    </row>
    <row r="94" spans="2:47" s="7" customFormat="1" ht="19.899999999999999" customHeight="1" x14ac:dyDescent="0.35">
      <c r="B94" s="100"/>
      <c r="D94" s="101" t="s">
        <v>109</v>
      </c>
      <c r="N94" s="181">
        <f>N129</f>
        <v>0</v>
      </c>
      <c r="O94" s="182"/>
      <c r="P94" s="182"/>
      <c r="Q94" s="182"/>
      <c r="R94" s="102"/>
    </row>
    <row r="95" spans="2:47" s="7" customFormat="1" ht="19.899999999999999" customHeight="1" x14ac:dyDescent="0.35">
      <c r="B95" s="100"/>
      <c r="D95" s="101" t="s">
        <v>110</v>
      </c>
      <c r="N95" s="181">
        <f>N131</f>
        <v>0</v>
      </c>
      <c r="O95" s="182"/>
      <c r="P95" s="182"/>
      <c r="Q95" s="182"/>
      <c r="R95" s="102"/>
    </row>
    <row r="96" spans="2:47" s="7" customFormat="1" ht="19.899999999999999" customHeight="1" x14ac:dyDescent="0.35">
      <c r="B96" s="100"/>
      <c r="D96" s="101" t="s">
        <v>111</v>
      </c>
      <c r="N96" s="181">
        <f>N140</f>
        <v>0</v>
      </c>
      <c r="O96" s="182"/>
      <c r="P96" s="182"/>
      <c r="Q96" s="182"/>
      <c r="R96" s="102"/>
    </row>
    <row r="97" spans="2:21" s="7" customFormat="1" ht="19.899999999999999" customHeight="1" x14ac:dyDescent="0.35">
      <c r="B97" s="100"/>
      <c r="D97" s="101" t="s">
        <v>112</v>
      </c>
      <c r="N97" s="181">
        <f>N142</f>
        <v>0</v>
      </c>
      <c r="O97" s="182"/>
      <c r="P97" s="182"/>
      <c r="Q97" s="182"/>
      <c r="R97" s="102"/>
    </row>
    <row r="98" spans="2:21" s="6" customFormat="1" ht="25" customHeight="1" x14ac:dyDescent="0.35">
      <c r="B98" s="97"/>
      <c r="D98" s="98" t="s">
        <v>113</v>
      </c>
      <c r="N98" s="179">
        <f>N144</f>
        <v>0</v>
      </c>
      <c r="O98" s="180"/>
      <c r="P98" s="180"/>
      <c r="Q98" s="180"/>
      <c r="R98" s="99"/>
    </row>
    <row r="99" spans="2:21" s="7" customFormat="1" ht="19.899999999999999" customHeight="1" x14ac:dyDescent="0.35">
      <c r="B99" s="100"/>
      <c r="D99" s="101" t="s">
        <v>114</v>
      </c>
      <c r="N99" s="181">
        <f>N145</f>
        <v>0</v>
      </c>
      <c r="O99" s="182"/>
      <c r="P99" s="182"/>
      <c r="Q99" s="182"/>
      <c r="R99" s="102"/>
    </row>
    <row r="100" spans="2:21" s="1" customFormat="1" ht="21.75" customHeight="1" x14ac:dyDescent="0.35">
      <c r="B100" s="29"/>
      <c r="R100" s="30"/>
    </row>
    <row r="101" spans="2:21" s="1" customFormat="1" ht="29.25" customHeight="1" x14ac:dyDescent="0.35">
      <c r="B101" s="29"/>
      <c r="C101" s="96" t="s">
        <v>115</v>
      </c>
      <c r="N101" s="183">
        <v>0</v>
      </c>
      <c r="O101" s="184"/>
      <c r="P101" s="184"/>
      <c r="Q101" s="184"/>
      <c r="R101" s="30"/>
      <c r="T101" s="103"/>
      <c r="U101" s="104" t="s">
        <v>38</v>
      </c>
    </row>
    <row r="102" spans="2:21" s="1" customFormat="1" ht="18" customHeight="1" x14ac:dyDescent="0.35">
      <c r="B102" s="29"/>
      <c r="R102" s="30"/>
    </row>
    <row r="103" spans="2:21" s="1" customFormat="1" ht="29.25" customHeight="1" x14ac:dyDescent="0.35">
      <c r="B103" s="29"/>
      <c r="C103" s="88" t="s">
        <v>87</v>
      </c>
      <c r="D103" s="89"/>
      <c r="E103" s="89"/>
      <c r="F103" s="89"/>
      <c r="G103" s="89"/>
      <c r="H103" s="89"/>
      <c r="I103" s="89"/>
      <c r="J103" s="89"/>
      <c r="K103" s="89"/>
      <c r="L103" s="131">
        <f>ROUND(SUM(N88+N101),2)</f>
        <v>0</v>
      </c>
      <c r="M103" s="131"/>
      <c r="N103" s="131"/>
      <c r="O103" s="131"/>
      <c r="P103" s="131"/>
      <c r="Q103" s="131"/>
      <c r="R103" s="30"/>
    </row>
    <row r="104" spans="2:21" s="1" customFormat="1" ht="7" customHeight="1" x14ac:dyDescent="0.35">
      <c r="B104" s="51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3"/>
    </row>
    <row r="108" spans="2:21" s="1" customFormat="1" ht="7" customHeight="1" x14ac:dyDescent="0.35">
      <c r="B108" s="54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6"/>
    </row>
    <row r="109" spans="2:21" s="1" customFormat="1" ht="37" customHeight="1" x14ac:dyDescent="0.35">
      <c r="B109" s="29"/>
      <c r="C109" s="151" t="s">
        <v>116</v>
      </c>
      <c r="D109" s="185"/>
      <c r="E109" s="185"/>
      <c r="F109" s="185"/>
      <c r="G109" s="185"/>
      <c r="H109" s="185"/>
      <c r="I109" s="185"/>
      <c r="J109" s="185"/>
      <c r="K109" s="185"/>
      <c r="L109" s="185"/>
      <c r="M109" s="185"/>
      <c r="N109" s="185"/>
      <c r="O109" s="185"/>
      <c r="P109" s="185"/>
      <c r="Q109" s="185"/>
      <c r="R109" s="30"/>
    </row>
    <row r="110" spans="2:21" s="1" customFormat="1" ht="7" customHeight="1" x14ac:dyDescent="0.35">
      <c r="B110" s="29"/>
      <c r="R110" s="30"/>
    </row>
    <row r="111" spans="2:21" s="1" customFormat="1" ht="30" customHeight="1" x14ac:dyDescent="0.35">
      <c r="B111" s="29"/>
      <c r="C111" s="26" t="s">
        <v>17</v>
      </c>
      <c r="F111" s="186" t="str">
        <f>F6</f>
        <v>Zázemí zahradníků rozária</v>
      </c>
      <c r="G111" s="187"/>
      <c r="H111" s="187"/>
      <c r="I111" s="187"/>
      <c r="J111" s="187"/>
      <c r="K111" s="187"/>
      <c r="L111" s="187"/>
      <c r="M111" s="187"/>
      <c r="N111" s="187"/>
      <c r="O111" s="187"/>
      <c r="P111" s="187"/>
      <c r="R111" s="30"/>
    </row>
    <row r="112" spans="2:21" s="1" customFormat="1" ht="37" customHeight="1" x14ac:dyDescent="0.35">
      <c r="B112" s="29"/>
      <c r="C112" s="60" t="s">
        <v>95</v>
      </c>
      <c r="F112" s="153" t="str">
        <f>F7</f>
        <v>D_1_4_3 - Vytápění</v>
      </c>
      <c r="G112" s="185"/>
      <c r="H112" s="185"/>
      <c r="I112" s="185"/>
      <c r="J112" s="185"/>
      <c r="K112" s="185"/>
      <c r="L112" s="185"/>
      <c r="M112" s="185"/>
      <c r="N112" s="185"/>
      <c r="O112" s="185"/>
      <c r="P112" s="185"/>
      <c r="R112" s="30"/>
    </row>
    <row r="113" spans="2:65" s="1" customFormat="1" ht="7" customHeight="1" x14ac:dyDescent="0.35">
      <c r="B113" s="29"/>
      <c r="R113" s="30"/>
    </row>
    <row r="114" spans="2:65" s="1" customFormat="1" ht="18" customHeight="1" x14ac:dyDescent="0.35">
      <c r="B114" s="29"/>
      <c r="C114" s="26" t="s">
        <v>22</v>
      </c>
      <c r="F114" s="24" t="str">
        <f>F9</f>
        <v>Olomouc</v>
      </c>
      <c r="K114" s="26" t="s">
        <v>24</v>
      </c>
      <c r="M114" s="188" t="str">
        <f>IF(O9="","",O9)</f>
        <v/>
      </c>
      <c r="N114" s="188"/>
      <c r="O114" s="188"/>
      <c r="P114" s="188"/>
      <c r="R114" s="30"/>
    </row>
    <row r="115" spans="2:65" s="1" customFormat="1" ht="7" customHeight="1" x14ac:dyDescent="0.35">
      <c r="B115" s="29"/>
      <c r="R115" s="30"/>
    </row>
    <row r="116" spans="2:65" s="1" customFormat="1" x14ac:dyDescent="0.35">
      <c r="B116" s="29"/>
      <c r="C116" s="26" t="s">
        <v>26</v>
      </c>
      <c r="F116" s="24" t="str">
        <f>E12</f>
        <v xml:space="preserve"> </v>
      </c>
      <c r="K116" s="26" t="s">
        <v>31</v>
      </c>
      <c r="M116" s="163" t="str">
        <f>E18</f>
        <v xml:space="preserve"> </v>
      </c>
      <c r="N116" s="163"/>
      <c r="O116" s="163"/>
      <c r="P116" s="163"/>
      <c r="Q116" s="163"/>
      <c r="R116" s="30"/>
    </row>
    <row r="117" spans="2:65" s="1" customFormat="1" ht="14.5" customHeight="1" x14ac:dyDescent="0.35">
      <c r="B117" s="29"/>
      <c r="C117" s="26" t="s">
        <v>30</v>
      </c>
      <c r="F117" s="24" t="str">
        <f>IF(E15="","",E15)</f>
        <v xml:space="preserve"> </v>
      </c>
      <c r="K117" s="26" t="s">
        <v>33</v>
      </c>
      <c r="M117" s="163" t="str">
        <f>E21</f>
        <v xml:space="preserve"> </v>
      </c>
      <c r="N117" s="163"/>
      <c r="O117" s="163"/>
      <c r="P117" s="163"/>
      <c r="Q117" s="163"/>
      <c r="R117" s="30"/>
    </row>
    <row r="118" spans="2:65" s="1" customFormat="1" ht="10.4" customHeight="1" x14ac:dyDescent="0.35">
      <c r="B118" s="29"/>
      <c r="R118" s="30"/>
    </row>
    <row r="119" spans="2:65" s="8" customFormat="1" ht="29.25" customHeight="1" x14ac:dyDescent="0.35">
      <c r="B119" s="105"/>
      <c r="C119" s="106" t="s">
        <v>117</v>
      </c>
      <c r="D119" s="107" t="s">
        <v>118</v>
      </c>
      <c r="E119" s="107" t="s">
        <v>56</v>
      </c>
      <c r="F119" s="174" t="s">
        <v>119</v>
      </c>
      <c r="G119" s="174"/>
      <c r="H119" s="174"/>
      <c r="I119" s="174"/>
      <c r="J119" s="107" t="s">
        <v>120</v>
      </c>
      <c r="K119" s="107" t="s">
        <v>121</v>
      </c>
      <c r="L119" s="174" t="s">
        <v>122</v>
      </c>
      <c r="M119" s="174"/>
      <c r="N119" s="174" t="s">
        <v>101</v>
      </c>
      <c r="O119" s="174"/>
      <c r="P119" s="174"/>
      <c r="Q119" s="175"/>
      <c r="R119" s="108"/>
      <c r="T119" s="66" t="s">
        <v>123</v>
      </c>
      <c r="U119" s="67" t="s">
        <v>38</v>
      </c>
      <c r="V119" s="67" t="s">
        <v>124</v>
      </c>
      <c r="W119" s="67" t="s">
        <v>125</v>
      </c>
      <c r="X119" s="67" t="s">
        <v>126</v>
      </c>
      <c r="Y119" s="67" t="s">
        <v>127</v>
      </c>
      <c r="Z119" s="67" t="s">
        <v>128</v>
      </c>
      <c r="AA119" s="68" t="s">
        <v>129</v>
      </c>
    </row>
    <row r="120" spans="2:65" s="1" customFormat="1" ht="29.25" customHeight="1" x14ac:dyDescent="0.35">
      <c r="B120" s="29"/>
      <c r="C120" s="70" t="s">
        <v>97</v>
      </c>
      <c r="N120" s="176">
        <f>BK120</f>
        <v>0</v>
      </c>
      <c r="O120" s="177"/>
      <c r="P120" s="177"/>
      <c r="Q120" s="177"/>
      <c r="R120" s="30"/>
      <c r="T120" s="69"/>
      <c r="U120" s="43"/>
      <c r="V120" s="43"/>
      <c r="W120" s="109">
        <f>W121+W126+W144</f>
        <v>12.86016</v>
      </c>
      <c r="X120" s="43"/>
      <c r="Y120" s="109">
        <f>Y121+Y126+Y144</f>
        <v>4.4880000000000003E-2</v>
      </c>
      <c r="Z120" s="43"/>
      <c r="AA120" s="110">
        <f>AA121+AA126+AA144</f>
        <v>7.2000000000000008E-2</v>
      </c>
      <c r="AT120" s="17" t="s">
        <v>73</v>
      </c>
      <c r="AU120" s="17" t="s">
        <v>103</v>
      </c>
      <c r="BK120" s="111">
        <f>BK121+BK126+BK144</f>
        <v>0</v>
      </c>
    </row>
    <row r="121" spans="2:65" s="9" customFormat="1" ht="37.4" customHeight="1" x14ac:dyDescent="0.35">
      <c r="B121" s="112"/>
      <c r="D121" s="113" t="s">
        <v>104</v>
      </c>
      <c r="E121" s="113"/>
      <c r="F121" s="113"/>
      <c r="G121" s="113"/>
      <c r="H121" s="113"/>
      <c r="I121" s="113"/>
      <c r="J121" s="113"/>
      <c r="K121" s="113"/>
      <c r="L121" s="113"/>
      <c r="M121" s="113"/>
      <c r="N121" s="178">
        <f>BK121</f>
        <v>0</v>
      </c>
      <c r="O121" s="179"/>
      <c r="P121" s="179"/>
      <c r="Q121" s="179"/>
      <c r="R121" s="114"/>
      <c r="T121" s="115"/>
      <c r="W121" s="116">
        <f>W122+W124</f>
        <v>4.0641600000000002</v>
      </c>
      <c r="Y121" s="116">
        <f>Y122+Y124</f>
        <v>3.3599999999999998E-2</v>
      </c>
      <c r="AA121" s="117">
        <f>AA122+AA124</f>
        <v>7.2000000000000008E-2</v>
      </c>
      <c r="AR121" s="118" t="s">
        <v>82</v>
      </c>
      <c r="AT121" s="119" t="s">
        <v>73</v>
      </c>
      <c r="AU121" s="119" t="s">
        <v>74</v>
      </c>
      <c r="AY121" s="118" t="s">
        <v>130</v>
      </c>
      <c r="BK121" s="120">
        <f>BK122+BK124</f>
        <v>0</v>
      </c>
    </row>
    <row r="122" spans="2:65" s="9" customFormat="1" ht="19.899999999999999" customHeight="1" x14ac:dyDescent="0.35">
      <c r="B122" s="112"/>
      <c r="D122" s="121" t="s">
        <v>105</v>
      </c>
      <c r="E122" s="121"/>
      <c r="F122" s="121"/>
      <c r="G122" s="121"/>
      <c r="H122" s="121"/>
      <c r="I122" s="121"/>
      <c r="J122" s="121"/>
      <c r="K122" s="121"/>
      <c r="L122" s="121"/>
      <c r="M122" s="121"/>
      <c r="N122" s="168">
        <f>BK122</f>
        <v>0</v>
      </c>
      <c r="O122" s="169"/>
      <c r="P122" s="169"/>
      <c r="Q122" s="169"/>
      <c r="R122" s="114"/>
      <c r="T122" s="115"/>
      <c r="W122" s="116">
        <f>W123</f>
        <v>0.52415999999999996</v>
      </c>
      <c r="Y122" s="116">
        <f>Y123</f>
        <v>3.3599999999999998E-2</v>
      </c>
      <c r="AA122" s="117">
        <f>AA123</f>
        <v>0</v>
      </c>
      <c r="AR122" s="118" t="s">
        <v>82</v>
      </c>
      <c r="AT122" s="119" t="s">
        <v>73</v>
      </c>
      <c r="AU122" s="119" t="s">
        <v>82</v>
      </c>
      <c r="AY122" s="118" t="s">
        <v>130</v>
      </c>
      <c r="BK122" s="120">
        <f>BK123</f>
        <v>0</v>
      </c>
    </row>
    <row r="123" spans="2:65" s="1" customFormat="1" ht="25.5" customHeight="1" x14ac:dyDescent="0.35">
      <c r="B123" s="29"/>
      <c r="C123" s="122" t="s">
        <v>82</v>
      </c>
      <c r="D123" s="122" t="s">
        <v>131</v>
      </c>
      <c r="E123" s="123" t="s">
        <v>132</v>
      </c>
      <c r="F123" s="214" t="s">
        <v>133</v>
      </c>
      <c r="G123" s="214"/>
      <c r="H123" s="214"/>
      <c r="I123" s="214"/>
      <c r="J123" s="124" t="s">
        <v>134</v>
      </c>
      <c r="K123" s="125">
        <v>0.84</v>
      </c>
      <c r="L123" s="219">
        <v>0</v>
      </c>
      <c r="M123" s="219"/>
      <c r="N123" s="173">
        <f>ROUND(L123*K123,2)</f>
        <v>0</v>
      </c>
      <c r="O123" s="173"/>
      <c r="P123" s="173"/>
      <c r="Q123" s="173"/>
      <c r="R123" s="30"/>
      <c r="T123" s="126" t="s">
        <v>20</v>
      </c>
      <c r="U123" s="36" t="s">
        <v>39</v>
      </c>
      <c r="V123" s="127">
        <v>0.624</v>
      </c>
      <c r="W123" s="127">
        <f>V123*K123</f>
        <v>0.52415999999999996</v>
      </c>
      <c r="X123" s="127">
        <v>0.04</v>
      </c>
      <c r="Y123" s="127">
        <f>X123*K123</f>
        <v>3.3599999999999998E-2</v>
      </c>
      <c r="Z123" s="127">
        <v>0</v>
      </c>
      <c r="AA123" s="128">
        <f>Z123*K123</f>
        <v>0</v>
      </c>
      <c r="AR123" s="17" t="s">
        <v>135</v>
      </c>
      <c r="AT123" s="17" t="s">
        <v>131</v>
      </c>
      <c r="AU123" s="17" t="s">
        <v>93</v>
      </c>
      <c r="AY123" s="17" t="s">
        <v>130</v>
      </c>
      <c r="BE123" s="129">
        <f>IF(U123="základní",N123,0)</f>
        <v>0</v>
      </c>
      <c r="BF123" s="129">
        <f>IF(U123="snížená",N123,0)</f>
        <v>0</v>
      </c>
      <c r="BG123" s="129">
        <f>IF(U123="zákl. přenesená",N123,0)</f>
        <v>0</v>
      </c>
      <c r="BH123" s="129">
        <f>IF(U123="sníž. přenesená",N123,0)</f>
        <v>0</v>
      </c>
      <c r="BI123" s="129">
        <f>IF(U123="nulová",N123,0)</f>
        <v>0</v>
      </c>
      <c r="BJ123" s="17" t="s">
        <v>82</v>
      </c>
      <c r="BK123" s="129">
        <f>ROUND(L123*K123,2)</f>
        <v>0</v>
      </c>
      <c r="BL123" s="17" t="s">
        <v>135</v>
      </c>
      <c r="BM123" s="17" t="s">
        <v>136</v>
      </c>
    </row>
    <row r="124" spans="2:65" s="9" customFormat="1" ht="29.9" customHeight="1" x14ac:dyDescent="0.35">
      <c r="B124" s="112"/>
      <c r="D124" s="121" t="s">
        <v>106</v>
      </c>
      <c r="E124" s="121"/>
      <c r="F124" s="223"/>
      <c r="G124" s="223"/>
      <c r="H124" s="223"/>
      <c r="I124" s="223"/>
      <c r="J124" s="121"/>
      <c r="K124" s="121"/>
      <c r="L124" s="220"/>
      <c r="M124" s="220"/>
      <c r="N124" s="170">
        <f>BK124</f>
        <v>0</v>
      </c>
      <c r="O124" s="171"/>
      <c r="P124" s="171"/>
      <c r="Q124" s="171"/>
      <c r="R124" s="114"/>
      <c r="T124" s="115"/>
      <c r="W124" s="116">
        <f>W125</f>
        <v>3.54</v>
      </c>
      <c r="Y124" s="116">
        <f>Y125</f>
        <v>0</v>
      </c>
      <c r="AA124" s="117">
        <f>AA125</f>
        <v>7.2000000000000008E-2</v>
      </c>
      <c r="AR124" s="118" t="s">
        <v>82</v>
      </c>
      <c r="AT124" s="119" t="s">
        <v>73</v>
      </c>
      <c r="AU124" s="119" t="s">
        <v>82</v>
      </c>
      <c r="AY124" s="118" t="s">
        <v>130</v>
      </c>
      <c r="BK124" s="120">
        <f>BK125</f>
        <v>0</v>
      </c>
    </row>
    <row r="125" spans="2:65" s="1" customFormat="1" ht="25.5" customHeight="1" x14ac:dyDescent="0.35">
      <c r="B125" s="29"/>
      <c r="C125" s="122" t="s">
        <v>93</v>
      </c>
      <c r="D125" s="122" t="s">
        <v>131</v>
      </c>
      <c r="E125" s="123" t="s">
        <v>137</v>
      </c>
      <c r="F125" s="214" t="s">
        <v>138</v>
      </c>
      <c r="G125" s="214"/>
      <c r="H125" s="214"/>
      <c r="I125" s="214"/>
      <c r="J125" s="124" t="s">
        <v>139</v>
      </c>
      <c r="K125" s="125">
        <v>12</v>
      </c>
      <c r="L125" s="219">
        <v>0</v>
      </c>
      <c r="M125" s="219"/>
      <c r="N125" s="173">
        <f>ROUND(L125*K125,2)</f>
        <v>0</v>
      </c>
      <c r="O125" s="173"/>
      <c r="P125" s="173"/>
      <c r="Q125" s="173"/>
      <c r="R125" s="30"/>
      <c r="T125" s="126" t="s">
        <v>20</v>
      </c>
      <c r="U125" s="36" t="s">
        <v>39</v>
      </c>
      <c r="V125" s="127">
        <v>0.29499999999999998</v>
      </c>
      <c r="W125" s="127">
        <f>V125*K125</f>
        <v>3.54</v>
      </c>
      <c r="X125" s="127">
        <v>0</v>
      </c>
      <c r="Y125" s="127">
        <f>X125*K125</f>
        <v>0</v>
      </c>
      <c r="Z125" s="127">
        <v>6.0000000000000001E-3</v>
      </c>
      <c r="AA125" s="128">
        <f>Z125*K125</f>
        <v>7.2000000000000008E-2</v>
      </c>
      <c r="AR125" s="17" t="s">
        <v>135</v>
      </c>
      <c r="AT125" s="17" t="s">
        <v>131</v>
      </c>
      <c r="AU125" s="17" t="s">
        <v>93</v>
      </c>
      <c r="AY125" s="17" t="s">
        <v>130</v>
      </c>
      <c r="BE125" s="129">
        <f>IF(U125="základní",N125,0)</f>
        <v>0</v>
      </c>
      <c r="BF125" s="129">
        <f>IF(U125="snížená",N125,0)</f>
        <v>0</v>
      </c>
      <c r="BG125" s="129">
        <f>IF(U125="zákl. přenesená",N125,0)</f>
        <v>0</v>
      </c>
      <c r="BH125" s="129">
        <f>IF(U125="sníž. přenesená",N125,0)</f>
        <v>0</v>
      </c>
      <c r="BI125" s="129">
        <f>IF(U125="nulová",N125,0)</f>
        <v>0</v>
      </c>
      <c r="BJ125" s="17" t="s">
        <v>82</v>
      </c>
      <c r="BK125" s="129">
        <f>ROUND(L125*K125,2)</f>
        <v>0</v>
      </c>
      <c r="BL125" s="17" t="s">
        <v>135</v>
      </c>
      <c r="BM125" s="17" t="s">
        <v>140</v>
      </c>
    </row>
    <row r="126" spans="2:65" s="9" customFormat="1" ht="37.4" customHeight="1" x14ac:dyDescent="0.35">
      <c r="B126" s="112"/>
      <c r="D126" s="113" t="s">
        <v>107</v>
      </c>
      <c r="E126" s="113"/>
      <c r="F126" s="224"/>
      <c r="G126" s="224"/>
      <c r="H126" s="224"/>
      <c r="I126" s="224"/>
      <c r="J126" s="113"/>
      <c r="K126" s="113"/>
      <c r="L126" s="221"/>
      <c r="M126" s="221"/>
      <c r="N126" s="166">
        <f>BK126</f>
        <v>0</v>
      </c>
      <c r="O126" s="167"/>
      <c r="P126" s="167"/>
      <c r="Q126" s="167"/>
      <c r="R126" s="114"/>
      <c r="T126" s="115"/>
      <c r="W126" s="116">
        <f>W127+W129+W131+W140+W142</f>
        <v>8.7960000000000012</v>
      </c>
      <c r="Y126" s="116">
        <f>Y127+Y129+Y131+Y140+Y142</f>
        <v>1.1280000000000002E-2</v>
      </c>
      <c r="AA126" s="117">
        <f>AA127+AA129+AA131+AA140+AA142</f>
        <v>0</v>
      </c>
      <c r="AR126" s="118" t="s">
        <v>93</v>
      </c>
      <c r="AT126" s="119" t="s">
        <v>73</v>
      </c>
      <c r="AU126" s="119" t="s">
        <v>74</v>
      </c>
      <c r="AY126" s="118" t="s">
        <v>130</v>
      </c>
      <c r="BK126" s="120">
        <f>BK127+BK129+BK131+BK140+BK142</f>
        <v>0</v>
      </c>
    </row>
    <row r="127" spans="2:65" s="9" customFormat="1" ht="19.5" customHeight="1" x14ac:dyDescent="0.35">
      <c r="B127" s="112"/>
      <c r="D127" s="121" t="s">
        <v>108</v>
      </c>
      <c r="E127" s="121"/>
      <c r="F127" s="223"/>
      <c r="G127" s="223"/>
      <c r="H127" s="223"/>
      <c r="I127" s="223"/>
      <c r="J127" s="121"/>
      <c r="K127" s="121"/>
      <c r="L127" s="220"/>
      <c r="M127" s="220"/>
      <c r="N127" s="168">
        <f>BK127</f>
        <v>0</v>
      </c>
      <c r="O127" s="169"/>
      <c r="P127" s="169"/>
      <c r="Q127" s="169"/>
      <c r="R127" s="114"/>
      <c r="T127" s="115"/>
      <c r="W127" s="116">
        <f>SUM(W128:W128)</f>
        <v>0</v>
      </c>
      <c r="Y127" s="116">
        <f>SUM(Y128:Y128)</f>
        <v>0</v>
      </c>
      <c r="AA127" s="117">
        <f>SUM(AA128:AA128)</f>
        <v>0</v>
      </c>
      <c r="AR127" s="118" t="s">
        <v>93</v>
      </c>
      <c r="AT127" s="119" t="s">
        <v>73</v>
      </c>
      <c r="AU127" s="119" t="s">
        <v>82</v>
      </c>
      <c r="AY127" s="118" t="s">
        <v>130</v>
      </c>
      <c r="BK127" s="120">
        <f>SUM(BK128:BK128)</f>
        <v>0</v>
      </c>
    </row>
    <row r="128" spans="2:65" s="195" customFormat="1" ht="25.5" hidden="1" customHeight="1" x14ac:dyDescent="0.35">
      <c r="B128" s="196"/>
      <c r="C128" s="197"/>
      <c r="D128" s="197"/>
      <c r="E128" s="198"/>
      <c r="F128" s="214"/>
      <c r="G128" s="214"/>
      <c r="H128" s="214"/>
      <c r="I128" s="214"/>
      <c r="J128" s="202"/>
      <c r="K128" s="203"/>
      <c r="L128" s="222"/>
      <c r="M128" s="222"/>
      <c r="N128" s="215"/>
      <c r="O128" s="215"/>
      <c r="P128" s="215"/>
      <c r="Q128" s="215"/>
      <c r="R128" s="207"/>
      <c r="T128" s="208"/>
      <c r="U128" s="209"/>
      <c r="V128" s="210"/>
      <c r="W128" s="210"/>
      <c r="X128" s="210"/>
      <c r="Y128" s="210"/>
      <c r="Z128" s="210"/>
      <c r="AA128" s="211"/>
      <c r="AR128" s="212"/>
      <c r="AT128" s="212"/>
      <c r="AU128" s="212"/>
      <c r="AY128" s="212"/>
      <c r="BE128" s="213"/>
      <c r="BF128" s="213"/>
      <c r="BG128" s="213"/>
      <c r="BH128" s="213"/>
      <c r="BI128" s="213"/>
      <c r="BJ128" s="212"/>
      <c r="BK128" s="213"/>
      <c r="BL128" s="212"/>
      <c r="BM128" s="212"/>
    </row>
    <row r="129" spans="2:65" s="9" customFormat="1" ht="29.5" customHeight="1" x14ac:dyDescent="0.35">
      <c r="B129" s="112"/>
      <c r="D129" s="121" t="s">
        <v>109</v>
      </c>
      <c r="E129" s="121"/>
      <c r="F129" s="223"/>
      <c r="G129" s="223"/>
      <c r="H129" s="223"/>
      <c r="I129" s="223"/>
      <c r="J129" s="121"/>
      <c r="K129" s="121"/>
      <c r="L129" s="220"/>
      <c r="M129" s="220"/>
      <c r="N129" s="170">
        <f>BK129</f>
        <v>0</v>
      </c>
      <c r="O129" s="171"/>
      <c r="P129" s="171"/>
      <c r="Q129" s="171"/>
      <c r="R129" s="114"/>
      <c r="T129" s="115"/>
      <c r="W129" s="116">
        <f>SUM(W130:W130)</f>
        <v>0</v>
      </c>
      <c r="Y129" s="116">
        <f>SUM(Y130:Y130)</f>
        <v>0</v>
      </c>
      <c r="AA129" s="117">
        <f>SUM(AA130:AA130)</f>
        <v>0</v>
      </c>
      <c r="AR129" s="118" t="s">
        <v>93</v>
      </c>
      <c r="AT129" s="119" t="s">
        <v>73</v>
      </c>
      <c r="AU129" s="119" t="s">
        <v>82</v>
      </c>
      <c r="AY129" s="118" t="s">
        <v>130</v>
      </c>
      <c r="BK129" s="120">
        <f>SUM(BK130:BK130)</f>
        <v>0</v>
      </c>
    </row>
    <row r="130" spans="2:65" s="195" customFormat="1" ht="25.5" hidden="1" customHeight="1" x14ac:dyDescent="0.35">
      <c r="B130" s="196"/>
      <c r="C130" s="197"/>
      <c r="D130" s="197"/>
      <c r="E130" s="198"/>
      <c r="F130" s="214"/>
      <c r="G130" s="214"/>
      <c r="H130" s="214"/>
      <c r="I130" s="214"/>
      <c r="J130" s="202"/>
      <c r="K130" s="203"/>
      <c r="L130" s="222"/>
      <c r="M130" s="222"/>
      <c r="N130" s="215"/>
      <c r="O130" s="215"/>
      <c r="P130" s="215"/>
      <c r="Q130" s="215"/>
      <c r="R130" s="207"/>
      <c r="T130" s="208"/>
      <c r="U130" s="209"/>
      <c r="V130" s="210"/>
      <c r="W130" s="210"/>
      <c r="X130" s="210"/>
      <c r="Y130" s="210"/>
      <c r="Z130" s="210"/>
      <c r="AA130" s="211"/>
      <c r="AR130" s="212"/>
      <c r="AT130" s="212"/>
      <c r="AU130" s="212"/>
      <c r="AY130" s="212"/>
      <c r="BE130" s="213"/>
      <c r="BF130" s="213"/>
      <c r="BG130" s="213"/>
      <c r="BH130" s="213"/>
      <c r="BI130" s="213"/>
      <c r="BJ130" s="212"/>
      <c r="BK130" s="213"/>
      <c r="BL130" s="212"/>
      <c r="BM130" s="212"/>
    </row>
    <row r="131" spans="2:65" s="9" customFormat="1" ht="29.9" customHeight="1" x14ac:dyDescent="0.35">
      <c r="B131" s="112"/>
      <c r="D131" s="121" t="s">
        <v>110</v>
      </c>
      <c r="E131" s="121"/>
      <c r="F131" s="223"/>
      <c r="G131" s="223"/>
      <c r="H131" s="223"/>
      <c r="I131" s="223"/>
      <c r="J131" s="121"/>
      <c r="K131" s="121"/>
      <c r="L131" s="220"/>
      <c r="M131" s="220"/>
      <c r="N131" s="170">
        <f>BK131</f>
        <v>0</v>
      </c>
      <c r="O131" s="171"/>
      <c r="P131" s="171"/>
      <c r="Q131" s="171"/>
      <c r="R131" s="114"/>
      <c r="T131" s="115"/>
      <c r="W131" s="116">
        <f>SUM(W132:W139)</f>
        <v>8.7960000000000012</v>
      </c>
      <c r="Y131" s="116">
        <f>SUM(Y132:Y139)</f>
        <v>1.1280000000000002E-2</v>
      </c>
      <c r="AA131" s="117">
        <f>SUM(AA132:AA139)</f>
        <v>0</v>
      </c>
      <c r="AR131" s="118" t="s">
        <v>93</v>
      </c>
      <c r="AT131" s="119" t="s">
        <v>73</v>
      </c>
      <c r="AU131" s="119" t="s">
        <v>82</v>
      </c>
      <c r="AY131" s="118" t="s">
        <v>130</v>
      </c>
      <c r="BK131" s="120">
        <f>SUM(BK132:BK139)</f>
        <v>0</v>
      </c>
    </row>
    <row r="132" spans="2:65" s="1" customFormat="1" ht="25.5" customHeight="1" x14ac:dyDescent="0.35">
      <c r="B132" s="29"/>
      <c r="C132" s="122" t="s">
        <v>144</v>
      </c>
      <c r="D132" s="122" t="s">
        <v>131</v>
      </c>
      <c r="E132" s="123" t="s">
        <v>145</v>
      </c>
      <c r="F132" s="214" t="s">
        <v>146</v>
      </c>
      <c r="G132" s="214"/>
      <c r="H132" s="214"/>
      <c r="I132" s="214"/>
      <c r="J132" s="124" t="s">
        <v>139</v>
      </c>
      <c r="K132" s="125">
        <v>6</v>
      </c>
      <c r="L132" s="219">
        <v>0</v>
      </c>
      <c r="M132" s="219"/>
      <c r="N132" s="173">
        <f t="shared" ref="N132:N139" si="0">ROUND(L132*K132,2)</f>
        <v>0</v>
      </c>
      <c r="O132" s="173"/>
      <c r="P132" s="173"/>
      <c r="Q132" s="173"/>
      <c r="R132" s="30"/>
      <c r="T132" s="126" t="s">
        <v>20</v>
      </c>
      <c r="U132" s="36" t="s">
        <v>39</v>
      </c>
      <c r="V132" s="127">
        <v>0.24099999999999999</v>
      </c>
      <c r="W132" s="127">
        <f t="shared" ref="W132:W139" si="1">V132*K132</f>
        <v>1.446</v>
      </c>
      <c r="X132" s="127">
        <v>1.24E-3</v>
      </c>
      <c r="Y132" s="127">
        <f t="shared" ref="Y132:Y139" si="2">X132*K132</f>
        <v>7.4400000000000004E-3</v>
      </c>
      <c r="Z132" s="127">
        <v>0</v>
      </c>
      <c r="AA132" s="128">
        <f t="shared" ref="AA132:AA139" si="3">Z132*K132</f>
        <v>0</v>
      </c>
      <c r="AR132" s="17" t="s">
        <v>142</v>
      </c>
      <c r="AT132" s="17" t="s">
        <v>131</v>
      </c>
      <c r="AU132" s="17" t="s">
        <v>93</v>
      </c>
      <c r="AY132" s="17" t="s">
        <v>130</v>
      </c>
      <c r="BE132" s="129">
        <f t="shared" ref="BE132:BE139" si="4">IF(U132="základní",N132,0)</f>
        <v>0</v>
      </c>
      <c r="BF132" s="129">
        <f t="shared" ref="BF132:BF139" si="5">IF(U132="snížená",N132,0)</f>
        <v>0</v>
      </c>
      <c r="BG132" s="129">
        <f t="shared" ref="BG132:BG139" si="6">IF(U132="zákl. přenesená",N132,0)</f>
        <v>0</v>
      </c>
      <c r="BH132" s="129">
        <f t="shared" ref="BH132:BH139" si="7">IF(U132="sníž. přenesená",N132,0)</f>
        <v>0</v>
      </c>
      <c r="BI132" s="129">
        <f t="shared" ref="BI132:BI139" si="8">IF(U132="nulová",N132,0)</f>
        <v>0</v>
      </c>
      <c r="BJ132" s="17" t="s">
        <v>82</v>
      </c>
      <c r="BK132" s="129">
        <f t="shared" ref="BK132:BK139" si="9">ROUND(L132*K132,2)</f>
        <v>0</v>
      </c>
      <c r="BL132" s="17" t="s">
        <v>142</v>
      </c>
      <c r="BM132" s="17" t="s">
        <v>147</v>
      </c>
    </row>
    <row r="133" spans="2:65" s="1" customFormat="1" ht="25.5" customHeight="1" x14ac:dyDescent="0.35">
      <c r="B133" s="29"/>
      <c r="C133" s="122" t="s">
        <v>11</v>
      </c>
      <c r="D133" s="122" t="s">
        <v>131</v>
      </c>
      <c r="E133" s="123" t="s">
        <v>148</v>
      </c>
      <c r="F133" s="214" t="s">
        <v>149</v>
      </c>
      <c r="G133" s="214"/>
      <c r="H133" s="214"/>
      <c r="I133" s="214"/>
      <c r="J133" s="124" t="s">
        <v>139</v>
      </c>
      <c r="K133" s="125">
        <v>132</v>
      </c>
      <c r="L133" s="219">
        <v>0</v>
      </c>
      <c r="M133" s="219"/>
      <c r="N133" s="173">
        <f t="shared" si="0"/>
        <v>0</v>
      </c>
      <c r="O133" s="173"/>
      <c r="P133" s="173"/>
      <c r="Q133" s="173"/>
      <c r="R133" s="30"/>
      <c r="T133" s="126" t="s">
        <v>20</v>
      </c>
      <c r="U133" s="36" t="s">
        <v>39</v>
      </c>
      <c r="V133" s="127">
        <v>0.03</v>
      </c>
      <c r="W133" s="127">
        <f t="shared" si="1"/>
        <v>3.96</v>
      </c>
      <c r="X133" s="127">
        <v>0</v>
      </c>
      <c r="Y133" s="127">
        <f t="shared" si="2"/>
        <v>0</v>
      </c>
      <c r="Z133" s="127">
        <v>0</v>
      </c>
      <c r="AA133" s="128">
        <f t="shared" si="3"/>
        <v>0</v>
      </c>
      <c r="AR133" s="17" t="s">
        <v>142</v>
      </c>
      <c r="AT133" s="17" t="s">
        <v>131</v>
      </c>
      <c r="AU133" s="17" t="s">
        <v>93</v>
      </c>
      <c r="AY133" s="17" t="s">
        <v>130</v>
      </c>
      <c r="BE133" s="129">
        <f t="shared" si="4"/>
        <v>0</v>
      </c>
      <c r="BF133" s="129">
        <f t="shared" si="5"/>
        <v>0</v>
      </c>
      <c r="BG133" s="129">
        <f t="shared" si="6"/>
        <v>0</v>
      </c>
      <c r="BH133" s="129">
        <f t="shared" si="7"/>
        <v>0</v>
      </c>
      <c r="BI133" s="129">
        <f t="shared" si="8"/>
        <v>0</v>
      </c>
      <c r="BJ133" s="17" t="s">
        <v>82</v>
      </c>
      <c r="BK133" s="129">
        <f t="shared" si="9"/>
        <v>0</v>
      </c>
      <c r="BL133" s="17" t="s">
        <v>142</v>
      </c>
      <c r="BM133" s="17" t="s">
        <v>150</v>
      </c>
    </row>
    <row r="134" spans="2:65" s="1" customFormat="1" ht="38.25" customHeight="1" x14ac:dyDescent="0.35">
      <c r="B134" s="29"/>
      <c r="C134" s="122" t="s">
        <v>142</v>
      </c>
      <c r="D134" s="122" t="s">
        <v>131</v>
      </c>
      <c r="E134" s="123" t="s">
        <v>151</v>
      </c>
      <c r="F134" s="214" t="s">
        <v>152</v>
      </c>
      <c r="G134" s="214"/>
      <c r="H134" s="214"/>
      <c r="I134" s="214"/>
      <c r="J134" s="124" t="s">
        <v>139</v>
      </c>
      <c r="K134" s="125">
        <v>24</v>
      </c>
      <c r="L134" s="219">
        <v>0</v>
      </c>
      <c r="M134" s="219"/>
      <c r="N134" s="173">
        <f t="shared" si="0"/>
        <v>0</v>
      </c>
      <c r="O134" s="173"/>
      <c r="P134" s="173"/>
      <c r="Q134" s="173"/>
      <c r="R134" s="30"/>
      <c r="T134" s="126" t="s">
        <v>20</v>
      </c>
      <c r="U134" s="36" t="s">
        <v>39</v>
      </c>
      <c r="V134" s="127">
        <v>0.113</v>
      </c>
      <c r="W134" s="127">
        <f t="shared" si="1"/>
        <v>2.7120000000000002</v>
      </c>
      <c r="X134" s="127">
        <v>1.2E-4</v>
      </c>
      <c r="Y134" s="127">
        <f t="shared" si="2"/>
        <v>2.8800000000000002E-3</v>
      </c>
      <c r="Z134" s="127">
        <v>0</v>
      </c>
      <c r="AA134" s="128">
        <f t="shared" si="3"/>
        <v>0</v>
      </c>
      <c r="AR134" s="17" t="s">
        <v>142</v>
      </c>
      <c r="AT134" s="17" t="s">
        <v>131</v>
      </c>
      <c r="AU134" s="17" t="s">
        <v>93</v>
      </c>
      <c r="AY134" s="17" t="s">
        <v>130</v>
      </c>
      <c r="BE134" s="129">
        <f t="shared" si="4"/>
        <v>0</v>
      </c>
      <c r="BF134" s="129">
        <f t="shared" si="5"/>
        <v>0</v>
      </c>
      <c r="BG134" s="129">
        <f t="shared" si="6"/>
        <v>0</v>
      </c>
      <c r="BH134" s="129">
        <f t="shared" si="7"/>
        <v>0</v>
      </c>
      <c r="BI134" s="129">
        <f t="shared" si="8"/>
        <v>0</v>
      </c>
      <c r="BJ134" s="17" t="s">
        <v>82</v>
      </c>
      <c r="BK134" s="129">
        <f t="shared" si="9"/>
        <v>0</v>
      </c>
      <c r="BL134" s="17" t="s">
        <v>142</v>
      </c>
      <c r="BM134" s="17" t="s">
        <v>153</v>
      </c>
    </row>
    <row r="135" spans="2:65" s="1" customFormat="1" ht="38.25" customHeight="1" x14ac:dyDescent="0.35">
      <c r="B135" s="29"/>
      <c r="C135" s="122" t="s">
        <v>154</v>
      </c>
      <c r="D135" s="122" t="s">
        <v>131</v>
      </c>
      <c r="E135" s="123" t="s">
        <v>155</v>
      </c>
      <c r="F135" s="214" t="s">
        <v>156</v>
      </c>
      <c r="G135" s="214"/>
      <c r="H135" s="214"/>
      <c r="I135" s="214"/>
      <c r="J135" s="124" t="s">
        <v>139</v>
      </c>
      <c r="K135" s="125">
        <v>6</v>
      </c>
      <c r="L135" s="219">
        <v>0</v>
      </c>
      <c r="M135" s="219"/>
      <c r="N135" s="173">
        <f t="shared" si="0"/>
        <v>0</v>
      </c>
      <c r="O135" s="173"/>
      <c r="P135" s="173"/>
      <c r="Q135" s="173"/>
      <c r="R135" s="30"/>
      <c r="T135" s="126" t="s">
        <v>20</v>
      </c>
      <c r="U135" s="36" t="s">
        <v>39</v>
      </c>
      <c r="V135" s="127">
        <v>0.113</v>
      </c>
      <c r="W135" s="127">
        <f t="shared" si="1"/>
        <v>0.67800000000000005</v>
      </c>
      <c r="X135" s="127">
        <v>1.6000000000000001E-4</v>
      </c>
      <c r="Y135" s="127">
        <f t="shared" si="2"/>
        <v>9.6000000000000013E-4</v>
      </c>
      <c r="Z135" s="127">
        <v>0</v>
      </c>
      <c r="AA135" s="128">
        <f t="shared" si="3"/>
        <v>0</v>
      </c>
      <c r="AR135" s="17" t="s">
        <v>142</v>
      </c>
      <c r="AT135" s="17" t="s">
        <v>131</v>
      </c>
      <c r="AU135" s="17" t="s">
        <v>93</v>
      </c>
      <c r="AY135" s="17" t="s">
        <v>130</v>
      </c>
      <c r="BE135" s="129">
        <f t="shared" si="4"/>
        <v>0</v>
      </c>
      <c r="BF135" s="129">
        <f t="shared" si="5"/>
        <v>0</v>
      </c>
      <c r="BG135" s="129">
        <f t="shared" si="6"/>
        <v>0</v>
      </c>
      <c r="BH135" s="129">
        <f t="shared" si="7"/>
        <v>0</v>
      </c>
      <c r="BI135" s="129">
        <f t="shared" si="8"/>
        <v>0</v>
      </c>
      <c r="BJ135" s="17" t="s">
        <v>82</v>
      </c>
      <c r="BK135" s="129">
        <f t="shared" si="9"/>
        <v>0</v>
      </c>
      <c r="BL135" s="17" t="s">
        <v>142</v>
      </c>
      <c r="BM135" s="17" t="s">
        <v>157</v>
      </c>
    </row>
    <row r="136" spans="2:65" s="1" customFormat="1" ht="25.5" customHeight="1" x14ac:dyDescent="0.35">
      <c r="B136" s="29"/>
      <c r="C136" s="122" t="s">
        <v>158</v>
      </c>
      <c r="D136" s="122" t="s">
        <v>131</v>
      </c>
      <c r="E136" s="123" t="s">
        <v>159</v>
      </c>
      <c r="F136" s="214" t="s">
        <v>160</v>
      </c>
      <c r="G136" s="214"/>
      <c r="H136" s="214"/>
      <c r="I136" s="214"/>
      <c r="J136" s="124" t="s">
        <v>143</v>
      </c>
      <c r="K136" s="125">
        <v>299</v>
      </c>
      <c r="L136" s="219">
        <v>0</v>
      </c>
      <c r="M136" s="219"/>
      <c r="N136" s="173">
        <f t="shared" si="0"/>
        <v>0</v>
      </c>
      <c r="O136" s="173"/>
      <c r="P136" s="173"/>
      <c r="Q136" s="173"/>
      <c r="R136" s="30"/>
      <c r="T136" s="126" t="s">
        <v>20</v>
      </c>
      <c r="U136" s="36" t="s">
        <v>39</v>
      </c>
      <c r="V136" s="127">
        <v>0</v>
      </c>
      <c r="W136" s="127">
        <f t="shared" si="1"/>
        <v>0</v>
      </c>
      <c r="X136" s="127">
        <v>0</v>
      </c>
      <c r="Y136" s="127">
        <f t="shared" si="2"/>
        <v>0</v>
      </c>
      <c r="Z136" s="127">
        <v>0</v>
      </c>
      <c r="AA136" s="128">
        <f t="shared" si="3"/>
        <v>0</v>
      </c>
      <c r="AR136" s="17" t="s">
        <v>142</v>
      </c>
      <c r="AT136" s="17" t="s">
        <v>131</v>
      </c>
      <c r="AU136" s="17" t="s">
        <v>93</v>
      </c>
      <c r="AY136" s="17" t="s">
        <v>130</v>
      </c>
      <c r="BE136" s="129">
        <f t="shared" si="4"/>
        <v>0</v>
      </c>
      <c r="BF136" s="129">
        <f t="shared" si="5"/>
        <v>0</v>
      </c>
      <c r="BG136" s="129">
        <f t="shared" si="6"/>
        <v>0</v>
      </c>
      <c r="BH136" s="129">
        <f t="shared" si="7"/>
        <v>0</v>
      </c>
      <c r="BI136" s="129">
        <f t="shared" si="8"/>
        <v>0</v>
      </c>
      <c r="BJ136" s="17" t="s">
        <v>82</v>
      </c>
      <c r="BK136" s="129">
        <f t="shared" si="9"/>
        <v>0</v>
      </c>
      <c r="BL136" s="17" t="s">
        <v>142</v>
      </c>
      <c r="BM136" s="17" t="s">
        <v>161</v>
      </c>
    </row>
    <row r="137" spans="2:65" s="1" customFormat="1" ht="16.5" customHeight="1" x14ac:dyDescent="0.35">
      <c r="B137" s="29"/>
      <c r="C137" s="122" t="s">
        <v>162</v>
      </c>
      <c r="D137" s="122" t="s">
        <v>131</v>
      </c>
      <c r="E137" s="123" t="s">
        <v>163</v>
      </c>
      <c r="F137" s="214" t="s">
        <v>164</v>
      </c>
      <c r="G137" s="214"/>
      <c r="H137" s="214"/>
      <c r="I137" s="214"/>
      <c r="J137" s="124" t="s">
        <v>139</v>
      </c>
      <c r="K137" s="125">
        <v>72</v>
      </c>
      <c r="L137" s="219">
        <v>0</v>
      </c>
      <c r="M137" s="219"/>
      <c r="N137" s="173">
        <f t="shared" si="0"/>
        <v>0</v>
      </c>
      <c r="O137" s="173"/>
      <c r="P137" s="173"/>
      <c r="Q137" s="173"/>
      <c r="R137" s="30"/>
      <c r="T137" s="126" t="s">
        <v>20</v>
      </c>
      <c r="U137" s="36" t="s">
        <v>39</v>
      </c>
      <c r="V137" s="127">
        <v>0</v>
      </c>
      <c r="W137" s="127">
        <f t="shared" si="1"/>
        <v>0</v>
      </c>
      <c r="X137" s="127">
        <v>0</v>
      </c>
      <c r="Y137" s="127">
        <f t="shared" si="2"/>
        <v>0</v>
      </c>
      <c r="Z137" s="127">
        <v>0</v>
      </c>
      <c r="AA137" s="128">
        <f t="shared" si="3"/>
        <v>0</v>
      </c>
      <c r="AR137" s="17" t="s">
        <v>165</v>
      </c>
      <c r="AT137" s="17" t="s">
        <v>131</v>
      </c>
      <c r="AU137" s="17" t="s">
        <v>93</v>
      </c>
      <c r="AY137" s="17" t="s">
        <v>130</v>
      </c>
      <c r="BE137" s="129">
        <f t="shared" si="4"/>
        <v>0</v>
      </c>
      <c r="BF137" s="129">
        <f t="shared" si="5"/>
        <v>0</v>
      </c>
      <c r="BG137" s="129">
        <f t="shared" si="6"/>
        <v>0</v>
      </c>
      <c r="BH137" s="129">
        <f t="shared" si="7"/>
        <v>0</v>
      </c>
      <c r="BI137" s="129">
        <f t="shared" si="8"/>
        <v>0</v>
      </c>
      <c r="BJ137" s="17" t="s">
        <v>82</v>
      </c>
      <c r="BK137" s="129">
        <f t="shared" si="9"/>
        <v>0</v>
      </c>
      <c r="BL137" s="17" t="s">
        <v>165</v>
      </c>
      <c r="BM137" s="17" t="s">
        <v>166</v>
      </c>
    </row>
    <row r="138" spans="2:65" s="1" customFormat="1" ht="16.5" customHeight="1" x14ac:dyDescent="0.35">
      <c r="B138" s="29"/>
      <c r="C138" s="122" t="s">
        <v>167</v>
      </c>
      <c r="D138" s="122" t="s">
        <v>131</v>
      </c>
      <c r="E138" s="123" t="s">
        <v>168</v>
      </c>
      <c r="F138" s="214" t="s">
        <v>169</v>
      </c>
      <c r="G138" s="214"/>
      <c r="H138" s="214"/>
      <c r="I138" s="214"/>
      <c r="J138" s="124" t="s">
        <v>139</v>
      </c>
      <c r="K138" s="125">
        <v>36</v>
      </c>
      <c r="L138" s="219">
        <v>0</v>
      </c>
      <c r="M138" s="219"/>
      <c r="N138" s="173">
        <f t="shared" si="0"/>
        <v>0</v>
      </c>
      <c r="O138" s="173"/>
      <c r="P138" s="173"/>
      <c r="Q138" s="173"/>
      <c r="R138" s="30"/>
      <c r="T138" s="126" t="s">
        <v>20</v>
      </c>
      <c r="U138" s="36" t="s">
        <v>39</v>
      </c>
      <c r="V138" s="127">
        <v>0</v>
      </c>
      <c r="W138" s="127">
        <f t="shared" si="1"/>
        <v>0</v>
      </c>
      <c r="X138" s="127">
        <v>0</v>
      </c>
      <c r="Y138" s="127">
        <f t="shared" si="2"/>
        <v>0</v>
      </c>
      <c r="Z138" s="127">
        <v>0</v>
      </c>
      <c r="AA138" s="128">
        <f t="shared" si="3"/>
        <v>0</v>
      </c>
      <c r="AR138" s="17" t="s">
        <v>165</v>
      </c>
      <c r="AT138" s="17" t="s">
        <v>131</v>
      </c>
      <c r="AU138" s="17" t="s">
        <v>93</v>
      </c>
      <c r="AY138" s="17" t="s">
        <v>130</v>
      </c>
      <c r="BE138" s="129">
        <f t="shared" si="4"/>
        <v>0</v>
      </c>
      <c r="BF138" s="129">
        <f t="shared" si="5"/>
        <v>0</v>
      </c>
      <c r="BG138" s="129">
        <f t="shared" si="6"/>
        <v>0</v>
      </c>
      <c r="BH138" s="129">
        <f t="shared" si="7"/>
        <v>0</v>
      </c>
      <c r="BI138" s="129">
        <f t="shared" si="8"/>
        <v>0</v>
      </c>
      <c r="BJ138" s="17" t="s">
        <v>82</v>
      </c>
      <c r="BK138" s="129">
        <f t="shared" si="9"/>
        <v>0</v>
      </c>
      <c r="BL138" s="17" t="s">
        <v>165</v>
      </c>
      <c r="BM138" s="17" t="s">
        <v>170</v>
      </c>
    </row>
    <row r="139" spans="2:65" s="1" customFormat="1" ht="16.5" customHeight="1" x14ac:dyDescent="0.35">
      <c r="B139" s="29"/>
      <c r="C139" s="122" t="s">
        <v>10</v>
      </c>
      <c r="D139" s="122" t="s">
        <v>131</v>
      </c>
      <c r="E139" s="123" t="s">
        <v>171</v>
      </c>
      <c r="F139" s="214" t="s">
        <v>172</v>
      </c>
      <c r="G139" s="214"/>
      <c r="H139" s="214"/>
      <c r="I139" s="214"/>
      <c r="J139" s="124" t="s">
        <v>139</v>
      </c>
      <c r="K139" s="125">
        <v>24</v>
      </c>
      <c r="L139" s="219">
        <v>0</v>
      </c>
      <c r="M139" s="219"/>
      <c r="N139" s="173">
        <f t="shared" si="0"/>
        <v>0</v>
      </c>
      <c r="O139" s="173"/>
      <c r="P139" s="173"/>
      <c r="Q139" s="173"/>
      <c r="R139" s="30"/>
      <c r="T139" s="126" t="s">
        <v>20</v>
      </c>
      <c r="U139" s="36" t="s">
        <v>39</v>
      </c>
      <c r="V139" s="127">
        <v>0</v>
      </c>
      <c r="W139" s="127">
        <f t="shared" si="1"/>
        <v>0</v>
      </c>
      <c r="X139" s="127">
        <v>0</v>
      </c>
      <c r="Y139" s="127">
        <f t="shared" si="2"/>
        <v>0</v>
      </c>
      <c r="Z139" s="127">
        <v>0</v>
      </c>
      <c r="AA139" s="128">
        <f t="shared" si="3"/>
        <v>0</v>
      </c>
      <c r="AR139" s="17" t="s">
        <v>165</v>
      </c>
      <c r="AT139" s="17" t="s">
        <v>131</v>
      </c>
      <c r="AU139" s="17" t="s">
        <v>93</v>
      </c>
      <c r="AY139" s="17" t="s">
        <v>130</v>
      </c>
      <c r="BE139" s="129">
        <f t="shared" si="4"/>
        <v>0</v>
      </c>
      <c r="BF139" s="129">
        <f t="shared" si="5"/>
        <v>0</v>
      </c>
      <c r="BG139" s="129">
        <f t="shared" si="6"/>
        <v>0</v>
      </c>
      <c r="BH139" s="129">
        <f t="shared" si="7"/>
        <v>0</v>
      </c>
      <c r="BI139" s="129">
        <f t="shared" si="8"/>
        <v>0</v>
      </c>
      <c r="BJ139" s="17" t="s">
        <v>82</v>
      </c>
      <c r="BK139" s="129">
        <f t="shared" si="9"/>
        <v>0</v>
      </c>
      <c r="BL139" s="17" t="s">
        <v>165</v>
      </c>
      <c r="BM139" s="17" t="s">
        <v>173</v>
      </c>
    </row>
    <row r="140" spans="2:65" s="9" customFormat="1" ht="29.5" customHeight="1" x14ac:dyDescent="0.35">
      <c r="B140" s="112"/>
      <c r="D140" s="121" t="s">
        <v>111</v>
      </c>
      <c r="E140" s="121"/>
      <c r="F140" s="121"/>
      <c r="G140" s="121"/>
      <c r="H140" s="121"/>
      <c r="I140" s="121"/>
      <c r="J140" s="121"/>
      <c r="K140" s="121"/>
      <c r="L140" s="121"/>
      <c r="M140" s="121"/>
      <c r="N140" s="170">
        <f>BK140</f>
        <v>0</v>
      </c>
      <c r="O140" s="171"/>
      <c r="P140" s="171"/>
      <c r="Q140" s="171"/>
      <c r="R140" s="114"/>
      <c r="T140" s="115"/>
      <c r="W140" s="116">
        <f>SUM(W141:W141)</f>
        <v>0</v>
      </c>
      <c r="Y140" s="116">
        <f>SUM(Y141:Y141)</f>
        <v>0</v>
      </c>
      <c r="AA140" s="117">
        <f>SUM(AA141:AA141)</f>
        <v>0</v>
      </c>
      <c r="AR140" s="118" t="s">
        <v>93</v>
      </c>
      <c r="AT140" s="119" t="s">
        <v>73</v>
      </c>
      <c r="AU140" s="119" t="s">
        <v>82</v>
      </c>
      <c r="AY140" s="118" t="s">
        <v>130</v>
      </c>
      <c r="BK140" s="120">
        <f>SUM(BK141:BK141)</f>
        <v>0</v>
      </c>
    </row>
    <row r="141" spans="2:65" s="195" customFormat="1" ht="25.5" hidden="1" customHeight="1" x14ac:dyDescent="0.35">
      <c r="B141" s="196"/>
      <c r="C141" s="197"/>
      <c r="D141" s="197"/>
      <c r="E141" s="198"/>
      <c r="F141" s="214"/>
      <c r="G141" s="214"/>
      <c r="H141" s="214"/>
      <c r="I141" s="214"/>
      <c r="J141" s="202"/>
      <c r="K141" s="203"/>
      <c r="L141" s="215"/>
      <c r="M141" s="215"/>
      <c r="N141" s="215"/>
      <c r="O141" s="215"/>
      <c r="P141" s="215"/>
      <c r="Q141" s="215"/>
      <c r="R141" s="207"/>
      <c r="T141" s="208"/>
      <c r="U141" s="209"/>
      <c r="V141" s="210"/>
      <c r="W141" s="210"/>
      <c r="X141" s="210"/>
      <c r="Y141" s="210"/>
      <c r="Z141" s="210"/>
      <c r="AA141" s="211"/>
      <c r="AR141" s="212"/>
      <c r="AT141" s="212"/>
      <c r="AU141" s="212"/>
      <c r="AY141" s="212"/>
      <c r="BE141" s="213"/>
      <c r="BF141" s="213"/>
      <c r="BG141" s="213"/>
      <c r="BH141" s="213"/>
      <c r="BI141" s="213"/>
      <c r="BJ141" s="212"/>
      <c r="BK141" s="213"/>
      <c r="BL141" s="212"/>
      <c r="BM141" s="212"/>
    </row>
    <row r="142" spans="2:65" s="9" customFormat="1" ht="29.5" customHeight="1" x14ac:dyDescent="0.35">
      <c r="B142" s="112"/>
      <c r="D142" s="121" t="s">
        <v>112</v>
      </c>
      <c r="E142" s="121"/>
      <c r="F142" s="121"/>
      <c r="G142" s="121"/>
      <c r="H142" s="121"/>
      <c r="I142" s="121"/>
      <c r="J142" s="121"/>
      <c r="K142" s="121"/>
      <c r="L142" s="121"/>
      <c r="M142" s="121"/>
      <c r="N142" s="170">
        <f>BK142</f>
        <v>0</v>
      </c>
      <c r="O142" s="171"/>
      <c r="P142" s="171"/>
      <c r="Q142" s="171"/>
      <c r="R142" s="114"/>
      <c r="T142" s="115"/>
      <c r="W142" s="116">
        <f>SUM(W143:W143)</f>
        <v>0</v>
      </c>
      <c r="Y142" s="116">
        <f>SUM(Y143:Y143)</f>
        <v>0</v>
      </c>
      <c r="AA142" s="117">
        <f>SUM(AA143:AA143)</f>
        <v>0</v>
      </c>
      <c r="AR142" s="118" t="s">
        <v>93</v>
      </c>
      <c r="AT142" s="119" t="s">
        <v>73</v>
      </c>
      <c r="AU142" s="119" t="s">
        <v>82</v>
      </c>
      <c r="AY142" s="118" t="s">
        <v>130</v>
      </c>
      <c r="BK142" s="120">
        <f>SUM(BK143:BK143)</f>
        <v>0</v>
      </c>
    </row>
    <row r="143" spans="2:65" s="195" customFormat="1" ht="25.5" hidden="1" customHeight="1" x14ac:dyDescent="0.35">
      <c r="B143" s="196"/>
      <c r="C143" s="197"/>
      <c r="D143" s="197"/>
      <c r="E143" s="198"/>
      <c r="F143" s="199"/>
      <c r="G143" s="200"/>
      <c r="H143" s="200"/>
      <c r="I143" s="201"/>
      <c r="J143" s="202"/>
      <c r="K143" s="203"/>
      <c r="L143" s="204"/>
      <c r="M143" s="205"/>
      <c r="N143" s="204"/>
      <c r="O143" s="206"/>
      <c r="P143" s="206"/>
      <c r="Q143" s="205"/>
      <c r="R143" s="207"/>
      <c r="T143" s="208"/>
      <c r="U143" s="209"/>
      <c r="V143" s="210"/>
      <c r="W143" s="210"/>
      <c r="X143" s="210"/>
      <c r="Y143" s="210"/>
      <c r="Z143" s="210"/>
      <c r="AA143" s="211"/>
      <c r="AR143" s="212"/>
      <c r="AT143" s="212"/>
      <c r="AU143" s="212"/>
      <c r="AY143" s="212"/>
      <c r="BE143" s="213"/>
      <c r="BF143" s="213"/>
      <c r="BG143" s="213"/>
      <c r="BH143" s="213"/>
      <c r="BI143" s="213"/>
      <c r="BJ143" s="212"/>
      <c r="BK143" s="213"/>
      <c r="BL143" s="212"/>
      <c r="BM143" s="212"/>
    </row>
    <row r="144" spans="2:65" s="9" customFormat="1" ht="37.4" customHeight="1" x14ac:dyDescent="0.35">
      <c r="B144" s="112"/>
      <c r="D144" s="113" t="s">
        <v>113</v>
      </c>
      <c r="E144" s="113"/>
      <c r="F144" s="113"/>
      <c r="G144" s="113"/>
      <c r="H144" s="113"/>
      <c r="I144" s="113"/>
      <c r="J144" s="113"/>
      <c r="K144" s="113"/>
      <c r="L144" s="113"/>
      <c r="M144" s="113"/>
      <c r="N144" s="166">
        <f>BK144</f>
        <v>0</v>
      </c>
      <c r="O144" s="167"/>
      <c r="P144" s="167"/>
      <c r="Q144" s="167"/>
      <c r="R144" s="114"/>
      <c r="T144" s="115"/>
      <c r="W144" s="116">
        <f>W145</f>
        <v>0</v>
      </c>
      <c r="Y144" s="116">
        <f>Y145</f>
        <v>0</v>
      </c>
      <c r="AA144" s="117">
        <f>AA145</f>
        <v>0</v>
      </c>
      <c r="AR144" s="118" t="s">
        <v>141</v>
      </c>
      <c r="AT144" s="119" t="s">
        <v>73</v>
      </c>
      <c r="AU144" s="119" t="s">
        <v>74</v>
      </c>
      <c r="AY144" s="118" t="s">
        <v>130</v>
      </c>
      <c r="BK144" s="120">
        <f>BK145</f>
        <v>0</v>
      </c>
    </row>
    <row r="145" spans="2:65" s="9" customFormat="1" ht="18" customHeight="1" x14ac:dyDescent="0.35">
      <c r="B145" s="112"/>
      <c r="D145" s="121" t="s">
        <v>114</v>
      </c>
      <c r="E145" s="121"/>
      <c r="F145" s="121"/>
      <c r="G145" s="121"/>
      <c r="H145" s="121"/>
      <c r="I145" s="121"/>
      <c r="J145" s="121"/>
      <c r="K145" s="121"/>
      <c r="L145" s="121"/>
      <c r="M145" s="121"/>
      <c r="N145" s="168">
        <f>BK145</f>
        <v>0</v>
      </c>
      <c r="O145" s="169"/>
      <c r="P145" s="169"/>
      <c r="Q145" s="169"/>
      <c r="R145" s="114"/>
      <c r="T145" s="115"/>
      <c r="W145" s="116">
        <f>SUM(W146:W146)</f>
        <v>0</v>
      </c>
      <c r="Y145" s="116">
        <f>SUM(Y146:Y146)</f>
        <v>0</v>
      </c>
      <c r="AA145" s="117">
        <f>SUM(AA146:AA146)</f>
        <v>0</v>
      </c>
      <c r="AR145" s="118" t="s">
        <v>141</v>
      </c>
      <c r="AT145" s="119" t="s">
        <v>73</v>
      </c>
      <c r="AU145" s="119" t="s">
        <v>82</v>
      </c>
      <c r="AY145" s="118" t="s">
        <v>130</v>
      </c>
      <c r="BK145" s="120">
        <f>SUM(BK146:BK146)</f>
        <v>0</v>
      </c>
    </row>
    <row r="146" spans="2:65" s="195" customFormat="1" ht="25.5" hidden="1" customHeight="1" x14ac:dyDescent="0.35">
      <c r="B146" s="196"/>
      <c r="C146" s="197"/>
      <c r="D146" s="197"/>
      <c r="E146" s="198"/>
      <c r="F146" s="214"/>
      <c r="G146" s="214"/>
      <c r="H146" s="214"/>
      <c r="I146" s="214"/>
      <c r="J146" s="202"/>
      <c r="K146" s="203"/>
      <c r="L146" s="215"/>
      <c r="M146" s="215"/>
      <c r="N146" s="215"/>
      <c r="O146" s="215"/>
      <c r="P146" s="215"/>
      <c r="Q146" s="215"/>
      <c r="R146" s="207"/>
      <c r="T146" s="208"/>
      <c r="U146" s="216"/>
      <c r="V146" s="217"/>
      <c r="W146" s="217"/>
      <c r="X146" s="217"/>
      <c r="Y146" s="217"/>
      <c r="Z146" s="217"/>
      <c r="AA146" s="218"/>
      <c r="AR146" s="212"/>
      <c r="AT146" s="212"/>
      <c r="AU146" s="212"/>
      <c r="AY146" s="212"/>
      <c r="BE146" s="213"/>
      <c r="BF146" s="213"/>
      <c r="BG146" s="213"/>
      <c r="BH146" s="213"/>
      <c r="BI146" s="213"/>
      <c r="BJ146" s="212"/>
      <c r="BK146" s="213"/>
      <c r="BL146" s="212"/>
      <c r="BM146" s="212"/>
    </row>
    <row r="147" spans="2:65" s="1" customFormat="1" ht="7" customHeight="1" x14ac:dyDescent="0.35">
      <c r="B147" s="51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3"/>
    </row>
  </sheetData>
  <sheetProtection sheet="1" objects="1" scenarios="1"/>
  <mergeCells count="118">
    <mergeCell ref="C2:Q2"/>
    <mergeCell ref="C4:Q4"/>
    <mergeCell ref="F6:P6"/>
    <mergeCell ref="F7:P7"/>
    <mergeCell ref="O9:P9"/>
    <mergeCell ref="O11:P11"/>
    <mergeCell ref="O12:P12"/>
    <mergeCell ref="O14:P14"/>
    <mergeCell ref="O15:P15"/>
    <mergeCell ref="O17:P17"/>
    <mergeCell ref="O18:P18"/>
    <mergeCell ref="O20:P20"/>
    <mergeCell ref="O21:P21"/>
    <mergeCell ref="E24:L24"/>
    <mergeCell ref="M27:P27"/>
    <mergeCell ref="M28:P28"/>
    <mergeCell ref="M30:P30"/>
    <mergeCell ref="H32:J32"/>
    <mergeCell ref="M32:P32"/>
    <mergeCell ref="H33:J33"/>
    <mergeCell ref="M33:P33"/>
    <mergeCell ref="H34:J34"/>
    <mergeCell ref="M34:P34"/>
    <mergeCell ref="H35:J35"/>
    <mergeCell ref="M35:P35"/>
    <mergeCell ref="H36:J36"/>
    <mergeCell ref="M36:P36"/>
    <mergeCell ref="L38:P38"/>
    <mergeCell ref="N94:Q94"/>
    <mergeCell ref="N95:Q95"/>
    <mergeCell ref="N96:Q96"/>
    <mergeCell ref="N97:Q97"/>
    <mergeCell ref="C76:Q76"/>
    <mergeCell ref="F78:P78"/>
    <mergeCell ref="F79:P79"/>
    <mergeCell ref="M81:P81"/>
    <mergeCell ref="M83:Q83"/>
    <mergeCell ref="M84:Q84"/>
    <mergeCell ref="C86:G86"/>
    <mergeCell ref="N86:Q86"/>
    <mergeCell ref="N88:Q88"/>
    <mergeCell ref="F119:I119"/>
    <mergeCell ref="L119:M119"/>
    <mergeCell ref="N119:Q119"/>
    <mergeCell ref="F123:I123"/>
    <mergeCell ref="L123:M123"/>
    <mergeCell ref="N123:Q123"/>
    <mergeCell ref="F125:I125"/>
    <mergeCell ref="L125:M125"/>
    <mergeCell ref="N125:Q125"/>
    <mergeCell ref="N120:Q120"/>
    <mergeCell ref="N121:Q121"/>
    <mergeCell ref="N122:Q122"/>
    <mergeCell ref="N124:Q124"/>
    <mergeCell ref="F128:I128"/>
    <mergeCell ref="L128:M128"/>
    <mergeCell ref="N128:Q128"/>
    <mergeCell ref="F130:I130"/>
    <mergeCell ref="L130:M130"/>
    <mergeCell ref="N130:Q130"/>
    <mergeCell ref="F132:I132"/>
    <mergeCell ref="L132:M132"/>
    <mergeCell ref="N132:Q132"/>
    <mergeCell ref="F133:I133"/>
    <mergeCell ref="L133:M133"/>
    <mergeCell ref="N133:Q133"/>
    <mergeCell ref="F134:I134"/>
    <mergeCell ref="L134:M134"/>
    <mergeCell ref="N134:Q134"/>
    <mergeCell ref="F135:I135"/>
    <mergeCell ref="L135:M135"/>
    <mergeCell ref="N135:Q135"/>
    <mergeCell ref="F136:I136"/>
    <mergeCell ref="L136:M136"/>
    <mergeCell ref="N136:Q136"/>
    <mergeCell ref="F137:I137"/>
    <mergeCell ref="L137:M137"/>
    <mergeCell ref="N137:Q137"/>
    <mergeCell ref="F138:I138"/>
    <mergeCell ref="L138:M138"/>
    <mergeCell ref="N138:Q138"/>
    <mergeCell ref="F139:I139"/>
    <mergeCell ref="L139:M139"/>
    <mergeCell ref="N139:Q139"/>
    <mergeCell ref="F141:I141"/>
    <mergeCell ref="L141:M141"/>
    <mergeCell ref="N141:Q141"/>
    <mergeCell ref="F143:I143"/>
    <mergeCell ref="N143:Q143"/>
    <mergeCell ref="L143:M143"/>
    <mergeCell ref="H1:K1"/>
    <mergeCell ref="F146:I146"/>
    <mergeCell ref="L146:M146"/>
    <mergeCell ref="N146:Q146"/>
    <mergeCell ref="S2:AC2"/>
    <mergeCell ref="N126:Q126"/>
    <mergeCell ref="N127:Q127"/>
    <mergeCell ref="N129:Q129"/>
    <mergeCell ref="N131:Q131"/>
    <mergeCell ref="N140:Q140"/>
    <mergeCell ref="N142:Q142"/>
    <mergeCell ref="N144:Q144"/>
    <mergeCell ref="N145:Q145"/>
    <mergeCell ref="M117:Q117"/>
    <mergeCell ref="N98:Q98"/>
    <mergeCell ref="N99:Q99"/>
    <mergeCell ref="N101:Q101"/>
    <mergeCell ref="L103:Q103"/>
    <mergeCell ref="C109:Q109"/>
    <mergeCell ref="F111:P111"/>
    <mergeCell ref="F112:P112"/>
    <mergeCell ref="M114:P114"/>
    <mergeCell ref="M116:Q116"/>
    <mergeCell ref="N89:Q89"/>
    <mergeCell ref="N90:Q90"/>
    <mergeCell ref="N91:Q91"/>
    <mergeCell ref="N92:Q92"/>
    <mergeCell ref="N93:Q93"/>
  </mergeCells>
  <hyperlinks>
    <hyperlink ref="F1:G1" location="C2" display="1) Krycí list rozpočtu"/>
    <hyperlink ref="H1:K1" location="C86" display="2) Rekapitulace rozpočtu"/>
    <hyperlink ref="L1" location="C119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Rekapitulace stavby</vt:lpstr>
      <vt:lpstr>D_1_4_3 - Vytápění</vt:lpstr>
      <vt:lpstr>'D_1_4_3 - Vytápění'!Názvy_tisku</vt:lpstr>
      <vt:lpstr>'Rekapitulace stavby'!Názvy_tisku</vt:lpstr>
      <vt:lpstr>'D_1_4_3 - Vytápění'!Oblast_tisku</vt:lpstr>
      <vt:lpstr>'Rekapitulace stavby'!Oblast_tisku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PC-BARB\Marketa</dc:creator>
  <cp:lastModifiedBy>Jirka</cp:lastModifiedBy>
  <dcterms:created xsi:type="dcterms:W3CDTF">2018-07-09T07:04:35Z</dcterms:created>
  <dcterms:modified xsi:type="dcterms:W3CDTF">2024-11-14T21:24:46Z</dcterms:modified>
</cp:coreProperties>
</file>