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Ško-Energo\Veřejné zakázky\OB4 - výklopna\Přílohy ZD\"/>
    </mc:Choice>
  </mc:AlternateContent>
  <xr:revisionPtr revIDLastSave="0" documentId="13_ncr:1_{F6C80A6A-5AF7-4025-9537-4BF0D32FD5F5}" xr6:coauthVersionLast="47" xr6:coauthVersionMax="47" xr10:uidLastSave="{00000000-0000-0000-0000-000000000000}"/>
  <bookViews>
    <workbookView xWindow="-108" yWindow="-108" windowWidth="30936" windowHeight="16896" xr2:uid="{B2264DE0-6FB8-4235-BFE3-9549B0DB3128}"/>
  </bookViews>
  <sheets>
    <sheet name="výpočet hodnotících kritérií" sheetId="1" r:id="rId1"/>
    <sheet name="List1" sheetId="4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10" i="1" l="1"/>
  <c r="H13" i="4"/>
  <c r="G13" i="4"/>
  <c r="F13" i="4"/>
  <c r="H12" i="4"/>
  <c r="G12" i="4"/>
  <c r="F12" i="4"/>
  <c r="H11" i="4"/>
  <c r="G11" i="4"/>
  <c r="F11" i="4"/>
  <c r="F14" i="4" s="1"/>
  <c r="H10" i="4"/>
  <c r="G10" i="4"/>
  <c r="F10" i="4"/>
  <c r="H9" i="4"/>
  <c r="G9" i="4"/>
  <c r="F9" i="4"/>
  <c r="H8" i="4"/>
  <c r="G8" i="4"/>
  <c r="G14" i="4" s="1"/>
  <c r="F8" i="4"/>
  <c r="H7" i="4"/>
  <c r="G7" i="4"/>
  <c r="F7" i="4"/>
  <c r="H5" i="4"/>
  <c r="H14" i="4" s="1"/>
  <c r="G5" i="4"/>
  <c r="H4" i="4"/>
  <c r="G4" i="4"/>
  <c r="F4" i="4"/>
  <c r="E3" i="4"/>
  <c r="E6" i="4" s="1"/>
  <c r="D3" i="4"/>
  <c r="D6" i="4" s="1"/>
  <c r="C3" i="4"/>
  <c r="C6" i="4" s="1"/>
  <c r="F15" i="4" l="1"/>
</calcChain>
</file>

<file path=xl/sharedStrings.xml><?xml version="1.0" encoding="utf-8"?>
<sst xmlns="http://schemas.openxmlformats.org/spreadsheetml/2006/main" count="55" uniqueCount="42">
  <si>
    <t>Příloha J zadávací dokumentace - provozní náklady pro účely hodnocení nabídek</t>
  </si>
  <si>
    <t>VÝPOČET PROVOZNÍCH NÁKLADŮ</t>
  </si>
  <si>
    <t>CZK</t>
  </si>
  <si>
    <t>Položka</t>
  </si>
  <si>
    <t>cena (EUR)</t>
  </si>
  <si>
    <t>příkon (kW)</t>
  </si>
  <si>
    <t>ceny komodit</t>
  </si>
  <si>
    <t>dřevní štepky</t>
  </si>
  <si>
    <r>
      <t>Kč·t</t>
    </r>
    <r>
      <rPr>
        <b/>
        <vertAlign val="superscript"/>
        <sz val="10"/>
        <color theme="0"/>
        <rFont val="Arial"/>
        <family val="2"/>
        <charset val="238"/>
      </rPr>
      <t>-1</t>
    </r>
  </si>
  <si>
    <t>Náklady na údržbu DÍLA OB4, během prvních 75 000 provozních hodin, včetně nákladů na první plánovanou Generální opravu</t>
  </si>
  <si>
    <t>fytopelety</t>
  </si>
  <si>
    <t>Roční spotřeba elektrické energie pro zadaný případ</t>
  </si>
  <si>
    <t>elektřina</t>
  </si>
  <si>
    <r>
      <t>Kč·kWh</t>
    </r>
    <r>
      <rPr>
        <b/>
        <vertAlign val="superscript"/>
        <sz val="10"/>
        <color theme="0"/>
        <rFont val="Arial"/>
        <family val="2"/>
        <charset val="238"/>
      </rPr>
      <t>-1</t>
    </r>
  </si>
  <si>
    <t>hydroxid vápenatý</t>
  </si>
  <si>
    <t>Průměrné roční provozní náklady (EUR) - celkem</t>
  </si>
  <si>
    <t>Ceny komodit</t>
  </si>
  <si>
    <t>Note: Vyplňují se pouze bílé / nepodbarvené buňky tabulky</t>
  </si>
  <si>
    <t>elektrická energie</t>
  </si>
  <si>
    <r>
      <t>EUR·kWh</t>
    </r>
    <r>
      <rPr>
        <vertAlign val="superscript"/>
        <sz val="10"/>
        <color theme="1"/>
        <rFont val="Arial"/>
        <family val="2"/>
        <charset val="238"/>
      </rPr>
      <t>-1</t>
    </r>
  </si>
  <si>
    <r>
      <t>VÝPOČET PROVOZNÍCH NÁKLADŮ</t>
    </r>
    <r>
      <rPr>
        <b/>
        <vertAlign val="superscript"/>
        <sz val="10"/>
        <color theme="1"/>
        <rFont val="Arial"/>
        <family val="2"/>
        <charset val="238"/>
      </rPr>
      <t>a,b</t>
    </r>
  </si>
  <si>
    <t>K20</t>
  </si>
  <si>
    <t>K80</t>
  </si>
  <si>
    <t>K90</t>
  </si>
  <si>
    <t>jmenovitý výkon</t>
  </si>
  <si>
    <t>MW</t>
  </si>
  <si>
    <t>příkon paliva</t>
  </si>
  <si>
    <t>spotřeba dřevní štěpky</t>
  </si>
  <si>
    <r>
      <t>t·h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</si>
  <si>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fytopeletek</t>
  </si>
  <si>
    <t>tepelná účinnost</t>
  </si>
  <si>
    <t>%</t>
  </si>
  <si>
    <t>spotřeba močoviny</t>
  </si>
  <si>
    <r>
      <t>kg·h</t>
    </r>
    <r>
      <rPr>
        <vertAlign val="superscript"/>
        <sz val="10"/>
        <color theme="1"/>
        <rFont val="Arial"/>
        <family val="2"/>
        <charset val="238"/>
      </rPr>
      <t>-1</t>
    </r>
  </si>
  <si>
    <t>spotřeba síranu amonného</t>
  </si>
  <si>
    <t>spotřeba vodného roztoku čpavku</t>
  </si>
  <si>
    <t>spotřeba vápence</t>
  </si>
  <si>
    <t>spotřeba uhličitanu sodného</t>
  </si>
  <si>
    <t>spotřeba hydroxidu vápenatého</t>
  </si>
  <si>
    <r>
      <t>vlastní spotřeba elektřiny</t>
    </r>
    <r>
      <rPr>
        <vertAlign val="superscript"/>
        <sz val="10"/>
        <color theme="1"/>
        <rFont val="Arial"/>
        <family val="2"/>
        <charset val="238"/>
      </rPr>
      <t>b</t>
    </r>
  </si>
  <si>
    <t>kW</t>
  </si>
  <si>
    <r>
      <t>celkem EUR·h</t>
    </r>
    <r>
      <rPr>
        <vertAlign val="superscript"/>
        <sz val="10"/>
        <color theme="1"/>
        <rFont val="Arial"/>
        <family val="2"/>
        <charset val="238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</si>
</sst>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_);_(* \(#,##0\);_(* &quot;-&quot;??_);_(@_)"/>
  </numFmts>
  <fonts count="10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vertAlign val="superscript"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165" fontId="0" fillId="0" borderId="8" xfId="0" applyNumberFormat="1" applyBorder="1"/>
    <xf numFmtId="165" fontId="0" fillId="3" borderId="8" xfId="0" applyNumberFormat="1" applyFill="1" applyBorder="1"/>
    <xf numFmtId="165" fontId="0" fillId="3" borderId="9" xfId="0" applyNumberFormat="1" applyFill="1" applyBorder="1"/>
    <xf numFmtId="3" fontId="0" fillId="3" borderId="9" xfId="0" applyNumberFormat="1" applyFill="1" applyBorder="1"/>
    <xf numFmtId="3" fontId="0" fillId="3" borderId="8" xfId="0" applyNumberFormat="1" applyFill="1" applyBorder="1"/>
    <xf numFmtId="3" fontId="0" fillId="3" borderId="10" xfId="0" applyNumberFormat="1" applyFill="1" applyBorder="1"/>
    <xf numFmtId="3" fontId="0" fillId="3" borderId="11" xfId="0" applyNumberFormat="1" applyFill="1" applyBorder="1"/>
    <xf numFmtId="0" fontId="2" fillId="2" borderId="0" xfId="0" applyFont="1" applyFill="1"/>
    <xf numFmtId="3" fontId="0" fillId="3" borderId="12" xfId="0" applyNumberFormat="1" applyFill="1" applyBorder="1"/>
    <xf numFmtId="3" fontId="0" fillId="3" borderId="7" xfId="0" applyNumberFormat="1" applyFill="1" applyBorder="1"/>
    <xf numFmtId="0" fontId="6" fillId="2" borderId="0" xfId="0" applyFont="1" applyFill="1"/>
    <xf numFmtId="3" fontId="0" fillId="0" borderId="12" xfId="0" applyNumberFormat="1" applyBorder="1"/>
    <xf numFmtId="165" fontId="0" fillId="0" borderId="14" xfId="0" applyNumberFormat="1" applyBorder="1"/>
    <xf numFmtId="165" fontId="0" fillId="3" borderId="14" xfId="0" applyNumberFormat="1" applyFill="1" applyBorder="1"/>
    <xf numFmtId="3" fontId="0" fillId="0" borderId="13" xfId="0" applyNumberFormat="1" applyBorder="1"/>
    <xf numFmtId="0" fontId="0" fillId="3" borderId="1" xfId="0" applyFill="1" applyBorder="1" applyAlignment="1">
      <alignment horizontal="center"/>
    </xf>
    <xf numFmtId="3" fontId="0" fillId="3" borderId="15" xfId="0" applyNumberFormat="1" applyFill="1" applyBorder="1"/>
    <xf numFmtId="3" fontId="0" fillId="3" borderId="16" xfId="0" applyNumberFormat="1" applyFill="1" applyBorder="1"/>
    <xf numFmtId="3" fontId="0" fillId="3" borderId="18" xfId="0" applyNumberFormat="1" applyFill="1" applyBorder="1"/>
    <xf numFmtId="3" fontId="0" fillId="3" borderId="19" xfId="0" applyNumberFormat="1" applyFill="1" applyBorder="1"/>
    <xf numFmtId="3" fontId="0" fillId="3" borderId="20" xfId="0" applyNumberFormat="1" applyFill="1" applyBorder="1"/>
    <xf numFmtId="3" fontId="0" fillId="3" borderId="17" xfId="0" applyNumberFormat="1" applyFill="1" applyBorder="1"/>
    <xf numFmtId="0" fontId="7" fillId="0" borderId="0" xfId="0" applyFont="1"/>
    <xf numFmtId="0" fontId="1" fillId="5" borderId="8" xfId="0" applyFont="1" applyFill="1" applyBorder="1" applyAlignment="1">
      <alignment horizontal="center"/>
    </xf>
    <xf numFmtId="0" fontId="1" fillId="5" borderId="21" xfId="0" applyFont="1" applyFill="1" applyBorder="1" applyAlignment="1">
      <alignment horizontal="center"/>
    </xf>
    <xf numFmtId="0" fontId="0" fillId="5" borderId="8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0" fillId="4" borderId="23" xfId="0" applyFill="1" applyBorder="1" applyAlignment="1">
      <alignment horizontal="left"/>
    </xf>
    <xf numFmtId="164" fontId="0" fillId="4" borderId="23" xfId="0" applyNumberFormat="1" applyFill="1" applyBorder="1" applyAlignment="1">
      <alignment vertical="center"/>
    </xf>
    <xf numFmtId="0" fontId="0" fillId="4" borderId="23" xfId="0" applyFill="1" applyBorder="1" applyAlignment="1">
      <alignment vertical="center"/>
    </xf>
    <xf numFmtId="0" fontId="0" fillId="3" borderId="8" xfId="0" applyFill="1" applyBorder="1" applyAlignment="1">
      <alignment horizontal="left"/>
    </xf>
    <xf numFmtId="166" fontId="0" fillId="3" borderId="8" xfId="0" applyNumberFormat="1" applyFill="1" applyBorder="1" applyAlignment="1">
      <alignment horizontal="right" vertical="center"/>
    </xf>
    <xf numFmtId="3" fontId="0" fillId="3" borderId="23" xfId="0" applyNumberFormat="1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3" borderId="8" xfId="0" applyFill="1" applyBorder="1" applyAlignment="1">
      <alignment horizontal="center"/>
    </xf>
    <xf numFmtId="166" fontId="0" fillId="3" borderId="8" xfId="0" applyNumberFormat="1" applyFill="1" applyBorder="1" applyAlignment="1">
      <alignment horizontal="center" vertical="center"/>
    </xf>
    <xf numFmtId="165" fontId="0" fillId="3" borderId="22" xfId="0" applyNumberFormat="1" applyFill="1" applyBorder="1" applyAlignment="1">
      <alignment horizontal="center" vertical="center"/>
    </xf>
    <xf numFmtId="165" fontId="0" fillId="3" borderId="23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66" fontId="8" fillId="0" borderId="8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/>
    <xf numFmtId="0" fontId="1" fillId="0" borderId="0" xfId="0" applyFont="1"/>
    <xf numFmtId="3" fontId="4" fillId="0" borderId="0" xfId="0" applyNumberFormat="1" applyFont="1"/>
    <xf numFmtId="0" fontId="9" fillId="5" borderId="8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80730-3C80-440D-9C3A-56E4770B286A}">
  <dimension ref="A2:N18"/>
  <sheetViews>
    <sheetView showGridLines="0" tabSelected="1" workbookViewId="0">
      <selection activeCell="E22" sqref="E22"/>
    </sheetView>
  </sheetViews>
  <sheetFormatPr defaultColWidth="9.109375" defaultRowHeight="13.2" x14ac:dyDescent="0.25"/>
  <cols>
    <col min="1" max="1" width="2.88671875" style="1" customWidth="1"/>
    <col min="2" max="2" width="57.5546875" style="1" customWidth="1"/>
    <col min="3" max="3" width="19.109375" style="2" bestFit="1" customWidth="1"/>
    <col min="4" max="4" width="12" style="2" customWidth="1"/>
    <col min="5" max="5" width="25.88671875" style="1" bestFit="1" customWidth="1"/>
    <col min="6" max="6" width="3.5546875" style="1" customWidth="1"/>
    <col min="7" max="7" width="18.44140625" style="1" bestFit="1" customWidth="1"/>
    <col min="8" max="8" width="4.6640625" style="1" customWidth="1"/>
    <col min="9" max="9" width="10.44140625" style="3" bestFit="1" customWidth="1"/>
    <col min="10" max="10" width="10.33203125" style="1" bestFit="1" customWidth="1"/>
    <col min="11" max="11" width="17.6640625" style="1" bestFit="1" customWidth="1"/>
    <col min="12" max="16384" width="9.109375" style="1"/>
  </cols>
  <sheetData>
    <row r="2" spans="1:14" ht="21" x14ac:dyDescent="0.4">
      <c r="B2" s="68" t="s">
        <v>0</v>
      </c>
      <c r="C2" s="68"/>
      <c r="D2" s="68"/>
      <c r="E2" s="68"/>
      <c r="F2" s="68"/>
      <c r="G2" s="68"/>
      <c r="H2" s="68"/>
      <c r="I2" s="68"/>
    </row>
    <row r="3" spans="1:14" ht="21" x14ac:dyDescent="0.4">
      <c r="B3" s="32"/>
      <c r="C3" s="49"/>
      <c r="D3" s="49"/>
      <c r="E3" s="32"/>
      <c r="F3" s="32"/>
    </row>
    <row r="4" spans="1:14" x14ac:dyDescent="0.25">
      <c r="B4" s="33" t="s">
        <v>1</v>
      </c>
      <c r="C4" s="67"/>
      <c r="D4" s="67"/>
      <c r="E4" s="33"/>
      <c r="G4" s="70"/>
      <c r="H4" s="70"/>
      <c r="I4" s="70"/>
      <c r="J4" s="62"/>
      <c r="K4" s="69" t="s">
        <v>2</v>
      </c>
      <c r="L4" s="69"/>
      <c r="M4" s="69"/>
    </row>
    <row r="5" spans="1:14" s="2" customFormat="1" x14ac:dyDescent="0.25">
      <c r="B5" s="34" t="s">
        <v>3</v>
      </c>
      <c r="C5" s="34" t="s">
        <v>4</v>
      </c>
      <c r="D5" s="34" t="s">
        <v>5</v>
      </c>
      <c r="E5" s="34" t="s">
        <v>4</v>
      </c>
      <c r="G5" s="70"/>
      <c r="H5" s="70"/>
      <c r="I5" s="70"/>
      <c r="J5" s="69" t="s">
        <v>6</v>
      </c>
      <c r="K5" s="69"/>
      <c r="L5" s="69"/>
      <c r="M5" s="54"/>
    </row>
    <row r="6" spans="1:14" ht="15.6" x14ac:dyDescent="0.25">
      <c r="B6" s="36"/>
      <c r="C6" s="50"/>
      <c r="D6" s="50"/>
      <c r="E6" s="45"/>
      <c r="G6" s="58"/>
      <c r="H6" s="59"/>
      <c r="I6" s="60"/>
      <c r="J6" s="57" t="s">
        <v>7</v>
      </c>
      <c r="K6" s="63">
        <v>2300</v>
      </c>
      <c r="L6" s="57" t="s">
        <v>8</v>
      </c>
      <c r="M6"/>
    </row>
    <row r="7" spans="1:14" ht="26.4" x14ac:dyDescent="0.25">
      <c r="B7" s="64" t="s">
        <v>9</v>
      </c>
      <c r="C7" s="55">
        <v>600000</v>
      </c>
      <c r="D7" s="51"/>
      <c r="E7" s="46">
        <f>C7/12.931</f>
        <v>46400.123733663291</v>
      </c>
      <c r="G7" s="58"/>
      <c r="H7" s="59"/>
      <c r="I7" s="60"/>
      <c r="J7" s="57" t="s">
        <v>10</v>
      </c>
      <c r="K7" s="63">
        <v>3800</v>
      </c>
      <c r="L7" s="57" t="s">
        <v>8</v>
      </c>
      <c r="M7"/>
      <c r="N7" s="20">
        <v>26</v>
      </c>
    </row>
    <row r="8" spans="1:14" ht="15.6" x14ac:dyDescent="0.25">
      <c r="B8" s="35" t="s">
        <v>11</v>
      </c>
      <c r="C8" s="51"/>
      <c r="D8" s="55">
        <v>700</v>
      </c>
      <c r="E8" s="46">
        <f>(5800*D8*$D$14)</f>
        <v>406000</v>
      </c>
      <c r="G8" s="58"/>
      <c r="H8" s="59"/>
      <c r="I8" s="60"/>
      <c r="J8" s="57" t="s">
        <v>12</v>
      </c>
      <c r="K8" s="61">
        <v>2.5</v>
      </c>
      <c r="L8" s="57" t="s">
        <v>13</v>
      </c>
      <c r="M8"/>
    </row>
    <row r="9" spans="1:14" s="37" customFormat="1" ht="15.6" x14ac:dyDescent="0.25">
      <c r="B9" s="35"/>
      <c r="C9" s="52"/>
      <c r="D9" s="52"/>
      <c r="E9" s="48"/>
      <c r="G9" s="38"/>
      <c r="H9" s="38"/>
      <c r="I9" s="38"/>
      <c r="J9" s="38" t="s">
        <v>14</v>
      </c>
      <c r="K9" s="39">
        <v>8200</v>
      </c>
      <c r="L9" s="38" t="s">
        <v>8</v>
      </c>
    </row>
    <row r="10" spans="1:14" x14ac:dyDescent="0.25">
      <c r="B10" s="35" t="s">
        <v>15</v>
      </c>
      <c r="C10" s="53"/>
      <c r="D10" s="53"/>
      <c r="E10" s="47">
        <f>SUM(E6:E9)</f>
        <v>452400.12373366329</v>
      </c>
      <c r="G10" s="70"/>
      <c r="H10" s="70"/>
      <c r="I10" s="70"/>
      <c r="J10"/>
    </row>
    <row r="11" spans="1:14" ht="15" customHeight="1" x14ac:dyDescent="0.25">
      <c r="D11" s="56"/>
      <c r="E11" s="41"/>
      <c r="G11"/>
      <c r="H11" s="40"/>
      <c r="I11"/>
      <c r="J11"/>
    </row>
    <row r="12" spans="1:14" x14ac:dyDescent="0.25">
      <c r="C12" s="65" t="s">
        <v>16</v>
      </c>
      <c r="D12" s="65"/>
      <c r="E12" s="65"/>
      <c r="G12"/>
      <c r="H12" s="41"/>
      <c r="I12"/>
      <c r="J12"/>
    </row>
    <row r="13" spans="1:14" ht="14.25" customHeight="1" x14ac:dyDescent="0.25">
      <c r="A13" s="17"/>
      <c r="C13" s="66"/>
      <c r="D13" s="66"/>
      <c r="E13" s="66"/>
    </row>
    <row r="14" spans="1:14" ht="14.25" customHeight="1" x14ac:dyDescent="0.25">
      <c r="A14" s="17"/>
      <c r="B14" s="1" t="s">
        <v>17</v>
      </c>
      <c r="C14" s="42" t="s">
        <v>18</v>
      </c>
      <c r="D14" s="43">
        <v>0.1</v>
      </c>
      <c r="E14" s="44" t="s">
        <v>19</v>
      </c>
    </row>
    <row r="15" spans="1:14" ht="15.6" x14ac:dyDescent="0.25">
      <c r="A15" s="17"/>
    </row>
    <row r="17" spans="3:5" x14ac:dyDescent="0.25">
      <c r="C17" s="54"/>
      <c r="D17" s="54"/>
      <c r="E17"/>
    </row>
    <row r="18" spans="3:5" x14ac:dyDescent="0.25">
      <c r="C18" s="54"/>
      <c r="D18" s="54"/>
      <c r="E18"/>
    </row>
  </sheetData>
  <mergeCells count="7">
    <mergeCell ref="C12:E13"/>
    <mergeCell ref="C4:D4"/>
    <mergeCell ref="B2:I2"/>
    <mergeCell ref="J5:L5"/>
    <mergeCell ref="K4:M4"/>
    <mergeCell ref="G10:I10"/>
    <mergeCell ref="G4:I5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451-26FC-4776-BF76-7C847820E2BE}">
  <dimension ref="A1:H15"/>
  <sheetViews>
    <sheetView workbookViewId="0">
      <selection sqref="A1:H15"/>
    </sheetView>
  </sheetViews>
  <sheetFormatPr defaultRowHeight="13.2" x14ac:dyDescent="0.25"/>
  <sheetData>
    <row r="1" spans="1:8" ht="15.6" x14ac:dyDescent="0.25">
      <c r="A1" s="71" t="s">
        <v>20</v>
      </c>
      <c r="B1" s="72"/>
      <c r="C1" s="4" t="s">
        <v>21</v>
      </c>
      <c r="D1" s="4" t="s">
        <v>22</v>
      </c>
      <c r="E1" s="4" t="s">
        <v>23</v>
      </c>
      <c r="F1" s="25" t="s">
        <v>21</v>
      </c>
      <c r="G1" s="4" t="s">
        <v>22</v>
      </c>
      <c r="H1" s="5" t="s">
        <v>23</v>
      </c>
    </row>
    <row r="2" spans="1:8" x14ac:dyDescent="0.25">
      <c r="A2" s="6" t="s">
        <v>24</v>
      </c>
      <c r="B2" s="7" t="s">
        <v>25</v>
      </c>
      <c r="C2" s="10">
        <v>56.7</v>
      </c>
      <c r="D2" s="10">
        <v>70.900000000000006</v>
      </c>
      <c r="E2" s="22">
        <v>70.900000000000006</v>
      </c>
      <c r="F2" s="26"/>
      <c r="G2" s="13"/>
      <c r="H2" s="15"/>
    </row>
    <row r="3" spans="1:8" x14ac:dyDescent="0.25">
      <c r="A3" s="6" t="s">
        <v>26</v>
      </c>
      <c r="B3" s="7" t="s">
        <v>25</v>
      </c>
      <c r="C3" s="11">
        <f>C4*$L$17/3.6</f>
        <v>0</v>
      </c>
      <c r="D3" s="11">
        <f>(D4*$L$17/3.6)+(D5*$L$18/3.6)</f>
        <v>0</v>
      </c>
      <c r="E3" s="23">
        <f>(E4*$L$17/3.6)+(E5*$L$18/3.6)</f>
        <v>0</v>
      </c>
      <c r="F3" s="26"/>
      <c r="G3" s="13"/>
      <c r="H3" s="15"/>
    </row>
    <row r="4" spans="1:8" ht="15.6" x14ac:dyDescent="0.25">
      <c r="A4" s="6" t="s">
        <v>27</v>
      </c>
      <c r="B4" s="7" t="s">
        <v>28</v>
      </c>
      <c r="C4" s="10">
        <v>22.4</v>
      </c>
      <c r="D4" s="10">
        <v>17.2</v>
      </c>
      <c r="E4" s="22">
        <v>17.2</v>
      </c>
      <c r="F4" s="27">
        <f>C4*$L$6</f>
        <v>0</v>
      </c>
      <c r="G4" s="14">
        <f>D4*$L$6</f>
        <v>0</v>
      </c>
      <c r="H4" s="16">
        <f>E4*$L$6</f>
        <v>0</v>
      </c>
    </row>
    <row r="5" spans="1:8" ht="15.6" x14ac:dyDescent="0.25">
      <c r="A5" s="6" t="s">
        <v>29</v>
      </c>
      <c r="B5" s="7" t="s">
        <v>28</v>
      </c>
      <c r="C5" s="12"/>
      <c r="D5" s="11">
        <v>6.9</v>
      </c>
      <c r="E5" s="23">
        <v>6.9</v>
      </c>
      <c r="F5" s="26"/>
      <c r="G5" s="14">
        <f>D5*$L$7</f>
        <v>0</v>
      </c>
      <c r="H5" s="16">
        <f>E5*$L$7</f>
        <v>0</v>
      </c>
    </row>
    <row r="6" spans="1:8" x14ac:dyDescent="0.25">
      <c r="A6" s="6" t="s">
        <v>30</v>
      </c>
      <c r="B6" s="7" t="s">
        <v>31</v>
      </c>
      <c r="C6" s="11" t="e">
        <f>(C2/C3)*100</f>
        <v>#DIV/0!</v>
      </c>
      <c r="D6" s="11" t="e">
        <f>(D2/D3)*100</f>
        <v>#DIV/0!</v>
      </c>
      <c r="E6" s="23" t="e">
        <f>(E2/E3)*100</f>
        <v>#DIV/0!</v>
      </c>
      <c r="F6" s="26"/>
      <c r="G6" s="13"/>
      <c r="H6" s="15"/>
    </row>
    <row r="7" spans="1:8" ht="15.6" x14ac:dyDescent="0.25">
      <c r="A7" s="6" t="s">
        <v>32</v>
      </c>
      <c r="B7" s="7" t="s">
        <v>33</v>
      </c>
      <c r="C7" s="10">
        <v>1.6</v>
      </c>
      <c r="D7" s="10">
        <v>0</v>
      </c>
      <c r="E7" s="22">
        <v>2.1</v>
      </c>
      <c r="F7" s="27">
        <f>(C7/1000)*$L$12</f>
        <v>0</v>
      </c>
      <c r="G7" s="14">
        <f>(D7/1000)*$L$12</f>
        <v>0</v>
      </c>
      <c r="H7" s="16">
        <f>(E7/1000)*$L$12</f>
        <v>0</v>
      </c>
    </row>
    <row r="8" spans="1:8" ht="15.6" x14ac:dyDescent="0.25">
      <c r="A8" s="6" t="s">
        <v>34</v>
      </c>
      <c r="B8" s="7" t="s">
        <v>33</v>
      </c>
      <c r="C8" s="10">
        <v>0</v>
      </c>
      <c r="D8" s="10">
        <v>0.8</v>
      </c>
      <c r="E8" s="22">
        <v>0</v>
      </c>
      <c r="F8" s="27">
        <f>(C8/1000)*$L$14</f>
        <v>0</v>
      </c>
      <c r="G8" s="14">
        <f>(D8/1000)*$L$14</f>
        <v>0</v>
      </c>
      <c r="H8" s="16">
        <f>(E8/1000)*$L$14</f>
        <v>0</v>
      </c>
    </row>
    <row r="9" spans="1:8" ht="15.6" x14ac:dyDescent="0.25">
      <c r="A9" s="6" t="s">
        <v>35</v>
      </c>
      <c r="B9" s="7" t="s">
        <v>33</v>
      </c>
      <c r="C9" s="10">
        <v>0</v>
      </c>
      <c r="D9" s="10">
        <v>0</v>
      </c>
      <c r="E9" s="22">
        <v>0</v>
      </c>
      <c r="F9" s="27">
        <f>(C9/1000)*$L$13</f>
        <v>0</v>
      </c>
      <c r="G9" s="14">
        <f>(D9/1000)*$L$13</f>
        <v>0</v>
      </c>
      <c r="H9" s="16">
        <f>(E9/1000)*$L$13</f>
        <v>0</v>
      </c>
    </row>
    <row r="10" spans="1:8" ht="15.6" x14ac:dyDescent="0.25">
      <c r="A10" s="6" t="s">
        <v>36</v>
      </c>
      <c r="B10" s="7" t="s">
        <v>33</v>
      </c>
      <c r="C10" s="10">
        <v>0</v>
      </c>
      <c r="D10" s="10">
        <v>0</v>
      </c>
      <c r="E10" s="22">
        <v>0</v>
      </c>
      <c r="F10" s="27">
        <f>(C10/1000)*$L$9</f>
        <v>0</v>
      </c>
      <c r="G10" s="14">
        <f>(D10/1000)*$L$9</f>
        <v>0</v>
      </c>
      <c r="H10" s="16">
        <f>(E10/1000)*$L$9</f>
        <v>0</v>
      </c>
    </row>
    <row r="11" spans="1:8" ht="15.6" x14ac:dyDescent="0.25">
      <c r="A11" s="6" t="s">
        <v>37</v>
      </c>
      <c r="B11" s="7" t="s">
        <v>33</v>
      </c>
      <c r="C11" s="10">
        <v>7.5</v>
      </c>
      <c r="D11" s="10">
        <v>0</v>
      </c>
      <c r="E11" s="22">
        <v>0</v>
      </c>
      <c r="F11" s="27">
        <f>(C11/1000)*$L$11</f>
        <v>0</v>
      </c>
      <c r="G11" s="14">
        <f>(D11/1000)*$L$11</f>
        <v>0</v>
      </c>
      <c r="H11" s="16">
        <f>(E11/1000)*$L$11</f>
        <v>0</v>
      </c>
    </row>
    <row r="12" spans="1:8" ht="15.6" x14ac:dyDescent="0.25">
      <c r="A12" s="6" t="s">
        <v>38</v>
      </c>
      <c r="B12" s="7" t="s">
        <v>33</v>
      </c>
      <c r="C12" s="10">
        <v>0</v>
      </c>
      <c r="D12" s="10">
        <v>11</v>
      </c>
      <c r="E12" s="22">
        <v>11</v>
      </c>
      <c r="F12" s="27">
        <f>(C12/1000)*$L$10</f>
        <v>0</v>
      </c>
      <c r="G12" s="14">
        <f>(D12/1000)*$L$10</f>
        <v>0</v>
      </c>
      <c r="H12" s="16">
        <f>(E12/1000)*$L$10</f>
        <v>0</v>
      </c>
    </row>
    <row r="13" spans="1:8" ht="16.2" thickBot="1" x14ac:dyDescent="0.3">
      <c r="A13" s="8" t="s">
        <v>39</v>
      </c>
      <c r="B13" s="9" t="s">
        <v>40</v>
      </c>
      <c r="C13" s="21">
        <v>990</v>
      </c>
      <c r="D13" s="21">
        <v>1150</v>
      </c>
      <c r="E13" s="24">
        <v>1150</v>
      </c>
      <c r="F13" s="31">
        <f>C13*$L$8</f>
        <v>0</v>
      </c>
      <c r="G13" s="18">
        <f>D13*$L$8</f>
        <v>0</v>
      </c>
      <c r="H13" s="19">
        <f>E13*$L$8</f>
        <v>0</v>
      </c>
    </row>
    <row r="14" spans="1:8" x14ac:dyDescent="0.25">
      <c r="A14" s="1"/>
      <c r="B14" s="2"/>
      <c r="C14" s="1"/>
      <c r="D14" s="1"/>
      <c r="E14" s="73" t="s">
        <v>41</v>
      </c>
      <c r="F14" s="28">
        <f>SUM(F4:F13)</f>
        <v>0</v>
      </c>
      <c r="G14" s="29">
        <f t="shared" ref="G14:H14" si="0">SUM(G4:G13)</f>
        <v>0</v>
      </c>
      <c r="H14" s="30">
        <f t="shared" si="0"/>
        <v>0</v>
      </c>
    </row>
    <row r="15" spans="1:8" ht="13.8" thickBot="1" x14ac:dyDescent="0.3">
      <c r="A15" s="1"/>
      <c r="B15" s="2"/>
      <c r="C15" s="1"/>
      <c r="D15" s="1"/>
      <c r="E15" s="74"/>
      <c r="F15" s="75">
        <f>F14+G14+H14</f>
        <v>0</v>
      </c>
      <c r="G15" s="76"/>
      <c r="H15" s="77"/>
    </row>
  </sheetData>
  <mergeCells count="3">
    <mergeCell ref="A1:B1"/>
    <mergeCell ref="E14:E15"/>
    <mergeCell ref="F15:H15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CA78CE073F8C49B952B77883EBC820" ma:contentTypeVersion="18" ma:contentTypeDescription="Vytvoří nový dokument" ma:contentTypeScope="" ma:versionID="15feb4489e5c2b7347756b453ea1bfc8">
  <xsd:schema xmlns:xsd="http://www.w3.org/2001/XMLSchema" xmlns:xs="http://www.w3.org/2001/XMLSchema" xmlns:p="http://schemas.microsoft.com/office/2006/metadata/properties" xmlns:ns2="efb4989a-2b65-4970-a135-2ed519765122" xmlns:ns3="8544c282-5b58-499e-857d-9f1a559e693b" targetNamespace="http://schemas.microsoft.com/office/2006/metadata/properties" ma:root="true" ma:fieldsID="d28091ccb8f66202ee9b4c6cc3fb0990" ns2:_="" ns3:_="">
    <xsd:import namespace="efb4989a-2b65-4970-a135-2ed519765122"/>
    <xsd:import namespace="8544c282-5b58-499e-857d-9f1a559e693b"/>
    <xsd:element name="properties">
      <xsd:complexType>
        <xsd:sequence>
          <xsd:element name="documentManagement">
            <xsd:complexType>
              <xsd:all>
                <xsd:element ref="ns2:j13060ab650a4122a9323a15b4d71395" minOccurs="0"/>
                <xsd:element ref="ns2:TaxCatchAll" minOccurs="0"/>
                <xsd:element ref="ns2:TaxCatchAllLabel" minOccurs="0"/>
                <xsd:element ref="ns2:i0f84bba906045b4af568ee102a52dcb" minOccurs="0"/>
                <xsd:element ref="ns2:RevIMDeletionDate" minOccurs="0"/>
                <xsd:element ref="ns2:RevIMEventDate" minOccurs="0"/>
                <xsd:element ref="ns2:RevIMComments" minOccurs="0"/>
                <xsd:element ref="ns2:RevIMDocumentOwner" minOccurs="0"/>
                <xsd:element ref="ns2:RevIMExtend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SearchPropertie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4989a-2b65-4970-a135-2ed519765122" elementFormDefault="qualified">
    <xsd:import namespace="http://schemas.microsoft.com/office/2006/documentManagement/types"/>
    <xsd:import namespace="http://schemas.microsoft.com/office/infopath/2007/PartnerControls"/>
    <xsd:element name="j13060ab650a4122a9323a15b4d71395" ma:index="8" nillable="true" ma:taxonomy="true" ma:internalName="j13060ab650a4122a9323a15b4d71395" ma:taxonomyFieldName="LegalHoldTag" ma:displayName="LegalHold" ma:fieldId="{313060ab-650a-4122-a932-3a15b4d71395}" ma:taxonomyMulti="true" ma:sspId="d35d9ec1-ff0e-4daf-94ff-594c76aa1822" ma:termSetId="1d36a6df-4193-45ed-b3bc-3ba9643c5e0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57b16019-418d-41d1-8e22-f561ca74d899}" ma:internalName="TaxCatchAll" ma:showField="CatchAllData" ma:web="efb4989a-2b65-4970-a135-2ed5197651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7b16019-418d-41d1-8e22-f561ca74d899}" ma:internalName="TaxCatchAllLabel" ma:readOnly="true" ma:showField="CatchAllDataLabel" ma:web="efb4989a-2b65-4970-a135-2ed5197651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0f84bba906045b4af568ee102a52dcb" ma:index="13" nillable="true" ma:taxonomy="true" ma:internalName="i0f84bba906045b4af568ee102a52dcb" ma:taxonomyFieldName="RevIMBCS" ma:displayName="CSD Class" ma:readOnly="true" ma:default="5;#0.1 Počáteční třída|0239cc7a-0c96-48a8-9e0e-a383e362571c" ma:fieldId="{20f84bba-9060-45b4-af56-8ee102a52dcb}" ma:sspId="d35d9ec1-ff0e-4daf-94ff-594c76aa1822" ma:termSetId="83f400d6-6f53-40a3-8fd2-b80b61df54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vIMDeletionDate" ma:index="14" nillable="true" ma:displayName="Deletion Date" ma:description="Deletion Date" ma:format="DateOnly" ma:internalName="RevIMDeletionDate" ma:readOnly="true">
      <xsd:simpleType>
        <xsd:restriction base="dms:DateTime"/>
      </xsd:simpleType>
    </xsd:element>
    <xsd:element name="RevIMEventDate" ma:index="15" nillable="true" ma:displayName="Event Date" ma:description="Event Date" ma:format="DateOnly" ma:internalName="RevIMEventDate" ma:readOnly="true">
      <xsd:simpleType>
        <xsd:restriction base="dms:DateTime"/>
      </xsd:simpleType>
    </xsd:element>
    <xsd:element name="RevIMComments" ma:index="16" nillable="true" ma:displayName="Event Comment" ma:internalName="RevIMComments" ma:readOnly="true">
      <xsd:simpleType>
        <xsd:restriction base="dms:Note">
          <xsd:maxLength value="255"/>
        </xsd:restriction>
      </xsd:simpleType>
    </xsd:element>
    <xsd:element name="RevIMDocumentOwner" ma:index="17" nillable="true" ma:displayName="Document Owner" ma:list="UserInfo" ma:internalName="RevIMDocument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MExtends" ma:index="18" nillable="true" ma:displayName="RevIMExtends" ma:hidden="true" ma:internalName="RevIMExtends" ma:readOnly="true">
      <xsd:simpleType>
        <xsd:restriction base="dms:Note"/>
      </xsd:simple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4c282-5b58-499e-857d-9f1a559e6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13060ab650a4122a9323a15b4d71395 xmlns="efb4989a-2b65-4970-a135-2ed519765122">
      <Terms xmlns="http://schemas.microsoft.com/office/infopath/2007/PartnerControls"/>
    </j13060ab650a4122a9323a15b4d71395>
    <RevIMDocumentOwner xmlns="efb4989a-2b65-4970-a135-2ed519765122">
      <UserInfo>
        <DisplayName/>
        <AccountId xsi:nil="true"/>
        <AccountType/>
      </UserInfo>
    </RevIMDocumentOwner>
    <TaxCatchAll xmlns="efb4989a-2b65-4970-a135-2ed519765122">
      <Value>8</Value>
    </TaxCatchAll>
    <i0f84bba906045b4af568ee102a52dcb xmlns="efb4989a-2b65-4970-a135-2ed519765122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 Dokumenty k právním řízením</TermName>
          <TermId xmlns="http://schemas.microsoft.com/office/infopath/2007/PartnerControls">0e18494a-b1b7-43d2-a22c-e005bf8800b3</TermId>
        </TermInfo>
      </Terms>
    </i0f84bba906045b4af568ee102a52dcb>
    <RevIMComments xmlns="efb4989a-2b65-4970-a135-2ed519765122" xsi:nil="true"/>
    <RevIMDeletionDate xmlns="efb4989a-2b65-4970-a135-2ed519765122">2069-03-27T06:53:26+00:00</RevIMDeletionDate>
    <RevIMExtends xmlns="efb4989a-2b65-4970-a135-2ed519765122">{"Locked":null,"LockedBy":null,"UnLocked":null,"UnLockedBy":null,"Classified":"2024-03-27T06:53:35.042Z","KSUClass":"0e18494a-b1b7-43d2-a22c-e005bf8800b3","Reclassified":null,"ReclassifiedBy":null,"EDReclassified":null,"EDReclassifiedBy":null,"EventCreated":null,"EventModified":null,"EventDeleted":null,"EventCreatedBy":null,"EventModifiedBy":null,"EventDeletedBy":null,"Moved":null,"MovedBy":null,"MovedFrom":null}</RevIMExtends>
    <RevIMEventDate xmlns="efb4989a-2b65-4970-a135-2ed51976512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CFD359-AFA2-4AEA-A914-FC9ADAF44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4989a-2b65-4970-a135-2ed519765122"/>
    <ds:schemaRef ds:uri="8544c282-5b58-499e-857d-9f1a559e69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58E5C7-EBFC-4390-B531-EA5B33E20DE7}">
  <ds:schemaRefs>
    <ds:schemaRef ds:uri="http://schemas.microsoft.com/office/2006/metadata/properties"/>
    <ds:schemaRef ds:uri="http://schemas.microsoft.com/office/infopath/2007/PartnerControls"/>
    <ds:schemaRef ds:uri="efb4989a-2b65-4970-a135-2ed519765122"/>
  </ds:schemaRefs>
</ds:datastoreItem>
</file>

<file path=customXml/itemProps3.xml><?xml version="1.0" encoding="utf-8"?>
<ds:datastoreItem xmlns:ds="http://schemas.openxmlformats.org/officeDocument/2006/customXml" ds:itemID="{546C9ADD-DB06-423D-959E-B9381468F8F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6b84135-ab90-4b03-a415-784f8f15a7f1}" enabled="1" method="Privileged" siteId="{2882be50-2012-4d88-ac86-544124e120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výpočet hodnotících kritérií</vt:lpstr>
      <vt:lpstr>List1</vt:lpstr>
    </vt:vector>
  </TitlesOfParts>
  <Manager/>
  <Company>SKODA AUTO a.s.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Hlavacek, Ondrej 2 (SE TP)</dc:creator>
  <cp:keywords/>
  <dc:description/>
  <cp:lastModifiedBy>EY Law CZ</cp:lastModifiedBy>
  <cp:revision/>
  <dcterms:created xsi:type="dcterms:W3CDTF">2023-06-30T10:25:23Z</dcterms:created>
  <dcterms:modified xsi:type="dcterms:W3CDTF">2024-03-27T17:50:25Z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b84135-ab90-4b03-a415-784f8f15a7f1_Enabled">
    <vt:lpwstr>true</vt:lpwstr>
  </property>
  <property fmtid="{D5CDD505-2E9C-101B-9397-08002B2CF9AE}" pid="3" name="MSIP_Label_a6b84135-ab90-4b03-a415-784f8f15a7f1_SetDate">
    <vt:lpwstr>2023-06-30T10:25:28Z</vt:lpwstr>
  </property>
  <property fmtid="{D5CDD505-2E9C-101B-9397-08002B2CF9AE}" pid="4" name="MSIP_Label_a6b84135-ab90-4b03-a415-784f8f15a7f1_Method">
    <vt:lpwstr>Privileged</vt:lpwstr>
  </property>
  <property fmtid="{D5CDD505-2E9C-101B-9397-08002B2CF9AE}" pid="5" name="MSIP_Label_a6b84135-ab90-4b03-a415-784f8f15a7f1_Name">
    <vt:lpwstr>a6b84135-ab90-4b03-a415-784f8f15a7f1</vt:lpwstr>
  </property>
  <property fmtid="{D5CDD505-2E9C-101B-9397-08002B2CF9AE}" pid="6" name="MSIP_Label_a6b84135-ab90-4b03-a415-784f8f15a7f1_SiteId">
    <vt:lpwstr>2882be50-2012-4d88-ac86-544124e120c8</vt:lpwstr>
  </property>
  <property fmtid="{D5CDD505-2E9C-101B-9397-08002B2CF9AE}" pid="7" name="MSIP_Label_a6b84135-ab90-4b03-a415-784f8f15a7f1_ActionId">
    <vt:lpwstr>b97cdc3d-3ae6-45e6-b7cf-fbb7efb8a7af</vt:lpwstr>
  </property>
  <property fmtid="{D5CDD505-2E9C-101B-9397-08002B2CF9AE}" pid="8" name="MSIP_Label_a6b84135-ab90-4b03-a415-784f8f15a7f1_ContentBits">
    <vt:lpwstr>0</vt:lpwstr>
  </property>
  <property fmtid="{D5CDD505-2E9C-101B-9397-08002B2CF9AE}" pid="9" name="ContentTypeId">
    <vt:lpwstr>0x010100C2CA78CE073F8C49B952B77883EBC820</vt:lpwstr>
  </property>
  <property fmtid="{D5CDD505-2E9C-101B-9397-08002B2CF9AE}" pid="10" name="RevIMBCS">
    <vt:lpwstr>8;#2.4 Dokumenty k právním řízením|0e18494a-b1b7-43d2-a22c-e005bf8800b3</vt:lpwstr>
  </property>
  <property fmtid="{D5CDD505-2E9C-101B-9397-08002B2CF9AE}" pid="11" name="LegalHoldTag">
    <vt:lpwstr/>
  </property>
</Properties>
</file>